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4010" tabRatio="927"/>
  </bookViews>
  <sheets>
    <sheet name="別紙１（届出書）" sheetId="1" r:id="rId1"/>
    <sheet name="別紙２ " sheetId="3" r:id="rId2"/>
    <sheet name="別紙３ " sheetId="28" r:id="rId3"/>
    <sheet name="別紙4 " sheetId="4" r:id="rId4"/>
    <sheet name="別紙５" sheetId="5" r:id="rId5"/>
    <sheet name="別紙６" sheetId="6" r:id="rId6"/>
    <sheet name="別紙７" sheetId="7" r:id="rId7"/>
    <sheet name="別紙８" sheetId="8" r:id="rId8"/>
    <sheet name="別紙９" sheetId="9" r:id="rId9"/>
    <sheet name="別紙１０" sheetId="10" r:id="rId10"/>
    <sheet name="参考様式１" sheetId="11" r:id="rId11"/>
    <sheet name="参考様式２-１" sheetId="12" r:id="rId12"/>
    <sheet name="参考様式２-２" sheetId="13" r:id="rId13"/>
    <sheet name="参考様式２-３" sheetId="14" r:id="rId14"/>
    <sheet name="参考様式２-４" sheetId="15" r:id="rId15"/>
    <sheet name="参考様式２-５" sheetId="16" r:id="rId16"/>
    <sheet name="参考様式２-６" sheetId="17" r:id="rId17"/>
    <sheet name="参考様式２-7" sheetId="18" r:id="rId18"/>
    <sheet name="参考様式２-8" sheetId="19" r:id="rId19"/>
    <sheet name="参考様式３" sheetId="20" r:id="rId20"/>
    <sheet name="標準様式１（1枚用）" sheetId="21" r:id="rId21"/>
    <sheet name="標準様式１(50人)" sheetId="22" r:id="rId22"/>
    <sheet name="標準様式１シフト記号表（勤務時間帯）" sheetId="23" r:id="rId23"/>
    <sheet name="標準様式１【記載例】小多機" sheetId="24" r:id="rId24"/>
    <sheet name="標準様式１【記載例】シフト記号表（勤務時間帯）" sheetId="25" r:id="rId25"/>
    <sheet name="標準様式１記入方法" sheetId="26" r:id="rId26"/>
    <sheet name="標準様式１プルダウン・リスト" sheetId="27" r:id="rId27"/>
  </sheets>
  <externalReferences>
    <externalReference r:id="rId28"/>
    <externalReference r:id="rId29"/>
    <externalReference r:id="rId30"/>
    <externalReference r:id="rId31"/>
  </externalReferences>
  <definedNames>
    <definedName name="【記載例】シフト記号">'標準様式１【記載例】シフト記号表（勤務時間帯）'!$C$6:$C$47</definedName>
    <definedName name="【記載例】シフト記号" localSheetId="1">'[3]標準様式１【記載例】シフト記号表（勤務時間帯）'!$C$6:$C$47</definedName>
    <definedName name="シフト記号表">'標準様式１シフト記号表（勤務時間帯）'!$C$6:$C$47</definedName>
    <definedName name="シフト記号表" localSheetId="1">'[3]標準様式１シフト記号表（勤務時間帯）'!$C$6:$C$47</definedName>
    <definedName name="職種">'標準様式１プルダウン・リスト'!$C$14:$L$14</definedName>
    <definedName name="職種" localSheetId="1">'[3]標準様式１プルダウン・リスト'!$C$14:$L$14</definedName>
    <definedName name="シフト記号表" localSheetId="3">[1]標準様式１シフト記号表!$C$6:$C$47</definedName>
    <definedName name="職種" localSheetId="3">'[1]標準様式１プルダウン・リスト'!$C$17:$L$17</definedName>
    <definedName name="【記載例】シフト記号" localSheetId="22">'標準様式１シフト記号表（勤務時間帯）'!$C$6:$C$47</definedName>
    <definedName name="【記載例】シフト記号" localSheetId="2">'[2]標準様式１【記載例】シフト記号表（勤務時間帯）'!$C$6:$C$47</definedName>
    <definedName name="【記載例】シフト記号表">'[1]標準様式１【記載例】シフト記号表（勤務時間帯）'!$C$6:$C$47</definedName>
    <definedName name="【記載例】シフト記号表" localSheetId="2">'[4]標準様式１【記載例】シフト記号表（勤務時間帯）'!$C$6:$C$47</definedName>
    <definedName name="シフト記号表" localSheetId="2">'[2]標準様式１シフト記号表（勤務時間帯）'!$C$6:$C$47</definedName>
    <definedName name="職種" localSheetId="2">'[2]標準様式１プルダウン・リスト'!$C$14:$L$14</definedName>
    <definedName name="管理者">'標準様式１プルダウン・リスト'!$C$15:$C$23</definedName>
    <definedName name="ｋ">#N/A</definedName>
    <definedName name="サービス名">#N/A</definedName>
    <definedName name="___xlfn_IFERROR">#N/A</definedName>
    <definedName name="_____xlfn_IFERROR">#N/A</definedName>
    <definedName name="サービス名称">#N/A</definedName>
    <definedName name="__xlfn_IFERROR">#N/A</definedName>
    <definedName name="____xlfn_IFERROR">#N/A</definedName>
    <definedName name="だだ">#N/A</definedName>
    <definedName name="っっｋ">#N/A</definedName>
    <definedName name="っっっっｌ">#N/A</definedName>
    <definedName name="介護支援専門員">'標準様式１プルダウン・リスト'!$E$15:$E$23</definedName>
    <definedName name="介護従業者">'標準様式１プルダウン・リスト'!$D$15:$D$23</definedName>
    <definedName name="確認">#N/A</definedName>
    <definedName name="計画作成担当者">'標準様式１プルダウン・リスト'!$F$15:$F$23</definedName>
    <definedName name="_xlnm.Print_Area" localSheetId="0">'別紙１（届出書）'!$A$1:$AM$78</definedName>
    <definedName name="_xlnm.Print_Area" localSheetId="1">'別紙２ '!$A$1:$H$36</definedName>
    <definedName name="_xlnm.Print_Area" localSheetId="3">'別紙4 '!$A$1:$AF$60</definedName>
    <definedName name="_xlnm.Print_Area" localSheetId="4">別紙５!$A$1:$AB$74</definedName>
    <definedName name="_xlnm.Print_Area" localSheetId="5">別紙６!$A$1:$AD$53</definedName>
    <definedName name="_xlnm.Print_Area" localSheetId="6">別紙７!$A$1:$Z$37</definedName>
    <definedName name="_xlnm.Print_Area" localSheetId="7">別紙８!$A$1:$AD$32</definedName>
    <definedName name="_xlnm.Print_Area" localSheetId="8">別紙９!$A$1:$Y$60</definedName>
    <definedName name="_xlnm.Print_Area" localSheetId="9">別紙１０!$A$1:$AD$60</definedName>
    <definedName name="_xlnm.Print_Area" localSheetId="10">参考様式１!$A$1:$AA$37</definedName>
    <definedName name="_xlnm.Print_Area" localSheetId="11">'参考様式２-１'!$A$1:$P$54</definedName>
    <definedName name="_xlnm.Print_Area" localSheetId="12">'参考様式２-２'!$A$1:$O$60</definedName>
    <definedName name="_xlnm.Print_Area" localSheetId="13">'参考様式２-３'!$A$1:$Q$59</definedName>
    <definedName name="_xlnm.Print_Area" localSheetId="14">'参考様式２-４'!$A$1:$P$106</definedName>
    <definedName name="_xlnm.Print_Area" localSheetId="15">'参考様式２-５'!$A$1:$S$117</definedName>
    <definedName name="_xlnm.Print_Area" localSheetId="16">'参考様式２-６'!$A$1:$Q$110</definedName>
    <definedName name="_xlnm.Print_Area" localSheetId="17">'参考様式２-7'!$A$1:$P$60</definedName>
    <definedName name="_xlnm.Print_Area" localSheetId="18">'参考様式２-8'!$A$1:$P$118</definedName>
    <definedName name="_xlnm.Print_Area" localSheetId="19">参考様式３!$A$1:$X$22</definedName>
    <definedName name="_xlnm.Print_Area" localSheetId="20">'標準様式１（1枚用）'!$A$1:$BI$75</definedName>
    <definedName name="_xlnm.Print_Titles" localSheetId="20">'標準様式１（1枚用）'!$1:$20</definedName>
    <definedName name="_xlnm.Print_Area" localSheetId="21">'標準様式１(50人)'!$A$1:$BI$178</definedName>
    <definedName name="_xlnm.Print_Titles" localSheetId="21">'標準様式１(50人)'!$2:$21</definedName>
    <definedName name="_xlnm.Print_Area" localSheetId="22">'標準様式１シフト記号表（勤務時間帯）'!$B$1:$AC$53</definedName>
    <definedName name="_xlnm.Print_Area" localSheetId="23">'標準様式１【記載例】小多機'!$A$1:$BI$76</definedName>
    <definedName name="_xlnm.Print_Area" localSheetId="24">'標準様式１【記載例】シフト記号表（勤務時間帯）'!$B$1:$AB$52</definedName>
    <definedName name="_xlnm.Print_Area" localSheetId="25">標準様式１記入方法!$B$1:$O$77</definedName>
    <definedName name="_xlnm.Print_Area" localSheetId="2">'別紙３ '!$A$1:$AF$107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<sst xmlns="http://schemas.openxmlformats.org/spreadsheetml/2006/main" xmlns:r="http://schemas.openxmlformats.org/officeDocument/2006/relationships" count="848" uniqueCount="848">
  <si>
    <t>受付番号</t>
  </si>
  <si>
    <t>年</t>
    <rPh sb="0" eb="1">
      <t>ネン</t>
    </rPh>
    <phoneticPr fontId="22"/>
  </si>
  <si>
    <t>事業所番号ごとに提出すること。</t>
  </si>
  <si>
    <t>代表者の職・氏名</t>
  </si>
  <si>
    <t>氏　　　名</t>
    <rPh sb="0" eb="1">
      <t>シ</t>
    </rPh>
    <rPh sb="4" eb="5">
      <t>メイ</t>
    </rPh>
    <phoneticPr fontId="22"/>
  </si>
  <si>
    <t>４ 加算Ⅲ</t>
  </si>
  <si>
    <t>所在地</t>
  </si>
  <si>
    <t>利用者の心身の状況又はその家族等を取り巻く環境の変化に応じ、随時、計画作成責任者、看護師、准看護師、介護職員その他の関係者が共同し、定期巡回・随時対応型訪問介護看護計画の見直しを行っている。</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</si>
  <si>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</si>
  <si>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１　介護予防小規模多機能型居宅介護事業所　</t>
  </si>
  <si>
    <t>介護福祉士</t>
    <rPh sb="0" eb="2">
      <t>カイゴ</t>
    </rPh>
    <rPh sb="2" eb="5">
      <t>フクシシ</t>
    </rPh>
    <phoneticPr fontId="22"/>
  </si>
  <si>
    <t>届　出　者</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</si>
  <si>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2"/>
  </si>
  <si>
    <t>１　小規模多機能型居宅介護事業所</t>
  </si>
  <si>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2"/>
  </si>
  <si>
    <t>小規模多機能型居宅介護</t>
    <rPh sb="0" eb="3">
      <t>ショウキボ</t>
    </rPh>
    <rPh sb="3" eb="6">
      <t>タキノウ</t>
    </rPh>
    <rPh sb="6" eb="7">
      <t>ガタ</t>
    </rPh>
    <rPh sb="7" eb="9">
      <t>キョタク</t>
    </rPh>
    <rPh sb="9" eb="11">
      <t>カイゴ</t>
    </rPh>
    <phoneticPr fontId="22"/>
  </si>
  <si>
    <t>電話番号</t>
  </si>
  <si>
    <t>市町村が実施する通いの場や在宅医療・介護連携推進事業等の地域支援事業等に参加している。</t>
  </si>
  <si>
    <t>各サービス共通</t>
  </si>
  <si>
    <t>従業者に対して、認知症ケアに関する留意事項の伝達又は技術的指導に係る会議を定期的に開催している</t>
  </si>
  <si>
    <t>管理者の氏名</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</si>
  <si>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2"/>
  </si>
  <si>
    <t>複合型サービス</t>
  </si>
  <si>
    <t>氏名</t>
  </si>
  <si>
    <t>特別地域加算</t>
    <rPh sb="0" eb="2">
      <t>トクベツ</t>
    </rPh>
    <rPh sb="2" eb="4">
      <t>チイキ</t>
    </rPh>
    <rPh sb="4" eb="6">
      <t>カサン</t>
    </rPh>
    <phoneticPr fontId="22"/>
  </si>
  <si>
    <t>12月の常勤換算数　⑨</t>
    <rPh sb="2" eb="3">
      <t>ガツ</t>
    </rPh>
    <rPh sb="4" eb="6">
      <t>ジョウキン</t>
    </rPh>
    <rPh sb="6" eb="8">
      <t>カンサン</t>
    </rPh>
    <rPh sb="8" eb="9">
      <t>スウ</t>
    </rPh>
    <phoneticPr fontId="22"/>
  </si>
  <si>
    <t>職名</t>
  </si>
  <si>
    <t>代表者の住所</t>
  </si>
  <si>
    <t>備　　考</t>
    <rPh sb="0" eb="1">
      <t>ソナエ</t>
    </rPh>
    <rPh sb="3" eb="4">
      <t>コウ</t>
    </rPh>
    <phoneticPr fontId="22"/>
  </si>
  <si>
    <t>１　小規模多機能型居宅介護事業所　</t>
  </si>
  <si>
    <t>夜間・深夜の勤務時間数</t>
    <rPh sb="0" eb="2">
      <t>ヤカン</t>
    </rPh>
    <rPh sb="3" eb="5">
      <t>シンヤ</t>
    </rPh>
    <rPh sb="6" eb="8">
      <t>キンム</t>
    </rPh>
    <rPh sb="8" eb="11">
      <t>ジカンスウ</t>
    </rPh>
    <phoneticPr fontId="60"/>
  </si>
  <si>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</si>
  <si>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</si>
  <si>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５　その他</t>
  </si>
  <si>
    <t>地域区分</t>
  </si>
  <si>
    <t>介護保険事業所番号</t>
  </si>
  <si>
    <t>８月</t>
    <rPh sb="1" eb="2">
      <t>ガツ</t>
    </rPh>
    <phoneticPr fontId="22"/>
  </si>
  <si>
    <t>　 員に対する教育の実施</t>
  </si>
  <si>
    <t>※認知症看護に係る適切な研修：</t>
  </si>
  <si>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2"/>
  </si>
  <si>
    <t>加算
追加
・
加算
削除</t>
    <rPh sb="0" eb="2">
      <t>カサン</t>
    </rPh>
    <rPh sb="3" eb="5">
      <t>ツイカ</t>
    </rPh>
    <rPh sb="8" eb="10">
      <t>カサン</t>
    </rPh>
    <rPh sb="11" eb="13">
      <t>サクジョ</t>
    </rPh>
    <phoneticPr fontId="22"/>
  </si>
  <si>
    <t>医療機関コード等</t>
  </si>
  <si>
    <t>届出事項</t>
    <rPh sb="0" eb="2">
      <t>トドケデ</t>
    </rPh>
    <rPh sb="2" eb="4">
      <t>ジコウ</t>
    </rPh>
    <phoneticPr fontId="22"/>
  </si>
  <si>
    <t>２　サテライト型小規模多機能型</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</si>
  <si>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2"/>
  </si>
  <si>
    <t>別添のとおり</t>
  </si>
  <si>
    <t>８月</t>
  </si>
  <si>
    <t>７月の常勤換算数</t>
  </si>
  <si>
    <t>≪要 提出≫</t>
    <rPh sb="1" eb="2">
      <t>ヨウ</t>
    </rPh>
    <rPh sb="3" eb="5">
      <t>テイシュツ</t>
    </rPh>
    <phoneticPr fontId="22"/>
  </si>
  <si>
    <t>提供サービス</t>
  </si>
  <si>
    <t>９　７級地</t>
  </si>
  <si>
    <t>障害福祉サービス事業所、児童福祉施設等と協働し、地域において世代間の交流を行っている。</t>
    <rPh sb="37" eb="38">
      <t>オコナ</t>
    </rPh>
    <phoneticPr fontId="22"/>
  </si>
  <si>
    <t>2週目</t>
    <rPh sb="1" eb="2">
      <t>シュウ</t>
    </rPh>
    <rPh sb="2" eb="3">
      <t>メ</t>
    </rPh>
    <phoneticPr fontId="22"/>
  </si>
  <si>
    <t>施設等の区分</t>
  </si>
  <si>
    <t>人員配置区分</t>
  </si>
  <si>
    <t>３　５級地</t>
  </si>
  <si>
    <t>１．認知症加算（Ⅰ）に係る届出内容</t>
    <rPh sb="11" eb="12">
      <t>カカ</t>
    </rPh>
    <rPh sb="13" eb="14">
      <t>トド</t>
    </rPh>
    <rPh sb="14" eb="15">
      <t>デ</t>
    </rPh>
    <rPh sb="15" eb="17">
      <t>ナイヨウ</t>
    </rPh>
    <phoneticPr fontId="22"/>
  </si>
  <si>
    <t>そ　 　　の　 　　他　　 　該　　 　当　　 　す 　　　る 　　　体 　　　制 　　　等</t>
  </si>
  <si>
    <t>自主点検したもの（チェック済）を提出すること。</t>
    <rPh sb="0" eb="2">
      <t>ジシュ</t>
    </rPh>
    <rPh sb="2" eb="4">
      <t>テンケン</t>
    </rPh>
    <rPh sb="13" eb="14">
      <t>ズ</t>
    </rPh>
    <rPh sb="16" eb="18">
      <t>テイシュツ</t>
    </rPh>
    <phoneticPr fontId="22"/>
  </si>
  <si>
    <t>割 引</t>
  </si>
  <si>
    <t>1　小規模多機能型居宅介護事業所</t>
    <rPh sb="2" eb="5">
      <t>ショウキボ</t>
    </rPh>
    <rPh sb="5" eb="9">
      <t>タキノウガタ</t>
    </rPh>
    <rPh sb="9" eb="11">
      <t>キョタク</t>
    </rPh>
    <rPh sb="11" eb="13">
      <t>カイゴ</t>
    </rPh>
    <rPh sb="13" eb="16">
      <t>ジギョウショ</t>
    </rPh>
    <phoneticPr fontId="22"/>
  </si>
  <si>
    <t xml:space="preserve">  資するICTを使用 </t>
  </si>
  <si>
    <t>○○　P子</t>
    <rPh sb="4" eb="5">
      <t>コ</t>
    </rPh>
    <phoneticPr fontId="22"/>
  </si>
  <si>
    <t>２　該当</t>
  </si>
  <si>
    <t>７月</t>
  </si>
  <si>
    <t>□</t>
  </si>
  <si>
    <t>１　１級地</t>
  </si>
  <si>
    <t>　（３月を除く前年度の平均）</t>
  </si>
  <si>
    <t>６　２級地</t>
  </si>
  <si>
    <t>７　３級地</t>
  </si>
  <si>
    <t>z</t>
  </si>
  <si>
    <t>２　４級地</t>
  </si>
  <si>
    <t>４　６級地</t>
  </si>
  <si>
    <t>職員の欠員による減算の状況</t>
    <rPh sb="0" eb="2">
      <t>ショクイン</t>
    </rPh>
    <rPh sb="3" eb="5">
      <t>ケツイン</t>
    </rPh>
    <rPh sb="8" eb="10">
      <t>ゲンサン</t>
    </rPh>
    <rPh sb="11" eb="13">
      <t>ジョウキョウ</t>
    </rPh>
    <phoneticPr fontId="22"/>
  </si>
  <si>
    <t>１　なし</t>
  </si>
  <si>
    <t>２ 加算Ⅰ</t>
  </si>
  <si>
    <t>　認知症対応型通所介護</t>
    <rPh sb="1" eb="4">
      <t>ニンチショウ</t>
    </rPh>
    <rPh sb="4" eb="7">
      <t>タイオウガタ</t>
    </rPh>
    <rPh sb="7" eb="9">
      <t>ツウショ</t>
    </rPh>
    <rPh sb="9" eb="11">
      <t>カイゴ</t>
    </rPh>
    <phoneticPr fontId="22"/>
  </si>
  <si>
    <t>６月の常勤換算数</t>
    <rPh sb="1" eb="2">
      <t>ガツ</t>
    </rPh>
    <rPh sb="3" eb="5">
      <t>ジョウキン</t>
    </rPh>
    <rPh sb="5" eb="7">
      <t>カンサン</t>
    </rPh>
    <rPh sb="7" eb="8">
      <t>スウ</t>
    </rPh>
    <phoneticPr fontId="22"/>
  </si>
  <si>
    <t>２　あり</t>
  </si>
  <si>
    <t>認知症加算</t>
    <rPh sb="0" eb="3">
      <t>ニンチショウ</t>
    </rPh>
    <rPh sb="3" eb="5">
      <t>カサン</t>
    </rPh>
    <phoneticPr fontId="22"/>
  </si>
  <si>
    <t>　　　指定権者からの求めがあった場合には、速やかに提出すること。</t>
  </si>
  <si>
    <t>2　(介護予防）小規模多機能型居宅介護事業所</t>
    <rPh sb="8" eb="11">
      <t>ショウキボ</t>
    </rPh>
    <rPh sb="11" eb="15">
      <t>タキノウガタ</t>
    </rPh>
    <rPh sb="15" eb="17">
      <t>キョタク</t>
    </rPh>
    <rPh sb="17" eb="19">
      <t>カイゴ</t>
    </rPh>
    <rPh sb="19" eb="22">
      <t>ジギョウショ</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</si>
  <si>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</si>
  <si>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(5) 日中／夜間及び深夜の時間帯の区分</t>
    <rPh sb="4" eb="6">
      <t>ニッチュウ</t>
    </rPh>
    <rPh sb="7" eb="9">
      <t>ヤカン</t>
    </rPh>
    <rPh sb="9" eb="10">
      <t>オヨ</t>
    </rPh>
    <rPh sb="11" eb="13">
      <t>シンヤ</t>
    </rPh>
    <rPh sb="14" eb="17">
      <t>ジカンタイ</t>
    </rPh>
    <rPh sb="18" eb="20">
      <t>クブン</t>
    </rPh>
    <phoneticPr fontId="22"/>
  </si>
  <si>
    <t>開設
・
更新</t>
    <rPh sb="0" eb="2">
      <t>カイセツ</t>
    </rPh>
    <rPh sb="5" eb="7">
      <t>コウシン</t>
    </rPh>
    <phoneticPr fontId="22"/>
  </si>
  <si>
    <t>　人員配置基準上の従業者の員数を配置していること。</t>
    <rPh sb="1" eb="3">
      <t>ジンイン</t>
    </rPh>
    <rPh sb="3" eb="5">
      <t>ハイチ</t>
    </rPh>
    <rPh sb="5" eb="7">
      <t>キジュン</t>
    </rPh>
    <rPh sb="7" eb="8">
      <t>ジョウ</t>
    </rPh>
    <rPh sb="9" eb="12">
      <t>ジュウギョウシャ</t>
    </rPh>
    <rPh sb="13" eb="15">
      <t>インスウ</t>
    </rPh>
    <rPh sb="16" eb="18">
      <t>ハイチ</t>
    </rPh>
    <phoneticPr fontId="22"/>
  </si>
  <si>
    <t>生産性向上推進体制加算</t>
  </si>
  <si>
    <t>事業所・施設名</t>
  </si>
  <si>
    <t>訪問体制強化加算</t>
    <rPh sb="0" eb="2">
      <t>ホウモン</t>
    </rPh>
    <rPh sb="2" eb="4">
      <t>タイセイ</t>
    </rPh>
    <rPh sb="4" eb="6">
      <t>キョウカ</t>
    </rPh>
    <rPh sb="6" eb="8">
      <t>カサン</t>
    </rPh>
    <phoneticPr fontId="22"/>
  </si>
  <si>
    <t>事 業 所 番 号</t>
  </si>
  <si>
    <t>小規模多機能型居宅介護</t>
  </si>
  <si>
    <t>介護職員の常勤換算数　（３月を除く前年度の平均）</t>
    <rPh sb="0" eb="2">
      <t>カイゴ</t>
    </rPh>
    <rPh sb="2" eb="4">
      <t>ショクイン</t>
    </rPh>
    <rPh sb="5" eb="7">
      <t>ジョウキン</t>
    </rPh>
    <rPh sb="7" eb="9">
      <t>カンサン</t>
    </rPh>
    <rPh sb="9" eb="10">
      <t>スウ</t>
    </rPh>
    <rPh sb="13" eb="14">
      <t>ガツ</t>
    </rPh>
    <rPh sb="15" eb="16">
      <t>ノゾ</t>
    </rPh>
    <rPh sb="17" eb="20">
      <t>ゼンネンド</t>
    </rPh>
    <rPh sb="21" eb="23">
      <t>ヘイキン</t>
    </rPh>
    <phoneticPr fontId="22"/>
  </si>
  <si>
    <t>９月の常勤換算数　⑥</t>
    <rPh sb="1" eb="2">
      <t>ガツ</t>
    </rPh>
    <rPh sb="3" eb="5">
      <t>ジョウキン</t>
    </rPh>
    <rPh sb="5" eb="7">
      <t>カンサン</t>
    </rPh>
    <rPh sb="7" eb="8">
      <t>スウ</t>
    </rPh>
    <phoneticPr fontId="22"/>
  </si>
  <si>
    <t>　　居宅介護事業所</t>
  </si>
  <si>
    <t>総合マネジメント体制強化加算</t>
    <rPh sb="0" eb="2">
      <t>ソウゴウ</t>
    </rPh>
    <rPh sb="8" eb="10">
      <t>タイセイ</t>
    </rPh>
    <rPh sb="10" eb="12">
      <t>キョウカ</t>
    </rPh>
    <rPh sb="12" eb="14">
      <t>カサン</t>
    </rPh>
    <phoneticPr fontId="22"/>
  </si>
  <si>
    <t>事業所・施設の名称</t>
  </si>
  <si>
    <t>１ なし</t>
  </si>
  <si>
    <t>変　更　後</t>
  </si>
  <si>
    <t>サービス提供体制強化加算に関する確認書　（常勤職員）　〔（介護予防）小規模多機能型居宅介護〕</t>
    <rPh sb="4" eb="6">
      <t>テイキョウ</t>
    </rPh>
    <rPh sb="6" eb="8">
      <t>タイセイ</t>
    </rPh>
    <rPh sb="8" eb="10">
      <t>キョウカ</t>
    </rPh>
    <rPh sb="10" eb="12">
      <t>カサン</t>
    </rPh>
    <rPh sb="13" eb="14">
      <t>カン</t>
    </rPh>
    <rPh sb="16" eb="19">
      <t>カクニンショ</t>
    </rPh>
    <rPh sb="21" eb="23">
      <t>ジョウキン</t>
    </rPh>
    <rPh sb="23" eb="25">
      <t>ショクイン</t>
    </rPh>
    <rPh sb="29" eb="31">
      <t>カイゴ</t>
    </rPh>
    <rPh sb="31" eb="33">
      <t>ヨボウ</t>
    </rPh>
    <rPh sb="34" eb="37">
      <t>ショウキボ</t>
    </rPh>
    <rPh sb="37" eb="40">
      <t>タキノウ</t>
    </rPh>
    <rPh sb="40" eb="41">
      <t>ガタ</t>
    </rPh>
    <rPh sb="41" eb="43">
      <t>キョタク</t>
    </rPh>
    <rPh sb="43" eb="45">
      <t>カイゴ</t>
    </rPh>
    <phoneticPr fontId="22"/>
  </si>
  <si>
    <t>３ 加算Ⅱ</t>
  </si>
  <si>
    <t>16　介護予防認知症対応型共同生活介護</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</si>
  <si>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2"/>
  </si>
  <si>
    <t>該当する資格証（写）</t>
  </si>
  <si>
    <t>　・「数式」タブ　⇒　「名前の定義」を選択</t>
    <rPh sb="3" eb="5">
      <t>スウシキ</t>
    </rPh>
    <rPh sb="12" eb="14">
      <t>ナマエ</t>
    </rPh>
    <rPh sb="15" eb="17">
      <t>テイギ</t>
    </rPh>
    <rPh sb="19" eb="21">
      <t>センタク</t>
    </rPh>
    <phoneticPr fontId="2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</si>
  <si>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2"/>
  </si>
  <si>
    <t>共　通　事　項
（必ず必要な書類）</t>
    <rPh sb="0" eb="1">
      <t>トモ</t>
    </rPh>
    <rPh sb="2" eb="3">
      <t>ツウ</t>
    </rPh>
    <rPh sb="4" eb="5">
      <t>コト</t>
    </rPh>
    <rPh sb="6" eb="7">
      <t>コウ</t>
    </rPh>
    <rPh sb="9" eb="10">
      <t>カナラ</t>
    </rPh>
    <rPh sb="11" eb="13">
      <t>ヒツヨウ</t>
    </rPh>
    <rPh sb="14" eb="16">
      <t>ショルイ</t>
    </rPh>
    <phoneticPr fontId="22"/>
  </si>
  <si>
    <t>職員の欠員による減算の状況</t>
  </si>
  <si>
    <t>従業者の総数（常勤換算）</t>
    <rPh sb="0" eb="3">
      <t>ジュウギョウシャ</t>
    </rPh>
    <rPh sb="4" eb="6">
      <t>ソウスウ</t>
    </rPh>
    <rPh sb="7" eb="9">
      <t>ジョウキン</t>
    </rPh>
    <rPh sb="9" eb="11">
      <t>カンサン</t>
    </rPh>
    <phoneticPr fontId="22"/>
  </si>
  <si>
    <t>看取り連携体制加算</t>
    <rPh sb="0" eb="2">
      <t>ミト</t>
    </rPh>
    <rPh sb="3" eb="5">
      <t>レンケイ</t>
    </rPh>
    <rPh sb="5" eb="7">
      <t>タイセイ</t>
    </rPh>
    <rPh sb="7" eb="9">
      <t>カサン</t>
    </rPh>
    <phoneticPr fontId="22"/>
  </si>
  <si>
    <t>介護予防小規模多機能型</t>
  </si>
  <si>
    <t>　　　　　県　　　　郡市</t>
  </si>
  <si>
    <t>１　介護予防小規模多機能型居宅介護事業所</t>
  </si>
  <si>
    <t>１以上</t>
    <rPh sb="1" eb="3">
      <t>イジョウ</t>
    </rPh>
    <phoneticPr fontId="22"/>
  </si>
  <si>
    <t>15　介護予防小規模多機能型居宅介護</t>
  </si>
  <si>
    <t>居宅介護</t>
  </si>
  <si>
    <t>「実施事業」欄は、該当する欄に「〇」を記入してください。</t>
  </si>
  <si>
    <t>２　サテライト型介護予防小規模多機能型</t>
  </si>
  <si>
    <t>② 以下のⅰ～ⅲの項目の機器をすべて使用</t>
    <rPh sb="2" eb="4">
      <t>イカ</t>
    </rPh>
    <rPh sb="9" eb="11">
      <t>コウモク</t>
    </rPh>
    <rPh sb="12" eb="14">
      <t>キキ</t>
    </rPh>
    <rPh sb="18" eb="20">
      <t>シヨウ</t>
    </rPh>
    <phoneticPr fontId="22"/>
  </si>
  <si>
    <t>５月</t>
  </si>
  <si>
    <t>e</t>
  </si>
  <si>
    <t>・</t>
  </si>
  <si>
    <t>（短期利用型）</t>
  </si>
  <si>
    <t>該当する資格証（写）</t>
    <rPh sb="0" eb="2">
      <t>ガイトウ</t>
    </rPh>
    <rPh sb="4" eb="7">
      <t>シカクショウ</t>
    </rPh>
    <rPh sb="8" eb="9">
      <t>ウツ</t>
    </rPh>
    <phoneticPr fontId="22"/>
  </si>
  <si>
    <t>※</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</si>
  <si>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2"/>
  </si>
  <si>
    <t>1　総合マネジメント体制強化加算（Ⅰ）</t>
    <rPh sb="2" eb="4">
      <t>ソウゴウ</t>
    </rPh>
    <rPh sb="10" eb="12">
      <t>タイセイ</t>
    </rPh>
    <rPh sb="12" eb="14">
      <t>キョウカ</t>
    </rPh>
    <rPh sb="14" eb="16">
      <t>カサン</t>
    </rPh>
    <phoneticPr fontId="22"/>
  </si>
  <si>
    <t>添　付　書　類</t>
    <rPh sb="0" eb="1">
      <t>ソウ</t>
    </rPh>
    <rPh sb="2" eb="3">
      <t>ヅケ</t>
    </rPh>
    <rPh sb="4" eb="5">
      <t>ショ</t>
    </rPh>
    <rPh sb="6" eb="7">
      <t>タグイ</t>
    </rPh>
    <phoneticPr fontId="22"/>
  </si>
  <si>
    <t>13　介護予防短期入所療養介護</t>
    <rPh sb="3" eb="5">
      <t>カイゴ</t>
    </rPh>
    <rPh sb="5" eb="7">
      <t>ヨボウ</t>
    </rPh>
    <rPh sb="7" eb="9">
      <t>タンキ</t>
    </rPh>
    <rPh sb="9" eb="11">
      <t>ニュウショ</t>
    </rPh>
    <rPh sb="11" eb="13">
      <t>リョウヨウ</t>
    </rPh>
    <rPh sb="13" eb="15">
      <t>カイゴ</t>
    </rPh>
    <phoneticPr fontId="22"/>
  </si>
  <si>
    <t>地域密着型介護老人福祉施設入所者生活介護</t>
  </si>
  <si>
    <t>職員配置の状況</t>
    <rPh sb="0" eb="2">
      <t>ショクイン</t>
    </rPh>
    <rPh sb="2" eb="4">
      <t>ハイチ</t>
    </rPh>
    <rPh sb="5" eb="7">
      <t>ジョウキョウ</t>
    </rPh>
    <phoneticPr fontId="22"/>
  </si>
  <si>
    <t>９月</t>
    <rPh sb="1" eb="2">
      <t>ガツ</t>
    </rPh>
    <phoneticPr fontId="22"/>
  </si>
  <si>
    <t>若年性認知症利用者受入加算</t>
  </si>
  <si>
    <t>割引をする場合</t>
    <rPh sb="0" eb="2">
      <t>ワリビキ</t>
    </rPh>
    <rPh sb="5" eb="7">
      <t>バアイ</t>
    </rPh>
    <phoneticPr fontId="22"/>
  </si>
  <si>
    <t>(1)</t>
  </si>
  <si>
    <t>施設等の区分</t>
    <rPh sb="0" eb="2">
      <t>シセツ</t>
    </rPh>
    <rPh sb="2" eb="3">
      <t>トウ</t>
    </rPh>
    <rPh sb="4" eb="6">
      <t>クブン</t>
    </rPh>
    <phoneticPr fontId="22"/>
  </si>
  <si>
    <t>終業時刻</t>
    <rPh sb="0" eb="2">
      <t>シュウギョウ</t>
    </rPh>
    <rPh sb="2" eb="4">
      <t>ジコク</t>
    </rPh>
    <phoneticPr fontId="22"/>
  </si>
  <si>
    <t>事業所の
特性に
応じて
１つ以上実施している</t>
  </si>
  <si>
    <t>理由書</t>
  </si>
  <si>
    <t>任意の様式で可。</t>
    <rPh sb="0" eb="2">
      <t>ニンイ</t>
    </rPh>
    <rPh sb="3" eb="5">
      <t>ヨウシキ</t>
    </rPh>
    <rPh sb="6" eb="7">
      <t>カ</t>
    </rPh>
    <phoneticPr fontId="22"/>
  </si>
  <si>
    <t>勤続年数７年以上の者の割合</t>
    <rPh sb="0" eb="2">
      <t>キンゾク</t>
    </rPh>
    <rPh sb="2" eb="4">
      <t>ネンスウ</t>
    </rPh>
    <rPh sb="5" eb="8">
      <t>ネンイジョウ</t>
    </rPh>
    <rPh sb="9" eb="10">
      <t>モノ</t>
    </rPh>
    <rPh sb="11" eb="13">
      <t>ワリアイ</t>
    </rPh>
    <phoneticPr fontId="22"/>
  </si>
  <si>
    <t xml:space="preserve">　勤続年数の算定に当たっては、当該事業所の勤続年数に加え、同一法人の経営する他の介護サービス事業所、病院、
社会福祉施設等においてサービスを利用者に直接提供する職員として勤務した年数を含めることができる。
</t>
  </si>
  <si>
    <t>看護職員、介護職員の勤務状況がわかるもの。</t>
    <rPh sb="0" eb="2">
      <t>カンゴ</t>
    </rPh>
    <rPh sb="2" eb="4">
      <t>ショクイン</t>
    </rPh>
    <rPh sb="5" eb="7">
      <t>カイゴ</t>
    </rPh>
    <rPh sb="7" eb="9">
      <t>ショクイン</t>
    </rPh>
    <rPh sb="10" eb="12">
      <t>キンム</t>
    </rPh>
    <rPh sb="12" eb="14">
      <t>ジョウキョウ</t>
    </rPh>
    <phoneticPr fontId="2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</si>
  <si>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2"/>
  </si>
  <si>
    <t>組織体制図</t>
    <rPh sb="2" eb="4">
      <t>タイセイ</t>
    </rPh>
    <phoneticPr fontId="2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</si>
  <si>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2"/>
  </si>
  <si>
    <t>看護職員の欠員が解消される場合。</t>
    <rPh sb="0" eb="2">
      <t>カンゴ</t>
    </rPh>
    <rPh sb="2" eb="4">
      <t>ショクイン</t>
    </rPh>
    <rPh sb="5" eb="7">
      <t>ケツイン</t>
    </rPh>
    <rPh sb="8" eb="10">
      <t>カイショウ</t>
    </rPh>
    <rPh sb="13" eb="15">
      <t>バアイ</t>
    </rPh>
    <phoneticPr fontId="22"/>
  </si>
  <si>
    <t>地域住民等との連携により、地域資源を効果的に活用し、利用者の状態に応じた支援を行っている。</t>
  </si>
  <si>
    <t>１０月</t>
  </si>
  <si>
    <t>高齢者虐待防止措置実施に有無</t>
    <rPh sb="0" eb="3">
      <t>コウレイシャ</t>
    </rPh>
    <rPh sb="3" eb="5">
      <t>ギャクタイ</t>
    </rPh>
    <rPh sb="5" eb="7">
      <t>ボウシ</t>
    </rPh>
    <rPh sb="7" eb="9">
      <t>ソチ</t>
    </rPh>
    <rPh sb="9" eb="11">
      <t>ジッシ</t>
    </rPh>
    <rPh sb="12" eb="14">
      <t>ウム</t>
    </rPh>
    <phoneticPr fontId="2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</si>
  <si>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2"/>
  </si>
  <si>
    <t>事業所番号</t>
    <rPh sb="0" eb="3">
      <t>ジギョウショ</t>
    </rPh>
    <rPh sb="3" eb="5">
      <t>バンゴウ</t>
    </rPh>
    <phoneticPr fontId="22"/>
  </si>
  <si>
    <t>業務継続計画策定の有無</t>
    <rPh sb="0" eb="4">
      <t>ギョウムケイゾク</t>
    </rPh>
    <rPh sb="4" eb="6">
      <t>ケイカク</t>
    </rPh>
    <rPh sb="6" eb="8">
      <t>サクテイ</t>
    </rPh>
    <rPh sb="9" eb="11">
      <t>ウム</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</si>
  <si>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</si>
  <si>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生産性向上推進体制加算</t>
    <rPh sb="0" eb="3">
      <t>セイサンセイ</t>
    </rPh>
    <rPh sb="3" eb="5">
      <t>コウジョウ</t>
    </rPh>
    <rPh sb="5" eb="7">
      <t>スイシン</t>
    </rPh>
    <rPh sb="7" eb="9">
      <t>タイセイ</t>
    </rPh>
    <rPh sb="9" eb="11">
      <t>カサン</t>
    </rPh>
    <phoneticPr fontId="22"/>
  </si>
  <si>
    <t>科学的介護推進体制加算</t>
    <rPh sb="0" eb="11">
      <t>カガクテキカイゴスイシンタイセイカサン</t>
    </rPh>
    <phoneticPr fontId="61"/>
  </si>
  <si>
    <t>　訪問回数が１月当たり延べ200回以上である。</t>
    <rPh sb="1" eb="3">
      <t>ホウモン</t>
    </rPh>
    <rPh sb="3" eb="5">
      <t>カイスウ</t>
    </rPh>
    <rPh sb="7" eb="8">
      <t>ツキ</t>
    </rPh>
    <rPh sb="8" eb="9">
      <t>ア</t>
    </rPh>
    <rPh sb="11" eb="12">
      <t>ノ</t>
    </rPh>
    <rPh sb="16" eb="17">
      <t>カイ</t>
    </rPh>
    <rPh sb="17" eb="19">
      <t>イジョウ</t>
    </rPh>
    <phoneticPr fontId="22"/>
  </si>
  <si>
    <t>みなし措置</t>
    <rPh sb="3" eb="5">
      <t>ソチ</t>
    </rPh>
    <phoneticPr fontId="22"/>
  </si>
  <si>
    <t>適用条件</t>
    <rPh sb="0" eb="2">
      <t>テキヨウ</t>
    </rPh>
    <rPh sb="2" eb="4">
      <t>ジョウケン</t>
    </rPh>
    <phoneticPr fontId="2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</si>
  <si>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</si>
  <si>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r>
      <t xml:space="preserve">認知症加算（Ⅰ）の(1)・(2)の基準のいずれにも該当している
</t>
    </r>
    <r>
      <rPr>
        <sz val="10"/>
        <color auto="1"/>
        <rFont val="HGSｺﾞｼｯｸM"/>
      </rPr>
      <t>※認知症加算（Ⅰ）に係る届出内容(1)・(2)も記入すること。</t>
    </r>
  </si>
  <si>
    <t>４月の常勤換算数</t>
  </si>
  <si>
    <r>
      <t>看護職員配置加算</t>
    </r>
    <r>
      <rPr>
        <sz val="8"/>
        <color auto="1"/>
        <rFont val="ＭＳ Ｐゴシック"/>
      </rPr>
      <t xml:space="preserve">
＊介護サービスのみ</t>
    </r>
    <rPh sb="0" eb="2">
      <t>カンゴ</t>
    </rPh>
    <rPh sb="2" eb="4">
      <t>ショクイン</t>
    </rPh>
    <rPh sb="4" eb="6">
      <t>ハイチ</t>
    </rPh>
    <rPh sb="6" eb="8">
      <t>カサン</t>
    </rPh>
    <rPh sb="10" eb="12">
      <t>カイゴ</t>
    </rPh>
    <phoneticPr fontId="22"/>
  </si>
  <si>
    <t>又は</t>
    <rPh sb="0" eb="1">
      <t>マタ</t>
    </rPh>
    <phoneticPr fontId="22"/>
  </si>
  <si>
    <t>請求する月の分。</t>
    <rPh sb="0" eb="8">
      <t>セ</t>
    </rPh>
    <phoneticPr fontId="22"/>
  </si>
  <si>
    <t>看取り期における対応方針</t>
    <rPh sb="3" eb="4">
      <t>キ</t>
    </rPh>
    <rPh sb="8" eb="10">
      <t>タイオウ</t>
    </rPh>
    <rPh sb="10" eb="12">
      <t>ホウシン</t>
    </rPh>
    <phoneticPr fontId="22"/>
  </si>
  <si>
    <t>看護師、准看護師。</t>
    <rPh sb="0" eb="3">
      <t>カンゴシ</t>
    </rPh>
    <rPh sb="4" eb="8">
      <t>ジュンカンゴシ</t>
    </rPh>
    <phoneticPr fontId="22"/>
  </si>
  <si>
    <t>各日における通いサービス利用者数を付記すること。</t>
    <rPh sb="0" eb="2">
      <t>カクジツ</t>
    </rPh>
    <rPh sb="6" eb="7">
      <t>カヨ</t>
    </rPh>
    <rPh sb="12" eb="15">
      <t>リヨウシャ</t>
    </rPh>
    <rPh sb="15" eb="16">
      <t>スウ</t>
    </rPh>
    <rPh sb="17" eb="19">
      <t>フキ</t>
    </rPh>
    <phoneticPr fontId="22"/>
  </si>
  <si>
    <t xml:space="preserve">サービス提供体制強化加算
</t>
    <rPh sb="4" eb="6">
      <t>テイキョウ</t>
    </rPh>
    <rPh sb="6" eb="8">
      <t>タイセイ</t>
    </rPh>
    <rPh sb="8" eb="10">
      <t>キョウカ</t>
    </rPh>
    <rPh sb="10" eb="12">
      <t>カサン</t>
    </rPh>
    <phoneticPr fontId="22"/>
  </si>
  <si>
    <t>勤続年数の状況</t>
    <rPh sb="0" eb="2">
      <t>キンゾク</t>
    </rPh>
    <rPh sb="2" eb="4">
      <t>ネンスウ</t>
    </rPh>
    <rPh sb="5" eb="7">
      <t>ジョウキョウ</t>
    </rPh>
    <phoneticPr fontId="22"/>
  </si>
  <si>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22"/>
  </si>
  <si>
    <t>異動項目</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</si>
  <si>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</si>
  <si>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前年度の実績が６月以上の場合と６月に満たない場合で様式が異なるので注意すること。</t>
    <rPh sb="0" eb="3">
      <t>ゼンネンド</t>
    </rPh>
    <rPh sb="4" eb="6">
      <t>ジッセキ</t>
    </rPh>
    <rPh sb="8" eb="9">
      <t>ツキ</t>
    </rPh>
    <rPh sb="9" eb="11">
      <t>イジョウ</t>
    </rPh>
    <rPh sb="12" eb="14">
      <t>バアイ</t>
    </rPh>
    <rPh sb="16" eb="17">
      <t>ツキ</t>
    </rPh>
    <rPh sb="18" eb="19">
      <t>ミ</t>
    </rPh>
    <rPh sb="22" eb="24">
      <t>バアイ</t>
    </rPh>
    <rPh sb="25" eb="27">
      <t>ヨウシキ</t>
    </rPh>
    <rPh sb="28" eb="29">
      <t>コト</t>
    </rPh>
    <rPh sb="33" eb="35">
      <t>チュウイ</t>
    </rPh>
    <phoneticPr fontId="22"/>
  </si>
  <si>
    <t>短期利用型</t>
    <rPh sb="0" eb="2">
      <t>タンキ</t>
    </rPh>
    <rPh sb="2" eb="5">
      <t>リヨウガタ</t>
    </rPh>
    <phoneticPr fontId="22"/>
  </si>
  <si>
    <t>２月の常勤換算数</t>
  </si>
  <si>
    <t>12　介護予防短期入所生活介護</t>
    <rPh sb="3" eb="5">
      <t>カイゴ</t>
    </rPh>
    <rPh sb="5" eb="7">
      <t>ヨボウ</t>
    </rPh>
    <rPh sb="7" eb="15">
      <t>タンキニュウショセイカツカイゴ</t>
    </rPh>
    <phoneticPr fontId="22"/>
  </si>
  <si>
    <t>　1　割引率等</t>
    <rPh sb="3" eb="6">
      <t>ワリビキリツ</t>
    </rPh>
    <rPh sb="6" eb="7">
      <t>トウ</t>
    </rPh>
    <phoneticPr fontId="2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</si>
  <si>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2"/>
  </si>
  <si>
    <t>サービスの種類</t>
    <rPh sb="5" eb="7">
      <t>シュルイ</t>
    </rPh>
    <phoneticPr fontId="22"/>
  </si>
  <si>
    <t>割引率</t>
    <rPh sb="0" eb="2">
      <t>ワリビキ</t>
    </rPh>
    <rPh sb="2" eb="3">
      <t>リツ</t>
    </rPh>
    <phoneticPr fontId="2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</si>
  <si>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2"/>
  </si>
  <si>
    <t>サービス提供体制強化加算に関する確認書　（介護福祉士）　〔（介護予防）小規模多機能型居宅介護〕</t>
    <rPh sb="4" eb="6">
      <t>テイキョウ</t>
    </rPh>
    <rPh sb="6" eb="8">
      <t>タイセイ</t>
    </rPh>
    <rPh sb="8" eb="10">
      <t>キョウカ</t>
    </rPh>
    <rPh sb="10" eb="12">
      <t>カサン</t>
    </rPh>
    <rPh sb="13" eb="14">
      <t>カン</t>
    </rPh>
    <rPh sb="16" eb="19">
      <t>カクニンショ</t>
    </rPh>
    <rPh sb="21" eb="23">
      <t>カイゴ</t>
    </rPh>
    <rPh sb="23" eb="26">
      <t>フクシシ</t>
    </rPh>
    <rPh sb="30" eb="32">
      <t>カイゴ</t>
    </rPh>
    <rPh sb="32" eb="34">
      <t>ヨボウ</t>
    </rPh>
    <phoneticPr fontId="22"/>
  </si>
  <si>
    <t>夜間対応型訪問介護</t>
    <rPh sb="0" eb="2">
      <t>ヤカン</t>
    </rPh>
    <rPh sb="2" eb="5">
      <t>タイオウガタ</t>
    </rPh>
    <phoneticPr fontId="22"/>
  </si>
  <si>
    <t>2　看護小規模多機能型居宅介護事業所</t>
  </si>
  <si>
    <t xml:space="preserve">
</t>
  </si>
  <si>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2"/>
  </si>
  <si>
    <t>％</t>
  </si>
  <si>
    <t>９月の常勤換算数</t>
  </si>
  <si>
    <t>地域密着型通所介護</t>
    <rPh sb="0" eb="2">
      <t>チイキ</t>
    </rPh>
    <rPh sb="2" eb="4">
      <t>ミッチャク</t>
    </rPh>
    <rPh sb="4" eb="5">
      <t>ガタ</t>
    </rPh>
    <rPh sb="5" eb="7">
      <t>ツウショ</t>
    </rPh>
    <rPh sb="7" eb="9">
      <t>カイゴ</t>
    </rPh>
    <phoneticPr fontId="22"/>
  </si>
  <si>
    <t>介護予防認知症対応型
通所介護</t>
    <rPh sb="0" eb="2">
      <t>カイゴ</t>
    </rPh>
    <rPh sb="2" eb="4">
      <t>ヨボウ</t>
    </rPh>
    <rPh sb="4" eb="7">
      <t>ニンチショウ</t>
    </rPh>
    <rPh sb="7" eb="10">
      <t>タイオウガタ</t>
    </rPh>
    <rPh sb="11" eb="13">
      <t>ツウショ</t>
    </rPh>
    <rPh sb="13" eb="15">
      <t>カイゴ</t>
    </rPh>
    <phoneticPr fontId="22"/>
  </si>
  <si>
    <t>記号</t>
    <rPh sb="0" eb="2">
      <t>キゴウ</t>
    </rPh>
    <phoneticPr fontId="22"/>
  </si>
  <si>
    <t>認知症対応型通所介護</t>
    <rPh sb="0" eb="3">
      <t>ニンチショウ</t>
    </rPh>
    <rPh sb="3" eb="6">
      <t>タイオウガタ</t>
    </rPh>
    <rPh sb="6" eb="8">
      <t>ツウショ</t>
    </rPh>
    <rPh sb="8" eb="10">
      <t>カイゴ</t>
    </rPh>
    <phoneticPr fontId="22"/>
  </si>
  <si>
    <t>研修修了者の必要数</t>
    <rPh sb="0" eb="2">
      <t>ケンシュウ</t>
    </rPh>
    <rPh sb="2" eb="5">
      <t>シュウリョウシャ</t>
    </rPh>
    <rPh sb="6" eb="9">
      <t>ヒツヨウスウ</t>
    </rPh>
    <phoneticPr fontId="22"/>
  </si>
  <si>
    <t>認知症対応型共同生活介護</t>
    <rPh sb="0" eb="3">
      <t>ニンチショウ</t>
    </rPh>
    <rPh sb="3" eb="6">
      <t>タイオウガタ</t>
    </rPh>
    <rPh sb="6" eb="8">
      <t>キョウドウ</t>
    </rPh>
    <rPh sb="8" eb="10">
      <t>セイカツ</t>
    </rPh>
    <rPh sb="10" eb="12">
      <t>カイゴ</t>
    </rPh>
    <phoneticPr fontId="22"/>
  </si>
  <si>
    <t>　看護小規模多機能型居宅介護</t>
    <rPh sb="1" eb="3">
      <t>カンゴ</t>
    </rPh>
    <rPh sb="3" eb="6">
      <t>ショウキボ</t>
    </rPh>
    <rPh sb="6" eb="10">
      <t>タキノウガタ</t>
    </rPh>
    <rPh sb="10" eb="12">
      <t>キョタク</t>
    </rPh>
    <rPh sb="12" eb="14">
      <t>カイゴ</t>
    </rPh>
    <phoneticPr fontId="2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</si>
  <si>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2"/>
  </si>
  <si>
    <t>②</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</si>
  <si>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</si>
  <si>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　M子</t>
  </si>
  <si>
    <t>複合型サービス</t>
    <rPh sb="0" eb="3">
      <t>フクゴウガタ</t>
    </rPh>
    <phoneticPr fontId="22"/>
  </si>
  <si>
    <t>人</t>
    <rPh sb="0" eb="1">
      <t>ヒト</t>
    </rPh>
    <phoneticPr fontId="22"/>
  </si>
  <si>
    <t xml:space="preserve"> 　　 記入の順序は、職種ごとにまとめてください。</t>
    <rPh sb="4" eb="6">
      <t>キニュウ</t>
    </rPh>
    <rPh sb="7" eb="9">
      <t>ジュンジョ</t>
    </rPh>
    <rPh sb="11" eb="13">
      <t>ショクシュ</t>
    </rPh>
    <phoneticPr fontId="2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</si>
  <si>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</si>
  <si>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2"/>
  </si>
  <si>
    <t>氏　　名</t>
    <rPh sb="0" eb="1">
      <t>シ</t>
    </rPh>
    <rPh sb="3" eb="4">
      <t>メイ</t>
    </rPh>
    <phoneticPr fontId="22"/>
  </si>
  <si>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</si>
  <si>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2"/>
  </si>
  <si>
    <t>本チェック表＜別紙２＞</t>
    <rPh sb="7" eb="9">
      <t>ベッシ</t>
    </rPh>
    <phoneticPr fontId="22"/>
  </si>
  <si>
    <t>　　記載してください。</t>
  </si>
  <si>
    <t>看取り連携体制加算に係る届出書</t>
    <rPh sb="0" eb="2">
      <t>ミト</t>
    </rPh>
    <rPh sb="3" eb="5">
      <t>レンケイ</t>
    </rPh>
    <rPh sb="5" eb="7">
      <t>タイセイ</t>
    </rPh>
    <rPh sb="7" eb="9">
      <t>カサン</t>
    </rPh>
    <rPh sb="10" eb="11">
      <t>カカ</t>
    </rPh>
    <rPh sb="12" eb="15">
      <t>トドケデショ</t>
    </rPh>
    <phoneticPr fontId="22"/>
  </si>
  <si>
    <t>若年性認知症利用者（入所者・患者・入居者）受入加算に関する届出書</t>
    <rPh sb="0" eb="2">
      <t>ジャクネン</t>
    </rPh>
    <rPh sb="2" eb="3">
      <t>セイ</t>
    </rPh>
    <rPh sb="3" eb="6">
      <t>ニンチショウ</t>
    </rPh>
    <rPh sb="6" eb="9">
      <t>リヨウシャ</t>
    </rPh>
    <rPh sb="10" eb="13">
      <t>ニュウショシャ</t>
    </rPh>
    <rPh sb="14" eb="16">
      <t>カンジャ</t>
    </rPh>
    <rPh sb="17" eb="20">
      <t>ニュウキョシャ</t>
    </rPh>
    <rPh sb="21" eb="23">
      <t>ウケイレ</t>
    </rPh>
    <rPh sb="23" eb="25">
      <t>カサン</t>
    </rPh>
    <rPh sb="26" eb="27">
      <t>カン</t>
    </rPh>
    <rPh sb="29" eb="31">
      <t>トドケデ</t>
    </rPh>
    <rPh sb="31" eb="32">
      <t>ショ</t>
    </rPh>
    <phoneticPr fontId="2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</si>
  <si>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</si>
  <si>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2"/>
  </si>
  <si>
    <t>事 業 所 名</t>
  </si>
  <si>
    <t>６月の常勤換算数</t>
  </si>
  <si>
    <t>３ 介護職員</t>
    <rPh sb="2" eb="4">
      <t>カイゴ</t>
    </rPh>
    <rPh sb="4" eb="6">
      <t>ショクイン</t>
    </rPh>
    <phoneticPr fontId="22"/>
  </si>
  <si>
    <t>異動等区分</t>
  </si>
  <si>
    <t>60以上70未満</t>
    <rPh sb="2" eb="4">
      <t>イジョウ</t>
    </rPh>
    <rPh sb="6" eb="8">
      <t>ミマン</t>
    </rPh>
    <phoneticPr fontId="22"/>
  </si>
  <si>
    <t>10月の常勤換算数</t>
    <rPh sb="2" eb="3">
      <t>ガツ</t>
    </rPh>
    <rPh sb="4" eb="6">
      <t>ジョウキン</t>
    </rPh>
    <rPh sb="6" eb="8">
      <t>カンサン</t>
    </rPh>
    <rPh sb="8" eb="9">
      <t>スウ</t>
    </rPh>
    <phoneticPr fontId="22"/>
  </si>
  <si>
    <t>①のうち常勤の者の総数（常勤換算）</t>
    <rPh sb="4" eb="6">
      <t>ジョウキン</t>
    </rPh>
    <phoneticPr fontId="22"/>
  </si>
  <si>
    <t>４月の常勤換算数</t>
    <rPh sb="1" eb="2">
      <t>ガツ</t>
    </rPh>
    <rPh sb="3" eb="5">
      <t>ジョウキン</t>
    </rPh>
    <rPh sb="5" eb="7">
      <t>カンサン</t>
    </rPh>
    <rPh sb="7" eb="8">
      <t>スウ</t>
    </rPh>
    <phoneticPr fontId="22"/>
  </si>
  <si>
    <t>製造事業者</t>
    <rPh sb="0" eb="2">
      <t>セイゾウ</t>
    </rPh>
    <rPh sb="2" eb="5">
      <t>ジギョウシャ</t>
    </rPh>
    <phoneticPr fontId="22"/>
  </si>
  <si>
    <t>常勤換算平均【A】</t>
    <rPh sb="0" eb="2">
      <t>ジョウキン</t>
    </rPh>
    <rPh sb="2" eb="4">
      <t>カンサン</t>
    </rPh>
    <rPh sb="4" eb="6">
      <t>ヘイキン</t>
    </rPh>
    <phoneticPr fontId="22"/>
  </si>
  <si>
    <t>1　新規</t>
  </si>
  <si>
    <t xml:space="preserve">① </t>
  </si>
  <si>
    <t>2　変更</t>
  </si>
  <si>
    <t>２月</t>
  </si>
  <si>
    <t>看護師</t>
    <rPh sb="0" eb="3">
      <t>カンゴシ</t>
    </rPh>
    <phoneticPr fontId="22"/>
  </si>
  <si>
    <t>3　終了</t>
  </si>
  <si>
    <t>事業所等の区分</t>
    <rPh sb="0" eb="3">
      <t>ジギョウショ</t>
    </rPh>
    <phoneticPr fontId="22"/>
  </si>
  <si>
    <t>1　訪問入浴介護事業所</t>
    <rPh sb="2" eb="11">
      <t>ホウモンニュウヨクカイゴジギョウショ</t>
    </rPh>
    <phoneticPr fontId="22"/>
  </si>
  <si>
    <t>2　短期入所生活介護事業所</t>
    <rPh sb="2" eb="13">
      <t>タンキニュウショセイカツカイゴジギョウショ</t>
    </rPh>
    <phoneticPr fontId="22"/>
  </si>
  <si>
    <t>地域密着型サービス事業所番号</t>
  </si>
  <si>
    <t>3　小規模多機能型居宅介護事業所</t>
    <rPh sb="2" eb="5">
      <t>ショウキボ</t>
    </rPh>
    <rPh sb="5" eb="9">
      <t>タキノウガタ</t>
    </rPh>
    <rPh sb="9" eb="11">
      <t>キョタク</t>
    </rPh>
    <rPh sb="11" eb="13">
      <t>カイゴ</t>
    </rPh>
    <rPh sb="13" eb="16">
      <t>ジギョウショ</t>
    </rPh>
    <phoneticPr fontId="22"/>
  </si>
  <si>
    <t>備考　１　この表は、事業所所在地以外の場所で一部事業を実施する出張所等がある場合について記載することとし、複数出張所等を有する場合は出張所ごとに提出してください。</t>
  </si>
  <si>
    <t>日中の勤務時間</t>
    <rPh sb="0" eb="2">
      <t>ニッチュウ</t>
    </rPh>
    <rPh sb="3" eb="5">
      <t>キンム</t>
    </rPh>
    <rPh sb="5" eb="7">
      <t>ジカン</t>
    </rPh>
    <phoneticPr fontId="2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</si>
  <si>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2"/>
  </si>
  <si>
    <t>備考　要件を満たすことが分かる根拠書類を準備し、指定権者からの求めがあった場合には、</t>
  </si>
  <si>
    <t>１２月</t>
  </si>
  <si>
    <t>有</t>
    <rPh sb="0" eb="1">
      <t>ア</t>
    </rPh>
    <phoneticPr fontId="22"/>
  </si>
  <si>
    <t>無</t>
    <rPh sb="0" eb="1">
      <t>ナ</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</si>
  <si>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</si>
  <si>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訪問入浴
介護</t>
    <rPh sb="0" eb="2">
      <t>ホウモン</t>
    </rPh>
    <rPh sb="2" eb="4">
      <t>ニュウヨク</t>
    </rPh>
    <rPh sb="5" eb="7">
      <t>カイゴ</t>
    </rPh>
    <phoneticPr fontId="22"/>
  </si>
  <si>
    <t>①</t>
  </si>
  <si>
    <t xml:space="preserve">  介護予防小規模多機能型居宅介護</t>
    <rPh sb="2" eb="4">
      <t>カイゴ</t>
    </rPh>
    <rPh sb="4" eb="6">
      <t>ヨボウ</t>
    </rPh>
    <rPh sb="6" eb="9">
      <t>ショウキボ</t>
    </rPh>
    <rPh sb="9" eb="13">
      <t>タキノウガタ</t>
    </rPh>
    <rPh sb="13" eb="15">
      <t>キョタク</t>
    </rPh>
    <rPh sb="15" eb="17">
      <t>カイゴ</t>
    </rPh>
    <phoneticPr fontId="22"/>
  </si>
  <si>
    <t>看取り期における対応方針を定め、利用開始の際に、利用者又はその家族等に対して、当該対応方針の内容を説明し、同意を得ている。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</si>
  <si>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</si>
  <si>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B ／ A × 100</t>
  </si>
  <si>
    <t>③</t>
  </si>
  <si>
    <t>届 出 項 目</t>
  </si>
  <si>
    <t>看取りに関する職員研修を行っている。</t>
    <rPh sb="0" eb="2">
      <t>ミト</t>
    </rPh>
    <rPh sb="4" eb="5">
      <t>カン</t>
    </rPh>
    <rPh sb="7" eb="9">
      <t>ショクイン</t>
    </rPh>
    <rPh sb="9" eb="11">
      <t>ケンシュウ</t>
    </rPh>
    <rPh sb="12" eb="13">
      <t>オコナ</t>
    </rPh>
    <phoneticPr fontId="22"/>
  </si>
  <si>
    <t>④</t>
  </si>
  <si>
    <t>ah</t>
  </si>
  <si>
    <t>k</t>
  </si>
  <si>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2"/>
  </si>
  <si>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</si>
  <si>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「人生の最終段階における医療・ケアの決定プロセスに関するガイドライン」等の内容に沿った取組を行っている。</t>
  </si>
  <si>
    <t>短期入所
生活介護</t>
    <rPh sb="0" eb="2">
      <t>タンキ</t>
    </rPh>
    <rPh sb="2" eb="4">
      <t>ニュウショ</t>
    </rPh>
    <rPh sb="5" eb="7">
      <t>セイカツ</t>
    </rPh>
    <rPh sb="7" eb="9">
      <t>カイゴ</t>
    </rPh>
    <phoneticPr fontId="22"/>
  </si>
  <si>
    <t>6　介護職員等の状況</t>
    <rPh sb="2" eb="4">
      <t>カイゴ</t>
    </rPh>
    <rPh sb="4" eb="6">
      <t>ショクイン</t>
    </rPh>
    <rPh sb="6" eb="7">
      <t>トウ</t>
    </rPh>
    <rPh sb="8" eb="10">
      <t>ジョウキョウ</t>
    </rPh>
    <phoneticPr fontId="22"/>
  </si>
  <si>
    <t>看護体制加算（Ⅱ）又は（Ⅳ）イ若しくはロを算定している。</t>
    <rPh sb="2" eb="4">
      <t>タイセイ</t>
    </rPh>
    <rPh sb="9" eb="10">
      <t>マタ</t>
    </rPh>
    <rPh sb="15" eb="16">
      <t>モ</t>
    </rPh>
    <phoneticPr fontId="22"/>
  </si>
  <si>
    <t>〔（介護予防）小規模多機能型居宅介護〕</t>
    <rPh sb="2" eb="4">
      <t>カイゴ</t>
    </rPh>
    <rPh sb="4" eb="6">
      <t>ヨボウ</t>
    </rPh>
    <rPh sb="7" eb="10">
      <t>ショウキボ</t>
    </rPh>
    <rPh sb="10" eb="13">
      <t>タキノウ</t>
    </rPh>
    <rPh sb="13" eb="14">
      <t>ガタ</t>
    </rPh>
    <rPh sb="14" eb="16">
      <t>キョタク</t>
    </rPh>
    <rPh sb="16" eb="18">
      <t>カイゴ</t>
    </rPh>
    <phoneticPr fontId="22"/>
  </si>
  <si>
    <t>認知症ケアに関する研修計画</t>
    <rPh sb="0" eb="3">
      <t>ニンチショウ</t>
    </rPh>
    <rPh sb="6" eb="7">
      <t>カン</t>
    </rPh>
    <rPh sb="9" eb="13">
      <t>ケンシュウケイカク</t>
    </rPh>
    <phoneticPr fontId="22"/>
  </si>
  <si>
    <t>備考３　本加算を算定する場合は、事業年度毎に取組の実績をオンラインで厚生労働省に報告すること。</t>
    <rPh sb="0" eb="2">
      <t>ビコウ</t>
    </rPh>
    <phoneticPr fontId="2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</si>
  <si>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2"/>
  </si>
  <si>
    <t xml:space="preserve">　ⅱ 職員全員がインカム等のICTを使用 </t>
    <rPh sb="3" eb="5">
      <t>ショクイン</t>
    </rPh>
    <rPh sb="5" eb="7">
      <t>ゼンイン</t>
    </rPh>
    <rPh sb="12" eb="13">
      <t>トウ</t>
    </rPh>
    <rPh sb="18" eb="20">
      <t>シヨウ</t>
    </rPh>
    <phoneticPr fontId="22"/>
  </si>
  <si>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</si>
  <si>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2"/>
  </si>
  <si>
    <t>⑤</t>
  </si>
  <si>
    <t>⑥</t>
  </si>
  <si>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2"/>
  </si>
  <si>
    <t>小規模多機能型居宅介護</t>
    <rPh sb="0" eb="11">
      <t>ショウキボタキノウガタキョタクカイゴ</t>
    </rPh>
    <phoneticPr fontId="22"/>
  </si>
  <si>
    <t>看護職員配置加算（Ⅰ）を算定している。</t>
  </si>
  <si>
    <t>要件を満たすことが分かる根拠書類を準備し、指定権者からの求めがあった場合には、速やかに提出すること。</t>
  </si>
  <si>
    <t>看護師により24時間連絡できる体制を確保している。</t>
  </si>
  <si>
    <t>１月の常勤換算数</t>
  </si>
  <si>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</si>
  <si>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地域住民及び利用者の住まいに関する相談に応じ、必要な支援を行っている。</t>
  </si>
  <si>
    <t>宿泊室等において看取りを行う場合に、プライバシーの確保及び家族へ配慮をすることについて十分留意している。</t>
  </si>
  <si>
    <t>　　速やかに提出すること。</t>
    <rPh sb="2" eb="3">
      <t>スミ</t>
    </rPh>
    <rPh sb="6" eb="8">
      <t>テイシュツ</t>
    </rPh>
    <phoneticPr fontId="22"/>
  </si>
  <si>
    <t>日中／夜間及び深夜
の区分</t>
    <rPh sb="0" eb="2">
      <t>ニッチュウ</t>
    </rPh>
    <rPh sb="3" eb="5">
      <t>ヤカン</t>
    </rPh>
    <rPh sb="5" eb="6">
      <t>オヨ</t>
    </rPh>
    <rPh sb="7" eb="9">
      <t>シンヤ</t>
    </rPh>
    <rPh sb="11" eb="13">
      <t>クブン</t>
    </rPh>
    <phoneticPr fontId="22"/>
  </si>
  <si>
    <t>令和</t>
    <rPh sb="0" eb="2">
      <t>レイワ</t>
    </rPh>
    <phoneticPr fontId="22"/>
  </si>
  <si>
    <t>短期利用型に関する届出書　〔小規模多機能型居宅介護〕</t>
    <rPh sb="0" eb="2">
      <t>タンキ</t>
    </rPh>
    <rPh sb="2" eb="5">
      <t>リヨウガタ</t>
    </rPh>
    <rPh sb="6" eb="7">
      <t>カン</t>
    </rPh>
    <rPh sb="9" eb="11">
      <t>トドケデ</t>
    </rPh>
    <rPh sb="11" eb="12">
      <t>ショ</t>
    </rPh>
    <rPh sb="14" eb="17">
      <t>ショウキボ</t>
    </rPh>
    <rPh sb="17" eb="21">
      <t>タキノウガタ</t>
    </rPh>
    <rPh sb="21" eb="23">
      <t>キョタク</t>
    </rPh>
    <rPh sb="23" eb="25">
      <t>カイゴ</t>
    </rPh>
    <phoneticPr fontId="22"/>
  </si>
  <si>
    <t>２ 基準型</t>
  </si>
  <si>
    <t>月</t>
    <rPh sb="0" eb="1">
      <t>ゲツ</t>
    </rPh>
    <phoneticPr fontId="22"/>
  </si>
  <si>
    <t>日</t>
    <rPh sb="0" eb="1">
      <t>ニチ</t>
    </rPh>
    <phoneticPr fontId="22"/>
  </si>
  <si>
    <t>「法人所轄庁」欄は、申請者が認可法人である場合に、その主務官庁の名称を記載してください。</t>
  </si>
  <si>
    <t>サービス提供体制強化加算に関する届出書</t>
    <rPh sb="4" eb="6">
      <t>テイキョウ</t>
    </rPh>
    <rPh sb="6" eb="8">
      <t>タイセイ</t>
    </rPh>
    <rPh sb="8" eb="10">
      <t>キョウカ</t>
    </rPh>
    <rPh sb="10" eb="12">
      <t>カサン</t>
    </rPh>
    <rPh sb="13" eb="14">
      <t>カン</t>
    </rPh>
    <rPh sb="16" eb="19">
      <t>トドケデショ</t>
    </rPh>
    <phoneticPr fontId="22"/>
  </si>
  <si>
    <t>4　届 出 項 目</t>
    <rPh sb="2" eb="3">
      <t>トド</t>
    </rPh>
    <rPh sb="4" eb="5">
      <t>デ</t>
    </rPh>
    <rPh sb="6" eb="7">
      <t>コウ</t>
    </rPh>
    <rPh sb="8" eb="9">
      <t>メ</t>
    </rPh>
    <phoneticPr fontId="2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</si>
  <si>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2"/>
  </si>
  <si>
    <t>夜間対応型訪問介護</t>
  </si>
  <si>
    <t>1　事 業 所 名</t>
  </si>
  <si>
    <t>４週</t>
  </si>
  <si>
    <t>2　異 動 区 分</t>
    <rPh sb="2" eb="3">
      <t>イ</t>
    </rPh>
    <rPh sb="4" eb="5">
      <t>ドウ</t>
    </rPh>
    <rPh sb="6" eb="7">
      <t>ク</t>
    </rPh>
    <rPh sb="8" eb="9">
      <t>ブン</t>
    </rPh>
    <phoneticPr fontId="22"/>
  </si>
  <si>
    <t>　介護医療院</t>
    <rPh sb="1" eb="3">
      <t>カイゴ</t>
    </rPh>
    <rPh sb="3" eb="5">
      <t>イリョウ</t>
    </rPh>
    <rPh sb="5" eb="6">
      <t>イン</t>
    </rPh>
    <phoneticPr fontId="22"/>
  </si>
  <si>
    <t>3　施 設 種 別</t>
    <rPh sb="2" eb="3">
      <t>シ</t>
    </rPh>
    <rPh sb="4" eb="5">
      <t>セツ</t>
    </rPh>
    <rPh sb="6" eb="7">
      <t>シュ</t>
    </rPh>
    <rPh sb="8" eb="9">
      <t>ベツ</t>
    </rPh>
    <phoneticPr fontId="22"/>
  </si>
  <si>
    <t>1日に2回勤務する場合</t>
    <rPh sb="1" eb="2">
      <t>ニチ</t>
    </rPh>
    <rPh sb="4" eb="5">
      <t>カイ</t>
    </rPh>
    <rPh sb="5" eb="7">
      <t>キンム</t>
    </rPh>
    <rPh sb="9" eb="11">
      <t>バアイ</t>
    </rPh>
    <phoneticPr fontId="22"/>
  </si>
  <si>
    <t>1（介護予防）小規模多機能型居宅介護</t>
    <rPh sb="2" eb="4">
      <t>カイゴ</t>
    </rPh>
    <rPh sb="4" eb="6">
      <t>ヨボウ</t>
    </rPh>
    <rPh sb="7" eb="10">
      <t>ショウキボ</t>
    </rPh>
    <rPh sb="10" eb="14">
      <t>タキノウガタ</t>
    </rPh>
    <rPh sb="14" eb="16">
      <t>キョタク</t>
    </rPh>
    <rPh sb="16" eb="18">
      <t>カイゴ</t>
    </rPh>
    <phoneticPr fontId="2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</si>
  <si>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2"/>
  </si>
  <si>
    <t>2　看護小規模多機能型居宅介護</t>
    <rPh sb="2" eb="4">
      <t>カンゴ</t>
    </rPh>
    <rPh sb="4" eb="7">
      <t>ショウキボ</t>
    </rPh>
    <rPh sb="7" eb="10">
      <t>タキノウ</t>
    </rPh>
    <rPh sb="10" eb="11">
      <t>ガタ</t>
    </rPh>
    <rPh sb="11" eb="13">
      <t>キョタク</t>
    </rPh>
    <rPh sb="13" eb="15">
      <t>カイゴ</t>
    </rPh>
    <phoneticPr fontId="22"/>
  </si>
  <si>
    <t>○○　H美</t>
  </si>
  <si>
    <t>1 サービス提供体制強化加算（Ⅰ）</t>
    <rPh sb="6" eb="8">
      <t>テイキョウ</t>
    </rPh>
    <rPh sb="8" eb="10">
      <t>タイセイ</t>
    </rPh>
    <rPh sb="10" eb="12">
      <t>キョウカ</t>
    </rPh>
    <rPh sb="12" eb="14">
      <t>カサン</t>
    </rPh>
    <phoneticPr fontId="22"/>
  </si>
  <si>
    <t>日中の勤務時間数</t>
    <rPh sb="0" eb="2">
      <t>ニッチュウ</t>
    </rPh>
    <rPh sb="3" eb="5">
      <t>キンム</t>
    </rPh>
    <rPh sb="5" eb="8">
      <t>ジカンスウ</t>
    </rPh>
    <phoneticPr fontId="22"/>
  </si>
  <si>
    <t>サービス提供体制強化加算に関する確認書　（介護福祉士）</t>
    <rPh sb="4" eb="6">
      <t>テイキョウ</t>
    </rPh>
    <rPh sb="6" eb="8">
      <t>タイセイ</t>
    </rPh>
    <rPh sb="8" eb="10">
      <t>キョウカ</t>
    </rPh>
    <rPh sb="10" eb="12">
      <t>カサン</t>
    </rPh>
    <rPh sb="13" eb="14">
      <t>カン</t>
    </rPh>
    <rPh sb="16" eb="19">
      <t>カクニンショ</t>
    </rPh>
    <rPh sb="21" eb="23">
      <t>カイゴ</t>
    </rPh>
    <rPh sb="23" eb="26">
      <t>フクシシ</t>
    </rPh>
    <phoneticPr fontId="22"/>
  </si>
  <si>
    <t>５月の常勤換算数　②</t>
    <rPh sb="1" eb="2">
      <t>ガツ</t>
    </rPh>
    <rPh sb="3" eb="5">
      <t>ジョウキン</t>
    </rPh>
    <rPh sb="5" eb="7">
      <t>カンサン</t>
    </rPh>
    <rPh sb="7" eb="8">
      <t>スウ</t>
    </rPh>
    <phoneticPr fontId="22"/>
  </si>
  <si>
    <t>2 サービス提供体制強化加算（Ⅱ）</t>
    <rPh sb="6" eb="8">
      <t>テイキョウ</t>
    </rPh>
    <rPh sb="8" eb="10">
      <t>タイセイ</t>
    </rPh>
    <rPh sb="10" eb="12">
      <t>キョウカ</t>
    </rPh>
    <rPh sb="12" eb="14">
      <t>カサン</t>
    </rPh>
    <phoneticPr fontId="22"/>
  </si>
  <si>
    <t>シフト記号</t>
    <rPh sb="3" eb="5">
      <t>キゴウ</t>
    </rPh>
    <phoneticPr fontId="60"/>
  </si>
  <si>
    <t>届出区分</t>
    <rPh sb="0" eb="2">
      <t>トドケデ</t>
    </rPh>
    <rPh sb="2" eb="4">
      <t>クブン</t>
    </rPh>
    <phoneticPr fontId="22"/>
  </si>
  <si>
    <t>名   称</t>
  </si>
  <si>
    <t>3 サービス提供体制強化加算（Ⅲ）</t>
    <rPh sb="6" eb="8">
      <t>テイキョウ</t>
    </rPh>
    <rPh sb="8" eb="10">
      <t>タイセイ</t>
    </rPh>
    <rPh sb="10" eb="12">
      <t>キョウカ</t>
    </rPh>
    <rPh sb="12" eb="14">
      <t>カサン</t>
    </rPh>
    <phoneticPr fontId="22"/>
  </si>
  <si>
    <t>・・・直接入力する必要がある箇所です。</t>
    <rPh sb="3" eb="5">
      <t>チョクセツ</t>
    </rPh>
    <rPh sb="5" eb="7">
      <t>ニュウリョク</t>
    </rPh>
    <rPh sb="9" eb="11">
      <t>ヒツヨウ</t>
    </rPh>
    <rPh sb="14" eb="16">
      <t>カショ</t>
    </rPh>
    <phoneticPr fontId="22"/>
  </si>
  <si>
    <t>①のうち介護福祉士の総数（常勤換算）</t>
    <rPh sb="4" eb="6">
      <t>カイゴ</t>
    </rPh>
    <rPh sb="6" eb="9">
      <t>フクシシ</t>
    </rPh>
    <rPh sb="10" eb="12">
      <t>ソウスウ</t>
    </rPh>
    <rPh sb="13" eb="15">
      <t>ジョウキン</t>
    </rPh>
    <rPh sb="15" eb="17">
      <t>カンサン</t>
    </rPh>
    <phoneticPr fontId="22"/>
  </si>
  <si>
    <t>従業者の勤務の体制及び勤務形態一覧表＜標準様式１）＞</t>
  </si>
  <si>
    <t>5　研修等に
     関する状況</t>
    <rPh sb="2" eb="5">
      <t>ケンシュウトウ</t>
    </rPh>
    <rPh sb="12" eb="13">
      <t>カン</t>
    </rPh>
    <rPh sb="15" eb="17">
      <t>ジョウキョウ</t>
    </rPh>
    <phoneticPr fontId="2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</si>
  <si>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2"/>
  </si>
  <si>
    <t>うち、休憩時間</t>
    <rPh sb="3" eb="5">
      <t>キュウケイ</t>
    </rPh>
    <rPh sb="5" eb="7">
      <t>ジカン</t>
    </rPh>
    <phoneticPr fontId="22"/>
  </si>
  <si>
    <t>①　研修計画を作成し、当該計画に従い、研修（外部における研修を
　含む）を実施又は実施を予定していること。</t>
  </si>
  <si>
    <t xml:space="preserve"> その他該当する体制等、割引）を記載してください。</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</si>
  <si>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2"/>
  </si>
  <si>
    <t>11月の常勤換算数</t>
    <rPh sb="2" eb="3">
      <t>ガツ</t>
    </rPh>
    <rPh sb="4" eb="6">
      <t>ジョウキン</t>
    </rPh>
    <rPh sb="6" eb="8">
      <t>カンサン</t>
    </rPh>
    <rPh sb="8" eb="9">
      <t>スウ</t>
    </rPh>
    <phoneticPr fontId="22"/>
  </si>
  <si>
    <t>（１）サービス提供体制強化加算（Ⅰ）</t>
    <rPh sb="7" eb="9">
      <t>テイキョウ</t>
    </rPh>
    <rPh sb="9" eb="11">
      <t>タイセイ</t>
    </rPh>
    <rPh sb="11" eb="13">
      <t>キョウカ</t>
    </rPh>
    <rPh sb="13" eb="15">
      <t>カサン</t>
    </rPh>
    <phoneticPr fontId="2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</si>
  <si>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2"/>
  </si>
  <si>
    <t>介護福祉士等の
状況</t>
    <rPh sb="0" eb="2">
      <t>カイゴ</t>
    </rPh>
    <rPh sb="2" eb="5">
      <t>フクシシ</t>
    </rPh>
    <rPh sb="5" eb="6">
      <t>トウ</t>
    </rPh>
    <rPh sb="8" eb="10">
      <t>ジョウキョウ</t>
    </rPh>
    <phoneticPr fontId="22"/>
  </si>
  <si>
    <t>①に占める②の割合が70％以上</t>
    <rPh sb="2" eb="3">
      <t>シ</t>
    </rPh>
    <rPh sb="7" eb="9">
      <t>ワリアイ</t>
    </rPh>
    <rPh sb="13" eb="15">
      <t>イジョウ</t>
    </rPh>
    <phoneticPr fontId="2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</si>
  <si>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2"/>
  </si>
  <si>
    <t>人</t>
    <rPh sb="0" eb="1">
      <t>ニン</t>
    </rPh>
    <phoneticPr fontId="22"/>
  </si>
  <si>
    <t>①に占める③の割合が25％以上</t>
    <rPh sb="2" eb="3">
      <t>シ</t>
    </rPh>
    <rPh sb="7" eb="9">
      <t>ワリアイ</t>
    </rPh>
    <rPh sb="13" eb="15">
      <t>イジョウ</t>
    </rPh>
    <phoneticPr fontId="22"/>
  </si>
  <si>
    <t>４　小規模多機能型居宅介護</t>
  </si>
  <si>
    <t>１月</t>
    <rPh sb="1" eb="2">
      <t>ガツ</t>
    </rPh>
    <phoneticPr fontId="22"/>
  </si>
  <si>
    <t>①のうち勤続年数10年以上の介護福祉士の総数（常勤換算）</t>
    <rPh sb="4" eb="6">
      <t>キンゾク</t>
    </rPh>
    <rPh sb="6" eb="8">
      <t>ネンスウ</t>
    </rPh>
    <rPh sb="10" eb="13">
      <t>ネンイジョウ</t>
    </rPh>
    <rPh sb="14" eb="16">
      <t>カイゴ</t>
    </rPh>
    <rPh sb="16" eb="19">
      <t>フクシシ</t>
    </rPh>
    <phoneticPr fontId="22"/>
  </si>
  <si>
    <t>（２）サービス提供体制強化加算（Ⅱ）</t>
    <rPh sb="7" eb="9">
      <t>テイキョウ</t>
    </rPh>
    <rPh sb="9" eb="11">
      <t>タイセイ</t>
    </rPh>
    <rPh sb="11" eb="13">
      <t>キョウカ</t>
    </rPh>
    <rPh sb="13" eb="15">
      <t>カサン</t>
    </rPh>
    <phoneticPr fontId="22"/>
  </si>
  <si>
    <t>①に占める②の割合が50％以上</t>
    <rPh sb="2" eb="3">
      <t>シ</t>
    </rPh>
    <rPh sb="7" eb="9">
      <t>ワリアイ</t>
    </rPh>
    <rPh sb="13" eb="15">
      <t>イジョウ</t>
    </rPh>
    <phoneticPr fontId="22"/>
  </si>
  <si>
    <t>①に占める②の割合が30％以上</t>
    <rPh sb="2" eb="3">
      <t>シ</t>
    </rPh>
    <rPh sb="7" eb="9">
      <t>ワリアイ</t>
    </rPh>
    <rPh sb="13" eb="15">
      <t>イジョウ</t>
    </rPh>
    <phoneticPr fontId="22"/>
  </si>
  <si>
    <t>常勤換算数</t>
    <rPh sb="0" eb="2">
      <t>ジョウキン</t>
    </rPh>
    <rPh sb="2" eb="4">
      <t>カンサン</t>
    </rPh>
    <rPh sb="4" eb="5">
      <t>スウ</t>
    </rPh>
    <phoneticPr fontId="22"/>
  </si>
  <si>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2"/>
  </si>
  <si>
    <t>　　※介護福祉士等の状況、常勤職員の状況、勤続年数の状況のうち、いずれか１つを満たすこと。</t>
  </si>
  <si>
    <t>(4) 利用者数（通いサービス）　</t>
    <rPh sb="4" eb="7">
      <t>リヨウシャ</t>
    </rPh>
    <rPh sb="7" eb="8">
      <t>スウ</t>
    </rPh>
    <rPh sb="9" eb="10">
      <t>カヨ</t>
    </rPh>
    <phoneticPr fontId="22"/>
  </si>
  <si>
    <t>①に占める②の割合が40％以上</t>
    <rPh sb="2" eb="3">
      <t>シ</t>
    </rPh>
    <rPh sb="7" eb="9">
      <t>ワリアイ</t>
    </rPh>
    <rPh sb="13" eb="15">
      <t>イジョウ</t>
    </rPh>
    <phoneticPr fontId="22"/>
  </si>
  <si>
    <t>５以上</t>
    <rPh sb="1" eb="3">
      <t>イジョウ</t>
    </rPh>
    <phoneticPr fontId="22"/>
  </si>
  <si>
    <t>常勤職員の
状況</t>
    <rPh sb="0" eb="2">
      <t>ジョウキン</t>
    </rPh>
    <rPh sb="2" eb="4">
      <t>ショクイン</t>
    </rPh>
    <rPh sb="6" eb="8">
      <t>ジョウキョウ</t>
    </rPh>
    <phoneticPr fontId="2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</si>
  <si>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2"/>
  </si>
  <si>
    <t>　　　等の提示について」）を参照すること。</t>
  </si>
  <si>
    <t>①に占める②の割合が60％以上</t>
    <rPh sb="2" eb="3">
      <t>シ</t>
    </rPh>
    <rPh sb="7" eb="9">
      <t>ワリアイ</t>
    </rPh>
    <rPh sb="13" eb="15">
      <t>イジョウ</t>
    </rPh>
    <phoneticPr fontId="22"/>
  </si>
  <si>
    <t>ア）勤続10年以上の介護福祉士の割合</t>
    <rPh sb="2" eb="4">
      <t>キンゾク</t>
    </rPh>
    <rPh sb="6" eb="9">
      <t>ネンイジョウ</t>
    </rPh>
    <rPh sb="10" eb="12">
      <t>カイゴ</t>
    </rPh>
    <rPh sb="12" eb="15">
      <t>フクシシ</t>
    </rPh>
    <rPh sb="16" eb="18">
      <t>ワリアイ</t>
    </rPh>
    <phoneticPr fontId="22"/>
  </si>
  <si>
    <t>従業者の総数（常勤換算）</t>
    <rPh sb="2" eb="3">
      <t>モノ</t>
    </rPh>
    <rPh sb="4" eb="6">
      <t>ソウスウ</t>
    </rPh>
    <rPh sb="7" eb="9">
      <t>ジョウキン</t>
    </rPh>
    <rPh sb="9" eb="11">
      <t>カンサン</t>
    </rPh>
    <phoneticPr fontId="22"/>
  </si>
  <si>
    <t>若年性認知症利用者（入所者・患者・入居者）に対応する担当職員職・氏名</t>
    <rPh sb="0" eb="2">
      <t>ジャクネン</t>
    </rPh>
    <rPh sb="2" eb="3">
      <t>セイ</t>
    </rPh>
    <rPh sb="3" eb="6">
      <t>ニンチショウ</t>
    </rPh>
    <rPh sb="6" eb="9">
      <t>リヨウシャ</t>
    </rPh>
    <rPh sb="10" eb="12">
      <t>ニュウショ</t>
    </rPh>
    <rPh sb="12" eb="13">
      <t>シャ</t>
    </rPh>
    <rPh sb="14" eb="16">
      <t>カンジャ</t>
    </rPh>
    <rPh sb="17" eb="20">
      <t>ニュウキョシャ</t>
    </rPh>
    <rPh sb="22" eb="24">
      <t>タイオウ</t>
    </rPh>
    <rPh sb="26" eb="28">
      <t>タントウ</t>
    </rPh>
    <rPh sb="28" eb="30">
      <t>ショクイン</t>
    </rPh>
    <rPh sb="30" eb="31">
      <t>ショク</t>
    </rPh>
    <rPh sb="32" eb="34">
      <t>シメイ</t>
    </rPh>
    <phoneticPr fontId="22"/>
  </si>
  <si>
    <t>①のうち勤続年数７年以上の者の総数
　（常勤換算）</t>
  </si>
  <si>
    <t>備考１</t>
    <rPh sb="0" eb="2">
      <t>ビコウ</t>
    </rPh>
    <phoneticPr fontId="22"/>
  </si>
  <si>
    <t>備考２</t>
    <rPh sb="0" eb="2">
      <t>ビコウ</t>
    </rPh>
    <phoneticPr fontId="2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</si>
  <si>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</si>
  <si>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2"/>
  </si>
  <si>
    <t>h</t>
  </si>
  <si>
    <t>　入所（利用）者数</t>
    <rPh sb="1" eb="3">
      <t>ニュウショ</t>
    </rPh>
    <rPh sb="4" eb="6">
      <t>リヨウ</t>
    </rPh>
    <rPh sb="7" eb="8">
      <t>シャ</t>
    </rPh>
    <rPh sb="8" eb="9">
      <t>スウ</t>
    </rPh>
    <phoneticPr fontId="22"/>
  </si>
  <si>
    <t>　特定施設入居者生活介護</t>
  </si>
  <si>
    <t>登録年月日</t>
    <rPh sb="0" eb="2">
      <t>トウロク</t>
    </rPh>
    <rPh sb="2" eb="5">
      <t>ネンガッピ</t>
    </rPh>
    <phoneticPr fontId="22"/>
  </si>
  <si>
    <t>備考</t>
  </si>
  <si>
    <t>令和　　年　　月　　日</t>
    <rPh sb="4" eb="5">
      <t>ネン</t>
    </rPh>
    <rPh sb="7" eb="8">
      <t>ガツ</t>
    </rPh>
    <rPh sb="10" eb="11">
      <t>ニチ</t>
    </rPh>
    <phoneticPr fontId="22"/>
  </si>
  <si>
    <t>生産性向上推進体制加算に係る届出書</t>
    <rPh sb="0" eb="3">
      <t>セイサンセイ</t>
    </rPh>
    <rPh sb="9" eb="11">
      <t>カサン</t>
    </rPh>
    <rPh sb="12" eb="13">
      <t>カカ</t>
    </rPh>
    <rPh sb="14" eb="17">
      <t>トドケデショ</t>
    </rPh>
    <phoneticPr fontId="22"/>
  </si>
  <si>
    <t>50以上60未満</t>
    <rPh sb="2" eb="4">
      <t>イジョウ</t>
    </rPh>
    <rPh sb="6" eb="8">
      <t>ミマン</t>
    </rPh>
    <phoneticPr fontId="22"/>
  </si>
  <si>
    <t>従業者の勤務の体制及び勤務形態一覧表＜標準様式１＞</t>
  </si>
  <si>
    <t>施 設 種 別</t>
    <rPh sb="0" eb="1">
      <t>シ</t>
    </rPh>
    <rPh sb="2" eb="3">
      <t>セツ</t>
    </rPh>
    <rPh sb="4" eb="5">
      <t>タネ</t>
    </rPh>
    <rPh sb="6" eb="7">
      <t>ベツ</t>
    </rPh>
    <phoneticPr fontId="22"/>
  </si>
  <si>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22"/>
  </si>
  <si>
    <t>１　短期入所生活介護</t>
    <rPh sb="2" eb="6">
      <t>タンキニュウショ</t>
    </rPh>
    <rPh sb="6" eb="8">
      <t>セイカツ</t>
    </rPh>
    <rPh sb="8" eb="10">
      <t>カイゴ</t>
    </rPh>
    <phoneticPr fontId="22"/>
  </si>
  <si>
    <t>10月</t>
    <rPh sb="2" eb="3">
      <t>ガツ</t>
    </rPh>
    <phoneticPr fontId="22"/>
  </si>
  <si>
    <t>主たる事業所・施設の所在地</t>
  </si>
  <si>
    <t>１月の常勤換算数</t>
    <rPh sb="1" eb="2">
      <t>ガツ</t>
    </rPh>
    <rPh sb="3" eb="5">
      <t>ジョウキン</t>
    </rPh>
    <rPh sb="5" eb="7">
      <t>カンサン</t>
    </rPh>
    <rPh sb="7" eb="8">
      <t>スウ</t>
    </rPh>
    <phoneticPr fontId="22"/>
  </si>
  <si>
    <t>２　短期入所療養介護</t>
    <rPh sb="2" eb="4">
      <t>タンキ</t>
    </rPh>
    <rPh sb="4" eb="6">
      <t>ニュウショ</t>
    </rPh>
    <rPh sb="6" eb="8">
      <t>リョウヨウ</t>
    </rPh>
    <rPh sb="8" eb="10">
      <t>カイゴ</t>
    </rPh>
    <phoneticPr fontId="22"/>
  </si>
  <si>
    <t>必要に応じて、多様な主体が提供する生活支援のサービス（インフォーマルサービス含む）が包括的に提供されるような居宅サービス計画を作成している。</t>
  </si>
  <si>
    <t>３　特定施設入居者生活介護</t>
  </si>
  <si>
    <t>５　認知症対応型共同生活介護</t>
  </si>
  <si>
    <t>６　地域密着型特定施設入居者生活介護</t>
    <rPh sb="2" eb="7">
      <t>チイキミッチャクガタ</t>
    </rPh>
    <phoneticPr fontId="22"/>
  </si>
  <si>
    <t>s</t>
  </si>
  <si>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</si>
  <si>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</si>
  <si>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</si>
  <si>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22"/>
  </si>
  <si>
    <t>B</t>
  </si>
  <si>
    <t>11　介護医療院</t>
    <rPh sb="3" eb="5">
      <t>カイゴ</t>
    </rPh>
    <rPh sb="5" eb="7">
      <t>イリョウ</t>
    </rPh>
    <rPh sb="7" eb="8">
      <t>イン</t>
    </rPh>
    <phoneticPr fontId="22"/>
  </si>
  <si>
    <t>７ 加算Ⅰイ</t>
  </si>
  <si>
    <t>夜間及び深夜の時間帯</t>
    <rPh sb="0" eb="2">
      <t>ヤカン</t>
    </rPh>
    <rPh sb="2" eb="3">
      <t>オヨ</t>
    </rPh>
    <rPh sb="4" eb="6">
      <t>シンヤ</t>
    </rPh>
    <rPh sb="7" eb="10">
      <t>ジカンタイ</t>
    </rPh>
    <phoneticPr fontId="22"/>
  </si>
  <si>
    <t>14　介護予防特定施設入居者生活介護</t>
  </si>
  <si>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2"/>
  </si>
  <si>
    <t>１　生産性向上推進体制加算（Ⅰ）　２　生産性向上推進体制加算（Ⅱ）</t>
  </si>
  <si>
    <t>① 加算（Ⅱ）のデータ等により業務改善の取組による成果を確認</t>
  </si>
  <si>
    <t>訪問体制強化加算に関する届出書＜別紙８＞</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</si>
  <si>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2"/>
  </si>
  <si>
    <t>介護福祉士の割合</t>
    <rPh sb="0" eb="2">
      <t>カイゴ</t>
    </rPh>
    <rPh sb="2" eb="5">
      <t>フクシシ</t>
    </rPh>
    <rPh sb="6" eb="8">
      <t>ワリアイ</t>
    </rPh>
    <phoneticPr fontId="2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</si>
  <si>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2"/>
  </si>
  <si>
    <t>（導入機器）</t>
    <rPh sb="1" eb="3">
      <t>ドウニュウ</t>
    </rPh>
    <rPh sb="3" eb="5">
      <t>キキ</t>
    </rPh>
    <phoneticPr fontId="22"/>
  </si>
  <si>
    <t>２ 加算Ⅱ</t>
  </si>
  <si>
    <t>○○　A男</t>
    <rPh sb="4" eb="5">
      <t>オトコ</t>
    </rPh>
    <phoneticPr fontId="22"/>
  </si>
  <si>
    <t>　</t>
  </si>
  <si>
    <t>名　称</t>
    <rPh sb="0" eb="1">
      <t>ナ</t>
    </rPh>
    <rPh sb="2" eb="3">
      <t>ショウ</t>
    </rPh>
    <phoneticPr fontId="22"/>
  </si>
  <si>
    <t>勤続年数</t>
    <rPh sb="0" eb="2">
      <t>キンゾク</t>
    </rPh>
    <rPh sb="2" eb="4">
      <t>ネンスウ</t>
    </rPh>
    <phoneticPr fontId="22"/>
  </si>
  <si>
    <t>用　途</t>
    <rPh sb="0" eb="1">
      <t>ヨウ</t>
    </rPh>
    <rPh sb="2" eb="3">
      <t>ト</t>
    </rPh>
    <phoneticPr fontId="22"/>
  </si>
  <si>
    <t>　C14～L14・・・「職種」</t>
    <rPh sb="12" eb="14">
      <t>ショクシュ</t>
    </rPh>
    <phoneticPr fontId="2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</si>
  <si>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2"/>
  </si>
  <si>
    <t>④ 利用者の安全並びに介護サービスの質の確保及び職員の負担軽減に資する方策を検討するため</t>
  </si>
  <si>
    <t>８月の常勤換算数</t>
    <rPh sb="1" eb="2">
      <t>ガツ</t>
    </rPh>
    <rPh sb="3" eb="5">
      <t>ジョウキン</t>
    </rPh>
    <rPh sb="5" eb="7">
      <t>カンサン</t>
    </rPh>
    <rPh sb="7" eb="8">
      <t>スウ</t>
    </rPh>
    <phoneticPr fontId="22"/>
  </si>
  <si>
    <t>短期利用型に関する届出書＜参考様式３＞</t>
    <rPh sb="0" eb="2">
      <t>タンキ</t>
    </rPh>
    <rPh sb="2" eb="4">
      <t>リヨウ</t>
    </rPh>
    <rPh sb="4" eb="5">
      <t>ガタ</t>
    </rPh>
    <rPh sb="6" eb="7">
      <t>カン</t>
    </rPh>
    <rPh sb="9" eb="12">
      <t>トドケデショ</t>
    </rPh>
    <rPh sb="13" eb="15">
      <t>サンコウ</t>
    </rPh>
    <rPh sb="15" eb="17">
      <t>ヨウシキ</t>
    </rPh>
    <phoneticPr fontId="22"/>
  </si>
  <si>
    <t>事業所の
状況</t>
    <rPh sb="0" eb="3">
      <t>ジギョウショ</t>
    </rPh>
    <rPh sb="5" eb="7">
      <t>ジョウキョウ</t>
    </rPh>
    <phoneticPr fontId="22"/>
  </si>
  <si>
    <t>　 の委員会（以下「委員会」という。）において、以下のすべての項目について必要な検討を行い、</t>
  </si>
  <si>
    <t>　 当該項目の実施を確認</t>
  </si>
  <si>
    <t>2　総合マネジメント体制強化加算（Ⅱ）</t>
  </si>
  <si>
    <t>利用者の地域における多様な活動が確保されるよう、日常的に地域住民等との交流を図り、利用者の状態に応じて、地域の行事や活動等に積極的に参加している。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</si>
  <si>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2"/>
  </si>
  <si>
    <t>総合マネジメント体制強化加算（Ⅰ）の基準の①～③のいずれにも該当している。</t>
  </si>
  <si>
    <t>p</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</si>
  <si>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2"/>
  </si>
  <si>
    <t>LIFEへの登録</t>
    <rPh sb="6" eb="8">
      <t>トウロク</t>
    </rPh>
    <phoneticPr fontId="22"/>
  </si>
  <si>
    <t>生産性向上推進体制加算（Ⅱ）に係る届出</t>
    <rPh sb="0" eb="3">
      <t>セイサンセイ</t>
    </rPh>
    <rPh sb="3" eb="11">
      <t>コウジョウスイシンタイセイカサン</t>
    </rPh>
    <rPh sb="15" eb="16">
      <t>カカ</t>
    </rPh>
    <rPh sb="17" eb="19">
      <t>トドケデ</t>
    </rPh>
    <phoneticPr fontId="22"/>
  </si>
  <si>
    <t>月</t>
    <rPh sb="0" eb="1">
      <t>ツキ</t>
    </rPh>
    <phoneticPr fontId="22"/>
  </si>
  <si>
    <t>① 以下のⅰ～ⅲの項目の機器のうち１つ以上を使用</t>
    <rPh sb="2" eb="4">
      <t>イカ</t>
    </rPh>
    <rPh sb="9" eb="11">
      <t>コウモク</t>
    </rPh>
    <rPh sb="12" eb="14">
      <t>キキ</t>
    </rPh>
    <rPh sb="19" eb="21">
      <t>イジョウ</t>
    </rPh>
    <rPh sb="22" eb="24">
      <t>シヨウ</t>
    </rPh>
    <phoneticPr fontId="2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</si>
  <si>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</si>
  <si>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2"/>
  </si>
  <si>
    <t>事業所・施設名</t>
    <rPh sb="0" eb="3">
      <t>ジギョウショ</t>
    </rPh>
    <rPh sb="4" eb="6">
      <t>シセツ</t>
    </rPh>
    <rPh sb="6" eb="7">
      <t>メイ</t>
    </rPh>
    <phoneticPr fontId="22"/>
  </si>
  <si>
    <t>m</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</si>
  <si>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2"/>
  </si>
  <si>
    <t>(2)</t>
  </si>
  <si>
    <t>f</t>
  </si>
  <si>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</si>
  <si>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</si>
  <si>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2"/>
  </si>
  <si>
    <t>８月の常勤換算数</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</si>
  <si>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2"/>
  </si>
  <si>
    <t>【参考】</t>
    <rPh sb="1" eb="3">
      <t>サンコウ</t>
    </rPh>
    <phoneticPr fontId="2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</si>
  <si>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</si>
  <si>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12月の常勤換算数</t>
  </si>
  <si>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2"/>
  </si>
  <si>
    <t>備考４　届出にあたっては、別途通知（「生産性向上推進体制加算に関する基本的考え方並びに事務処理手順及び様式例</t>
    <rPh sb="0" eb="2">
      <t>ビコウ</t>
    </rPh>
    <phoneticPr fontId="2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</si>
  <si>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2"/>
  </si>
  <si>
    <t>3　看護小規模多機能型居宅介護事業所</t>
  </si>
  <si>
    <t>７月の常勤換算数</t>
    <rPh sb="1" eb="2">
      <t>ガツ</t>
    </rPh>
    <rPh sb="3" eb="5">
      <t>ジョウキン</t>
    </rPh>
    <rPh sb="5" eb="7">
      <t>カンサン</t>
    </rPh>
    <rPh sb="7" eb="8">
      <t>スウ</t>
    </rPh>
    <phoneticPr fontId="2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</si>
  <si>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2"/>
  </si>
  <si>
    <t>○定期巡回・随時対応型訪問介護看護</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</si>
  <si>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</si>
  <si>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</si>
  <si>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 xml:space="preserve">地域住民等、他事業所等と共同で事例検討会、研修会等を実施している。 </t>
  </si>
  <si>
    <t>○（介護予防）小規模多機能型居宅介護</t>
  </si>
  <si>
    <t>障害福祉サービス事業所、児童福祉施設等と協働し、地域において世代間の交流の場の拠点となっている。</t>
  </si>
  <si>
    <t>○看護小規模多機能型居宅介護</t>
  </si>
  <si>
    <t>２月の常勤換算数</t>
    <rPh sb="1" eb="2">
      <t>ガツ</t>
    </rPh>
    <rPh sb="3" eb="5">
      <t>ジョウキン</t>
    </rPh>
    <rPh sb="5" eb="7">
      <t>カンサン</t>
    </rPh>
    <rPh sb="7" eb="8">
      <t>スウ</t>
    </rPh>
    <phoneticPr fontId="22"/>
  </si>
  <si>
    <t>「異動等の区分」欄には、今回届出を行う事業所・施設について該当する数字に「〇」を記入してください。</t>
  </si>
  <si>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2"/>
  </si>
  <si>
    <t>介護予防小規模多機能型居宅介護</t>
    <rPh sb="0" eb="2">
      <t>カイゴ</t>
    </rPh>
    <rPh sb="2" eb="4">
      <t>ヨボウ</t>
    </rPh>
    <rPh sb="4" eb="7">
      <t>ショウキボ</t>
    </rPh>
    <rPh sb="7" eb="11">
      <t>タキノウガタ</t>
    </rPh>
    <rPh sb="11" eb="13">
      <t>キョタク</t>
    </rPh>
    <rPh sb="13" eb="15">
      <t>カイゴ</t>
    </rPh>
    <phoneticPr fontId="2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</si>
  <si>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</si>
  <si>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2"/>
  </si>
  <si>
    <t>既に指定等を受けている事業</t>
  </si>
  <si>
    <t>認知症加算（Ⅰ）・（Ⅱ）に係る届出書</t>
    <rPh sb="0" eb="3">
      <t>ニンチショウ</t>
    </rPh>
    <rPh sb="3" eb="5">
      <t>カサン</t>
    </rPh>
    <rPh sb="13" eb="14">
      <t>カカ</t>
    </rPh>
    <rPh sb="15" eb="18">
      <t>トドケデショ</t>
    </rPh>
    <phoneticPr fontId="2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</si>
  <si>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2"/>
  </si>
  <si>
    <t>総合マネジメント体制強化加算（Ⅰ）の基準の①～②のいずれにも該当している。</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</si>
  <si>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2"/>
  </si>
  <si>
    <t>12月の常勤換算数</t>
    <rPh sb="2" eb="3">
      <t>ガツ</t>
    </rPh>
    <rPh sb="4" eb="6">
      <t>ジョウキン</t>
    </rPh>
    <rPh sb="6" eb="8">
      <t>カンサン</t>
    </rPh>
    <rPh sb="8" eb="9">
      <t>スウ</t>
    </rPh>
    <phoneticPr fontId="22"/>
  </si>
  <si>
    <t>　届出月前３か月の平均の状況で作成すること。（４月１日から算定を行う場合は、１２月、１月、２月の平均）</t>
    <rPh sb="1" eb="3">
      <t>トドケデ</t>
    </rPh>
    <rPh sb="3" eb="4">
      <t>ガツ</t>
    </rPh>
    <rPh sb="4" eb="5">
      <t>マエ</t>
    </rPh>
    <rPh sb="7" eb="8">
      <t>ゲツ</t>
    </rPh>
    <rPh sb="9" eb="11">
      <t>ヘイキン</t>
    </rPh>
    <rPh sb="12" eb="14">
      <t>ジョウキョウ</t>
    </rPh>
    <rPh sb="15" eb="17">
      <t>サクセイ</t>
    </rPh>
    <phoneticPr fontId="22"/>
  </si>
  <si>
    <t>認知症介護に係る専門的な研修を修了している者を、日常生活自立度のランクⅢ、Ⅳ又はMに該当する者の数に応じて必要数以上配置し、チームとして専門的な認知症ケアを実施している</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</si>
  <si>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2"/>
  </si>
  <si>
    <t>「法人の種別」欄は、申請者が法人である場合に、「社会福祉法人」「医療法人」「社団法人」「財団法人」「株式会社」</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</si>
  <si>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2"/>
  </si>
  <si>
    <t>○○　L太</t>
  </si>
  <si>
    <t>20人未満</t>
    <rPh sb="2" eb="3">
      <t>ニン</t>
    </rPh>
    <rPh sb="3" eb="5">
      <t>ミマン</t>
    </rPh>
    <phoneticPr fontId="22"/>
  </si>
  <si>
    <t>20以上30未満</t>
    <rPh sb="2" eb="4">
      <t>イジョウ</t>
    </rPh>
    <rPh sb="6" eb="8">
      <t>ミマン</t>
    </rPh>
    <phoneticPr fontId="22"/>
  </si>
  <si>
    <t>２以上</t>
    <rPh sb="1" eb="3">
      <t>イジョウ</t>
    </rPh>
    <phoneticPr fontId="22"/>
  </si>
  <si>
    <t>介護職員の常勤換算数　（３月を除く前年度の平均）</t>
    <rPh sb="0" eb="2">
      <t>カイゴ</t>
    </rPh>
    <rPh sb="2" eb="4">
      <t>ショクイン</t>
    </rPh>
    <rPh sb="13" eb="14">
      <t>ゲツ</t>
    </rPh>
    <rPh sb="15" eb="16">
      <t>ノゾ</t>
    </rPh>
    <rPh sb="17" eb="20">
      <t>ゼンネンド</t>
    </rPh>
    <rPh sb="21" eb="23">
      <t>ヘイキン</t>
    </rPh>
    <phoneticPr fontId="22"/>
  </si>
  <si>
    <t>職　　種</t>
    <rPh sb="0" eb="1">
      <t>ショク</t>
    </rPh>
    <rPh sb="3" eb="4">
      <t>タネ</t>
    </rPh>
    <phoneticPr fontId="22"/>
  </si>
  <si>
    <t>１月</t>
  </si>
  <si>
    <t>９月の常勤換算数</t>
    <rPh sb="1" eb="2">
      <t>ガツ</t>
    </rPh>
    <rPh sb="3" eb="5">
      <t>ジョウキン</t>
    </rPh>
    <rPh sb="5" eb="7">
      <t>カンサン</t>
    </rPh>
    <rPh sb="7" eb="8">
      <t>スウ</t>
    </rPh>
    <phoneticPr fontId="22"/>
  </si>
  <si>
    <t>○○　R次郎</t>
    <rPh sb="4" eb="6">
      <t>ジロウ</t>
    </rPh>
    <phoneticPr fontId="22"/>
  </si>
  <si>
    <t>j</t>
  </si>
  <si>
    <t>30以上40未満</t>
    <rPh sb="2" eb="4">
      <t>イジョウ</t>
    </rPh>
    <rPh sb="6" eb="8">
      <t>ミマン</t>
    </rPh>
    <phoneticPr fontId="22"/>
  </si>
  <si>
    <t>○○　E夫</t>
  </si>
  <si>
    <t>登録証登録番号</t>
    <rPh sb="0" eb="3">
      <t>トウロクショウ</t>
    </rPh>
    <rPh sb="3" eb="5">
      <t>トウロク</t>
    </rPh>
    <rPh sb="5" eb="7">
      <t>バンゴウ</t>
    </rPh>
    <phoneticPr fontId="22"/>
  </si>
  <si>
    <t>３以上</t>
    <rPh sb="1" eb="3">
      <t>イジョウ</t>
    </rPh>
    <phoneticPr fontId="22"/>
  </si>
  <si>
    <t>サービス種別（</t>
    <rPh sb="4" eb="6">
      <t>シュベツ</t>
    </rPh>
    <phoneticPr fontId="22"/>
  </si>
  <si>
    <t>40以上50未満</t>
    <rPh sb="2" eb="4">
      <t>イジョウ</t>
    </rPh>
    <rPh sb="6" eb="8">
      <t>ミマン</t>
    </rPh>
    <phoneticPr fontId="22"/>
  </si>
  <si>
    <t>異動区分</t>
    <rPh sb="0" eb="2">
      <t>イドウ</t>
    </rPh>
    <rPh sb="2" eb="4">
      <t>クブン</t>
    </rPh>
    <phoneticPr fontId="61"/>
  </si>
  <si>
    <t>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</si>
  <si>
    <t>４以上</t>
    <rPh sb="1" eb="3">
      <t>イジョウ</t>
    </rPh>
    <phoneticPr fontId="22"/>
  </si>
  <si>
    <t>６以上</t>
    <rPh sb="1" eb="3">
      <t>イジョウ</t>
    </rPh>
    <phoneticPr fontId="22"/>
  </si>
  <si>
    <t>(</t>
  </si>
  <si>
    <t>月</t>
    <rPh sb="0" eb="1">
      <t>ガツ</t>
    </rPh>
    <phoneticPr fontId="22"/>
  </si>
  <si>
    <t>～</t>
  </si>
  <si>
    <t>　通所リハビリテーション</t>
    <rPh sb="1" eb="3">
      <t>ツウショ</t>
    </rPh>
    <phoneticPr fontId="22"/>
  </si>
  <si>
    <t>年</t>
  </si>
  <si>
    <t>(3)</t>
  </si>
  <si>
    <t>認知症介護の指導に係る専門的な研修を修了している者を１名以上配置し、事業所全体の認知症ケアの指導等を実施している</t>
  </si>
  <si>
    <t>登録者の総数</t>
    <rPh sb="0" eb="3">
      <t>トウロクシャ</t>
    </rPh>
    <rPh sb="4" eb="6">
      <t>ソウスウ</t>
    </rPh>
    <phoneticPr fontId="22"/>
  </si>
  <si>
    <t>(4)</t>
  </si>
  <si>
    <t>月の常勤換算数</t>
  </si>
  <si>
    <t>事業所において介護職員、看護職員ごとの認知症ケアに関する研修計画を作成し、当該計画に従い、研修を実施又は実施を予定している</t>
  </si>
  <si>
    <t>事業所の状況</t>
  </si>
  <si>
    <t>　地域密着型特定施設入居者生活介護</t>
    <rPh sb="1" eb="3">
      <t>チイキ</t>
    </rPh>
    <rPh sb="3" eb="6">
      <t>ミッチャクガタ</t>
    </rPh>
    <rPh sb="6" eb="17">
      <t>トクテイシセツニュウキョシャセイカツカイゴ</t>
    </rPh>
    <phoneticPr fontId="22"/>
  </si>
  <si>
    <t>２．認知症加算（Ⅱ）に係る届出内容</t>
    <rPh sb="11" eb="12">
      <t>カカ</t>
    </rPh>
    <rPh sb="13" eb="14">
      <t>トド</t>
    </rPh>
    <rPh sb="14" eb="15">
      <t>デ</t>
    </rPh>
    <rPh sb="15" eb="17">
      <t>ナイヨウ</t>
    </rPh>
    <phoneticPr fontId="22"/>
  </si>
  <si>
    <t>事業所名</t>
    <rPh sb="0" eb="3">
      <t>ジギョウショ</t>
    </rPh>
    <rPh sb="3" eb="4">
      <t>メイ</t>
    </rPh>
    <phoneticPr fontId="22"/>
  </si>
  <si>
    <t>介護支援専門員</t>
    <rPh sb="0" eb="2">
      <t>カイゴ</t>
    </rPh>
    <rPh sb="2" eb="4">
      <t>シエン</t>
    </rPh>
    <rPh sb="4" eb="7">
      <t>センモンイン</t>
    </rPh>
    <phoneticPr fontId="2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</si>
  <si>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</si>
  <si>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看取り連携体制加算に関する届出書＜別紙７＞</t>
    <rPh sb="0" eb="2">
      <t>ミト</t>
    </rPh>
    <rPh sb="17" eb="19">
      <t>ベッシ</t>
    </rPh>
    <phoneticPr fontId="22"/>
  </si>
  <si>
    <t>訪問体制強化加算に係る届出書</t>
    <rPh sb="0" eb="2">
      <t>ホウモン</t>
    </rPh>
    <rPh sb="2" eb="4">
      <t>タイセイ</t>
    </rPh>
    <rPh sb="4" eb="6">
      <t>キョウカ</t>
    </rPh>
    <rPh sb="6" eb="8">
      <t>カサン</t>
    </rPh>
    <rPh sb="9" eb="10">
      <t>カカ</t>
    </rPh>
    <rPh sb="11" eb="14">
      <t>トドケデショ</t>
    </rPh>
    <phoneticPr fontId="22"/>
  </si>
  <si>
    <t>常勤職員の割合</t>
    <rPh sb="0" eb="2">
      <t>ジョウキン</t>
    </rPh>
    <rPh sb="2" eb="4">
      <t>ショクイン</t>
    </rPh>
    <rPh sb="5" eb="7">
      <t>ワリアイ</t>
    </rPh>
    <phoneticPr fontId="22"/>
  </si>
  <si>
    <t>日中の時間帯</t>
    <rPh sb="0" eb="2">
      <t>ニッチュウ</t>
    </rPh>
    <rPh sb="3" eb="6">
      <t>ジカンタイ</t>
    </rPh>
    <phoneticPr fontId="2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</si>
  <si>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2"/>
  </si>
  <si>
    <t>サービス提供体制強化加算に関する届出書＜別紙１０＞</t>
    <rPh sb="20" eb="22">
      <t>ベッシ</t>
    </rPh>
    <phoneticPr fontId="22"/>
  </si>
  <si>
    <t>サービス提供の状況</t>
    <rPh sb="4" eb="6">
      <t>テイキョウ</t>
    </rPh>
    <rPh sb="7" eb="9">
      <t>ジョウキョウ</t>
    </rPh>
    <phoneticPr fontId="2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</si>
  <si>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</si>
  <si>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2"/>
  </si>
  <si>
    <t>変　更　前</t>
  </si>
  <si>
    <t>　①に占める②の割合が50％以上</t>
    <rPh sb="3" eb="4">
      <t>シ</t>
    </rPh>
    <rPh sb="8" eb="10">
      <t>ワリアイ</t>
    </rPh>
    <rPh sb="14" eb="16">
      <t>イジョウ</t>
    </rPh>
    <phoneticPr fontId="22"/>
  </si>
  <si>
    <t>常勤で兼務</t>
    <rPh sb="0" eb="2">
      <t>ジョウキン</t>
    </rPh>
    <rPh sb="3" eb="5">
      <t>ケンム</t>
    </rPh>
    <phoneticPr fontId="2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</si>
  <si>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2"/>
  </si>
  <si>
    <t>常勤換算平均 【B】　（4月～2月の合計 ÷ １１）</t>
    <rPh sb="0" eb="2">
      <t>ジョウキン</t>
    </rPh>
    <rPh sb="2" eb="4">
      <t>カンサン</t>
    </rPh>
    <rPh sb="4" eb="6">
      <t>ヘイキン</t>
    </rPh>
    <rPh sb="13" eb="14">
      <t>ガツ</t>
    </rPh>
    <rPh sb="16" eb="17">
      <t>ガツ</t>
    </rPh>
    <rPh sb="18" eb="20">
      <t>ゴウケイ</t>
    </rPh>
    <phoneticPr fontId="22"/>
  </si>
  <si>
    <t>施設種別</t>
    <rPh sb="0" eb="2">
      <t>シセツ</t>
    </rPh>
    <rPh sb="2" eb="4">
      <t>シュベツ</t>
    </rPh>
    <phoneticPr fontId="22"/>
  </si>
  <si>
    <t>職　名</t>
    <rPh sb="0" eb="1">
      <t>ショク</t>
    </rPh>
    <rPh sb="2" eb="3">
      <t>メイ</t>
    </rPh>
    <phoneticPr fontId="22"/>
  </si>
  <si>
    <t>　通所介護</t>
    <rPh sb="1" eb="3">
      <t>ツウショ</t>
    </rPh>
    <rPh sb="3" eb="5">
      <t>カイゴ</t>
    </rPh>
    <phoneticPr fontId="22"/>
  </si>
  <si>
    <t>　短期入所生活介護</t>
    <rPh sb="1" eb="3">
      <t>タンキ</t>
    </rPh>
    <rPh sb="3" eb="5">
      <t>ニュウショ</t>
    </rPh>
    <rPh sb="5" eb="7">
      <t>セイカツ</t>
    </rPh>
    <rPh sb="7" eb="9">
      <t>カイゴ</t>
    </rPh>
    <phoneticPr fontId="22"/>
  </si>
  <si>
    <t>11月</t>
    <rPh sb="2" eb="3">
      <t>ガツ</t>
    </rPh>
    <phoneticPr fontId="22"/>
  </si>
  <si>
    <t>1週目</t>
    <rPh sb="1" eb="2">
      <t>シュウ</t>
    </rPh>
    <rPh sb="2" eb="3">
      <t>メ</t>
    </rPh>
    <phoneticPr fontId="22"/>
  </si>
  <si>
    <t>　短期入所療養介護</t>
    <rPh sb="1" eb="3">
      <t>タンキ</t>
    </rPh>
    <rPh sb="3" eb="5">
      <t>ニュウショ</t>
    </rPh>
    <rPh sb="5" eb="7">
      <t>リョウヨウ</t>
    </rPh>
    <rPh sb="7" eb="9">
      <t>カイゴ</t>
    </rPh>
    <phoneticPr fontId="2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</si>
  <si>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2"/>
  </si>
  <si>
    <t>サービス提供体制強化加算に関する確認書　（勤続年数）</t>
    <rPh sb="4" eb="6">
      <t>テイキョウ</t>
    </rPh>
    <rPh sb="6" eb="8">
      <t>タイセイ</t>
    </rPh>
    <rPh sb="8" eb="10">
      <t>キョウカ</t>
    </rPh>
    <rPh sb="10" eb="12">
      <t>カサン</t>
    </rPh>
    <rPh sb="13" eb="14">
      <t>カン</t>
    </rPh>
    <rPh sb="16" eb="19">
      <t>カクニンショ</t>
    </rPh>
    <rPh sb="21" eb="23">
      <t>キンゾク</t>
    </rPh>
    <rPh sb="23" eb="25">
      <t>ネンスウ</t>
    </rPh>
    <phoneticPr fontId="22"/>
  </si>
  <si>
    <t>　地域密着型通所介護</t>
    <rPh sb="1" eb="3">
      <t>チイキ</t>
    </rPh>
    <rPh sb="3" eb="6">
      <t>ミッチャクガタ</t>
    </rPh>
    <rPh sb="6" eb="8">
      <t>ツウショ</t>
    </rPh>
    <rPh sb="8" eb="10">
      <t>カイゴ</t>
    </rPh>
    <phoneticPr fontId="22"/>
  </si>
  <si>
    <t>５月</t>
    <rPh sb="1" eb="2">
      <t>ガツ</t>
    </rPh>
    <phoneticPr fontId="22"/>
  </si>
  <si>
    <t>介護従業者のうち勤続年数３年以上の者の氏名、常勤換算数　（届出月前３か月の平均）</t>
    <rPh sb="0" eb="2">
      <t>カイゴ</t>
    </rPh>
    <rPh sb="2" eb="5">
      <t>ジュウギョウシャ</t>
    </rPh>
    <rPh sb="8" eb="10">
      <t>キンゾク</t>
    </rPh>
    <rPh sb="10" eb="12">
      <t>ネンスウ</t>
    </rPh>
    <rPh sb="19" eb="20">
      <t>シ</t>
    </rPh>
    <rPh sb="20" eb="21">
      <t>メイ</t>
    </rPh>
    <rPh sb="22" eb="24">
      <t>ジョウキン</t>
    </rPh>
    <rPh sb="24" eb="26">
      <t>カンサン</t>
    </rPh>
    <rPh sb="26" eb="27">
      <t>スウ</t>
    </rPh>
    <phoneticPr fontId="22"/>
  </si>
  <si>
    <t>　小規模多機能型居宅介護</t>
    <rPh sb="1" eb="4">
      <t>ショウキボ</t>
    </rPh>
    <rPh sb="4" eb="8">
      <t>タキノウガタ</t>
    </rPh>
    <rPh sb="8" eb="10">
      <t>キョタク</t>
    </rPh>
    <rPh sb="10" eb="12">
      <t>カイゴ</t>
    </rPh>
    <phoneticPr fontId="22"/>
  </si>
  <si>
    <t>　認知症対応型共同生活介護</t>
    <rPh sb="1" eb="4">
      <t>ニンチショウ</t>
    </rPh>
    <rPh sb="4" eb="7">
      <t>タイオウガタ</t>
    </rPh>
    <rPh sb="7" eb="9">
      <t>キョウドウ</t>
    </rPh>
    <rPh sb="9" eb="11">
      <t>セイカツ</t>
    </rPh>
    <rPh sb="11" eb="13">
      <t>カイゴ</t>
    </rPh>
    <phoneticPr fontId="22"/>
  </si>
  <si>
    <t>　地域密着型介護老人福祉施設</t>
    <rPh sb="1" eb="3">
      <t>チイキ</t>
    </rPh>
    <rPh sb="3" eb="6">
      <t>ミッチャクガタ</t>
    </rPh>
    <rPh sb="6" eb="8">
      <t>カイゴ</t>
    </rPh>
    <rPh sb="8" eb="10">
      <t>ロウジン</t>
    </rPh>
    <rPh sb="10" eb="12">
      <t>フクシ</t>
    </rPh>
    <rPh sb="12" eb="14">
      <t>シセツ</t>
    </rPh>
    <phoneticPr fontId="22"/>
  </si>
  <si>
    <t>介護従業者のうち、常勤職員の氏名、常勤換算数　（届出月前３か月の平均）</t>
    <rPh sb="0" eb="2">
      <t>カイゴ</t>
    </rPh>
    <rPh sb="2" eb="5">
      <t>ジュウギョウシャ</t>
    </rPh>
    <rPh sb="9" eb="11">
      <t>ジョウキン</t>
    </rPh>
    <rPh sb="11" eb="13">
      <t>ショクイン</t>
    </rPh>
    <rPh sb="14" eb="16">
      <t>シメイ</t>
    </rPh>
    <rPh sb="17" eb="19">
      <t>ジョウキン</t>
    </rPh>
    <rPh sb="19" eb="21">
      <t>カンサン</t>
    </rPh>
    <rPh sb="21" eb="22">
      <t>スウ</t>
    </rPh>
    <phoneticPr fontId="22"/>
  </si>
  <si>
    <t>月</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</si>
  <si>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22"/>
  </si>
  <si>
    <t>　介護老人福祉施設</t>
    <rPh sb="1" eb="3">
      <t>カイゴ</t>
    </rPh>
    <rPh sb="3" eb="5">
      <t>ロウジン</t>
    </rPh>
    <rPh sb="5" eb="7">
      <t>フクシ</t>
    </rPh>
    <rPh sb="7" eb="9">
      <t>シセツ</t>
    </rPh>
    <phoneticPr fontId="22"/>
  </si>
  <si>
    <t>（注意事項）</t>
    <rPh sb="1" eb="3">
      <t>チュウイ</t>
    </rPh>
    <rPh sb="3" eb="5">
      <t>ジコウ</t>
    </rPh>
    <phoneticPr fontId="22"/>
  </si>
  <si>
    <t>介護給付費算定に係る体制等状況一覧表＜別紙３＞</t>
    <rPh sb="19" eb="21">
      <t>ベッシ</t>
    </rPh>
    <phoneticPr fontId="22"/>
  </si>
  <si>
    <t>A</t>
  </si>
  <si>
    <t>(8) 資格</t>
    <rPh sb="4" eb="6">
      <t>シカク</t>
    </rPh>
    <phoneticPr fontId="22"/>
  </si>
  <si>
    <t>　介護老人保健施設</t>
    <rPh sb="1" eb="9">
      <t>ロウケン</t>
    </rPh>
    <phoneticPr fontId="22"/>
  </si>
  <si>
    <t>　介護療養型医療施設</t>
    <rPh sb="1" eb="3">
      <t>カイゴ</t>
    </rPh>
    <rPh sb="3" eb="6">
      <t>リョウヨウガタ</t>
    </rPh>
    <rPh sb="6" eb="8">
      <t>イリョウ</t>
    </rPh>
    <rPh sb="8" eb="10">
      <t>シセツ</t>
    </rPh>
    <phoneticPr fontId="22"/>
  </si>
  <si>
    <t xml:space="preserve">  介護予防通所リハビリテーション</t>
    <rPh sb="2" eb="4">
      <t>カイゴ</t>
    </rPh>
    <rPh sb="4" eb="6">
      <t>ヨボウ</t>
    </rPh>
    <rPh sb="6" eb="8">
      <t>ツウショ</t>
    </rPh>
    <phoneticPr fontId="22"/>
  </si>
  <si>
    <t xml:space="preserve">  介護予防短期入所生活介護</t>
    <rPh sb="2" eb="4">
      <t>カイゴ</t>
    </rPh>
    <rPh sb="4" eb="6">
      <t>ヨボウ</t>
    </rPh>
    <rPh sb="6" eb="8">
      <t>タンキ</t>
    </rPh>
    <rPh sb="8" eb="10">
      <t>ニュウショ</t>
    </rPh>
    <rPh sb="10" eb="12">
      <t>セイカツ</t>
    </rPh>
    <rPh sb="12" eb="14">
      <t>カイゴ</t>
    </rPh>
    <phoneticPr fontId="22"/>
  </si>
  <si>
    <t xml:space="preserve">  介護予防短期入所療養介護</t>
    <rPh sb="2" eb="4">
      <t>カイゴ</t>
    </rPh>
    <rPh sb="4" eb="6">
      <t>ヨボウ</t>
    </rPh>
    <rPh sb="6" eb="8">
      <t>タンキ</t>
    </rPh>
    <rPh sb="8" eb="10">
      <t>ニュウショ</t>
    </rPh>
    <rPh sb="10" eb="12">
      <t>リョウヨウ</t>
    </rPh>
    <rPh sb="12" eb="14">
      <t>カイゴ</t>
    </rPh>
    <phoneticPr fontId="22"/>
  </si>
  <si>
    <t>○○　G太</t>
  </si>
  <si>
    <t>Ⅰ→25％以上が適</t>
    <rPh sb="5" eb="7">
      <t>イジョウ</t>
    </rPh>
    <rPh sb="8" eb="9">
      <t>テキ</t>
    </rPh>
    <phoneticPr fontId="22"/>
  </si>
  <si>
    <t>　介護予防特定施設入居者生活介護</t>
    <rPh sb="1" eb="3">
      <t>カイゴ</t>
    </rPh>
    <rPh sb="3" eb="5">
      <t>ヨボウ</t>
    </rPh>
    <rPh sb="5" eb="16">
      <t>トクテイシセツニュウキョシャセイカツカイゴ</t>
    </rPh>
    <phoneticPr fontId="22"/>
  </si>
  <si>
    <t>看護・介護職員の常勤換算数　（３月を除く前年度の平均）</t>
    <rPh sb="0" eb="2">
      <t>カンゴ</t>
    </rPh>
    <rPh sb="3" eb="5">
      <t>カイゴ</t>
    </rPh>
    <rPh sb="5" eb="7">
      <t>ショクイン</t>
    </rPh>
    <rPh sb="8" eb="10">
      <t>ジョウキン</t>
    </rPh>
    <rPh sb="10" eb="12">
      <t>カンサン</t>
    </rPh>
    <rPh sb="12" eb="13">
      <t>スウ</t>
    </rPh>
    <rPh sb="16" eb="17">
      <t>ガツ</t>
    </rPh>
    <rPh sb="18" eb="19">
      <t>ノゾ</t>
    </rPh>
    <rPh sb="20" eb="23">
      <t>ゼンネンド</t>
    </rPh>
    <rPh sb="24" eb="26">
      <t>ヘイキン</t>
    </rPh>
    <phoneticPr fontId="22"/>
  </si>
  <si>
    <t>１月の常勤換算数　⑩</t>
    <rPh sb="1" eb="2">
      <t>ガツ</t>
    </rPh>
    <rPh sb="3" eb="5">
      <t>ジョウキン</t>
    </rPh>
    <rPh sb="5" eb="7">
      <t>カンサン</t>
    </rPh>
    <rPh sb="7" eb="8">
      <t>スウ</t>
    </rPh>
    <phoneticPr fontId="22"/>
  </si>
  <si>
    <t>若年性認知症利用者受入加算に関する届出書＜参考様式１＞</t>
    <rPh sb="21" eb="23">
      <t>サンコウ</t>
    </rPh>
    <rPh sb="23" eb="25">
      <t>ヨウシキ</t>
    </rPh>
    <phoneticPr fontId="22"/>
  </si>
  <si>
    <t xml:space="preserve">  介護予防認知症対応型通所介護</t>
    <rPh sb="2" eb="4">
      <t>カイゴ</t>
    </rPh>
    <rPh sb="4" eb="6">
      <t>ヨボウ</t>
    </rPh>
    <rPh sb="6" eb="9">
      <t>ニンチショウ</t>
    </rPh>
    <rPh sb="9" eb="12">
      <t>タイオウガタ</t>
    </rPh>
    <rPh sb="12" eb="14">
      <t>ツウショ</t>
    </rPh>
    <rPh sb="14" eb="16">
      <t>カイゴ</t>
    </rPh>
    <phoneticPr fontId="22"/>
  </si>
  <si>
    <t xml:space="preserve">  介護予防認知症対応型共同生活介護</t>
    <rPh sb="2" eb="4">
      <t>カイゴ</t>
    </rPh>
    <rPh sb="4" eb="6">
      <t>ヨボウ</t>
    </rPh>
    <rPh sb="6" eb="9">
      <t>ニンチショウ</t>
    </rPh>
    <rPh sb="9" eb="12">
      <t>タイオウガタ</t>
    </rPh>
    <rPh sb="12" eb="14">
      <t>キョウドウ</t>
    </rPh>
    <rPh sb="14" eb="16">
      <t>セイカツ</t>
    </rPh>
    <rPh sb="16" eb="18">
      <t>カイゴ</t>
    </rPh>
    <phoneticPr fontId="22"/>
  </si>
  <si>
    <t>研修を修了したことが分かる書類</t>
    <rPh sb="0" eb="2">
      <t>ケンシュウ</t>
    </rPh>
    <rPh sb="3" eb="5">
      <t>シュウリョウ</t>
    </rPh>
    <rPh sb="10" eb="11">
      <t>ワ</t>
    </rPh>
    <rPh sb="13" eb="15">
      <t>ショルイ</t>
    </rPh>
    <phoneticPr fontId="22"/>
  </si>
  <si>
    <t>　受け入れた若年性認知症利用者（入所者・患者）ごとに個別の担当者を定めているか。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6" eb="28">
      <t>コベツ</t>
    </rPh>
    <rPh sb="29" eb="32">
      <t>タントウシャ</t>
    </rPh>
    <rPh sb="33" eb="34">
      <t>サダ</t>
    </rPh>
    <phoneticPr fontId="22"/>
  </si>
  <si>
    <t>有　・　無</t>
    <rPh sb="0" eb="1">
      <t>ア</t>
    </rPh>
    <rPh sb="4" eb="5">
      <t>ナシ</t>
    </rPh>
    <phoneticPr fontId="22"/>
  </si>
  <si>
    <t>〔前年度の実績が６月に満たない事業所用〕</t>
  </si>
  <si>
    <t>-</t>
  </si>
  <si>
    <t>介護従業者（看護師、准看護師を除く。）の常勤換算数　（届出月前３か月の平均）</t>
    <rPh sb="0" eb="2">
      <t>カイゴ</t>
    </rPh>
    <rPh sb="2" eb="5">
      <t>ジュウギョウシャ</t>
    </rPh>
    <rPh sb="6" eb="9">
      <t>カンゴシ</t>
    </rPh>
    <rPh sb="10" eb="14">
      <t>ジュンカンゴシ</t>
    </rPh>
    <rPh sb="15" eb="16">
      <t>ノゾ</t>
    </rPh>
    <rPh sb="20" eb="22">
      <t>ジョウキン</t>
    </rPh>
    <rPh sb="22" eb="24">
      <t>カンサン</t>
    </rPh>
    <rPh sb="24" eb="25">
      <t>スウ</t>
    </rPh>
    <phoneticPr fontId="22"/>
  </si>
  <si>
    <t>１１月</t>
  </si>
  <si>
    <t>8　加算Ⅱイ</t>
    <rPh sb="2" eb="4">
      <t>カサン</t>
    </rPh>
    <phoneticPr fontId="35"/>
  </si>
  <si>
    <t>１ 減算型</t>
  </si>
  <si>
    <t>　サービス提供が過少である場合の減算を算定していないこと。</t>
    <rPh sb="5" eb="7">
      <t>テイキョウ</t>
    </rPh>
    <rPh sb="8" eb="10">
      <t>カショウ</t>
    </rPh>
    <rPh sb="13" eb="15">
      <t>バアイ</t>
    </rPh>
    <rPh sb="16" eb="18">
      <t>ゲンサン</t>
    </rPh>
    <rPh sb="19" eb="21">
      <t>サンテイ</t>
    </rPh>
    <phoneticPr fontId="22"/>
  </si>
  <si>
    <t>換算月</t>
    <rPh sb="0" eb="2">
      <t>カンサン</t>
    </rPh>
    <rPh sb="2" eb="3">
      <t>ツキ</t>
    </rPh>
    <phoneticPr fontId="22"/>
  </si>
  <si>
    <t>介護従業者のうち、介護福祉士の氏名、常勤換算数　（届出月前３か月の平均）</t>
    <rPh sb="0" eb="2">
      <t>カイゴ</t>
    </rPh>
    <rPh sb="2" eb="5">
      <t>ジュウギョウシャ</t>
    </rPh>
    <rPh sb="9" eb="11">
      <t>カイゴ</t>
    </rPh>
    <rPh sb="11" eb="14">
      <t>フクシシ</t>
    </rPh>
    <rPh sb="15" eb="17">
      <t>シメイ</t>
    </rPh>
    <rPh sb="18" eb="20">
      <t>ジョウキン</t>
    </rPh>
    <rPh sb="20" eb="22">
      <t>カンサン</t>
    </rPh>
    <rPh sb="22" eb="23">
      <t>スウ</t>
    </rPh>
    <rPh sb="25" eb="27">
      <t>トドケデ</t>
    </rPh>
    <rPh sb="27" eb="28">
      <t>ツキ</t>
    </rPh>
    <rPh sb="28" eb="29">
      <t>マエ</t>
    </rPh>
    <rPh sb="31" eb="32">
      <t>ガツ</t>
    </rPh>
    <phoneticPr fontId="22"/>
  </si>
  <si>
    <t>サービスを直接提供する職員のうち勤続年数７年以上の者の氏名、常勤換算数　（３月を除く前年度の平均）</t>
    <rPh sb="5" eb="7">
      <t>チョクセツ</t>
    </rPh>
    <rPh sb="7" eb="9">
      <t>テイキョウ</t>
    </rPh>
    <rPh sb="11" eb="13">
      <t>ショクイン</t>
    </rPh>
    <rPh sb="16" eb="18">
      <t>キンゾク</t>
    </rPh>
    <rPh sb="18" eb="20">
      <t>ネンスウ</t>
    </rPh>
    <rPh sb="27" eb="28">
      <t>シ</t>
    </rPh>
    <rPh sb="28" eb="29">
      <t>メイ</t>
    </rPh>
    <rPh sb="30" eb="32">
      <t>ジョウキン</t>
    </rPh>
    <rPh sb="32" eb="34">
      <t>カンサン</t>
    </rPh>
    <rPh sb="34" eb="35">
      <t>スウ</t>
    </rPh>
    <rPh sb="38" eb="39">
      <t>ガツ</t>
    </rPh>
    <rPh sb="40" eb="41">
      <t>ノゾ</t>
    </rPh>
    <phoneticPr fontId="22"/>
  </si>
  <si>
    <t>）</t>
  </si>
  <si>
    <t>資格の種類</t>
    <rPh sb="0" eb="2">
      <t>シカク</t>
    </rPh>
    <rPh sb="3" eb="5">
      <t>シュルイ</t>
    </rPh>
    <phoneticPr fontId="22"/>
  </si>
  <si>
    <t>（注）常勤・非常勤の区分について</t>
    <rPh sb="1" eb="2">
      <t>チュウ</t>
    </rPh>
    <rPh sb="3" eb="5">
      <t>ジョウキン</t>
    </rPh>
    <rPh sb="6" eb="9">
      <t>ヒジョウキン</t>
    </rPh>
    <rPh sb="10" eb="12">
      <t>クブン</t>
    </rPh>
    <phoneticPr fontId="22"/>
  </si>
  <si>
    <t>常勤換算平均　【B】</t>
    <rPh sb="0" eb="2">
      <t>ジョウキン</t>
    </rPh>
    <rPh sb="2" eb="4">
      <t>カンサン</t>
    </rPh>
    <rPh sb="4" eb="6">
      <t>ヘイキン</t>
    </rPh>
    <phoneticPr fontId="22"/>
  </si>
  <si>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1">
      <t>ショウスウ</t>
    </rPh>
    <rPh sb="21" eb="22">
      <t>テン</t>
    </rPh>
    <rPh sb="22" eb="23">
      <t>ダイ</t>
    </rPh>
    <rPh sb="24" eb="25">
      <t>イ</t>
    </rPh>
    <rPh sb="25" eb="27">
      <t>イカ</t>
    </rPh>
    <rPh sb="28" eb="29">
      <t>キ</t>
    </rPh>
    <rPh sb="30" eb="31">
      <t>ス</t>
    </rPh>
    <phoneticPr fontId="22"/>
  </si>
  <si>
    <t>適　・　否</t>
    <rPh sb="0" eb="1">
      <t>テキ</t>
    </rPh>
    <rPh sb="4" eb="5">
      <t>ヒ</t>
    </rPh>
    <phoneticPr fontId="22"/>
  </si>
  <si>
    <t>12月</t>
    <rPh sb="2" eb="3">
      <t>ガツ</t>
    </rPh>
    <phoneticPr fontId="22"/>
  </si>
  <si>
    <t>サービス提供体制強化加算に関する確認書＜参考様式２＞</t>
    <rPh sb="16" eb="19">
      <t>カクニンショ</t>
    </rPh>
    <rPh sb="20" eb="22">
      <t>サンコウ</t>
    </rPh>
    <rPh sb="22" eb="24">
      <t>ヨウシキ</t>
    </rPh>
    <phoneticPr fontId="22"/>
  </si>
  <si>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2"/>
  </si>
  <si>
    <t>　F列・・・「計画作成担当者」</t>
    <rPh sb="2" eb="3">
      <t>レツ</t>
    </rPh>
    <rPh sb="7" eb="9">
      <t>ケイカク</t>
    </rPh>
    <rPh sb="9" eb="11">
      <t>サクセイ</t>
    </rPh>
    <rPh sb="11" eb="14">
      <t>タントウシャ</t>
    </rPh>
    <phoneticPr fontId="22"/>
  </si>
  <si>
    <t>自由記載欄</t>
    <rPh sb="0" eb="2">
      <t>ジユウ</t>
    </rPh>
    <rPh sb="2" eb="4">
      <t>キサイ</t>
    </rPh>
    <rPh sb="4" eb="5">
      <t>ラン</t>
    </rPh>
    <phoneticPr fontId="22"/>
  </si>
  <si>
    <t>←</t>
  </si>
  <si>
    <t>(10)</t>
  </si>
  <si>
    <t>９月</t>
  </si>
  <si>
    <t>Ⅰ→７０％以上又は勤続年数１０年以上介護福祉士２５％以上
Ⅱ→５０％以上
Ⅲ→４０％以上</t>
  </si>
  <si>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rPh sb="3" eb="4">
      <t>ゲツ</t>
    </rPh>
    <rPh sb="4" eb="5">
      <t>カン</t>
    </rPh>
    <rPh sb="6" eb="8">
      <t>ヘイキン</t>
    </rPh>
    <rPh sb="9" eb="11">
      <t>トドケデ</t>
    </rPh>
    <rPh sb="12" eb="13">
      <t>オコナ</t>
    </rPh>
    <rPh sb="15" eb="17">
      <t>バアイ</t>
    </rPh>
    <rPh sb="19" eb="21">
      <t>トドケデ</t>
    </rPh>
    <rPh sb="21" eb="22">
      <t>ツキ</t>
    </rPh>
    <rPh sb="22" eb="24">
      <t>イコウ</t>
    </rPh>
    <rPh sb="29" eb="31">
      <t>チョッキン</t>
    </rPh>
    <rPh sb="33" eb="34">
      <t>ゲツ</t>
    </rPh>
    <rPh sb="34" eb="35">
      <t>カン</t>
    </rPh>
    <rPh sb="36" eb="38">
      <t>ショクイン</t>
    </rPh>
    <rPh sb="39" eb="41">
      <t>ワリアイ</t>
    </rPh>
    <rPh sb="45" eb="47">
      <t>マイツキ</t>
    </rPh>
    <rPh sb="47" eb="50">
      <t>ケイゾクテキ</t>
    </rPh>
    <rPh sb="51" eb="53">
      <t>ショテイ</t>
    </rPh>
    <rPh sb="54" eb="56">
      <t>ワリアイ</t>
    </rPh>
    <rPh sb="57" eb="59">
      <t>イジ</t>
    </rPh>
    <rPh sb="61" eb="63">
      <t>ヒツヨウ</t>
    </rPh>
    <rPh sb="69" eb="71">
      <t>ワリアイ</t>
    </rPh>
    <rPh sb="77" eb="79">
      <t>マイツキ</t>
    </rPh>
    <rPh sb="79" eb="81">
      <t>キロク</t>
    </rPh>
    <rPh sb="88" eb="90">
      <t>ショテイ</t>
    </rPh>
    <rPh sb="91" eb="93">
      <t>ワリアイ</t>
    </rPh>
    <rPh sb="94" eb="96">
      <t>シタマワ</t>
    </rPh>
    <rPh sb="98" eb="100">
      <t>バアイ</t>
    </rPh>
    <rPh sb="103" eb="105">
      <t>カサン</t>
    </rPh>
    <rPh sb="106" eb="107">
      <t>ト</t>
    </rPh>
    <rPh sb="108" eb="109">
      <t>サ</t>
    </rPh>
    <rPh sb="111" eb="112">
      <t>オコナ</t>
    </rPh>
    <phoneticPr fontId="22"/>
  </si>
  <si>
    <t>)</t>
  </si>
  <si>
    <t>〔前年度の実績が６月に満たない事業所用〕</t>
    <rPh sb="15" eb="18">
      <t>ジギョウショ</t>
    </rPh>
    <phoneticPr fontId="22"/>
  </si>
  <si>
    <t>介護従業者の常勤換算数　（届出月前３か月の平均）</t>
    <rPh sb="0" eb="2">
      <t>カイゴ</t>
    </rPh>
    <rPh sb="2" eb="5">
      <t>ジュウギョウシャ</t>
    </rPh>
    <rPh sb="6" eb="8">
      <t>ジョウキン</t>
    </rPh>
    <rPh sb="8" eb="10">
      <t>カンサン</t>
    </rPh>
    <rPh sb="10" eb="11">
      <t>スウ</t>
    </rPh>
    <phoneticPr fontId="22"/>
  </si>
  <si>
    <t>看護職員・介護職員</t>
    <rPh sb="0" eb="2">
      <t>カンゴ</t>
    </rPh>
    <rPh sb="2" eb="4">
      <t>ショクイン</t>
    </rPh>
    <rPh sb="5" eb="7">
      <t>カイゴ</t>
    </rPh>
    <rPh sb="7" eb="9">
      <t>ショクイン</t>
    </rPh>
    <phoneticPr fontId="22"/>
  </si>
  <si>
    <t>加算Ⅲ：６０％以上が適</t>
    <rPh sb="0" eb="2">
      <t>カサン</t>
    </rPh>
    <rPh sb="7" eb="9">
      <t>イジョウ</t>
    </rPh>
    <rPh sb="10" eb="11">
      <t>テキ</t>
    </rPh>
    <phoneticPr fontId="22"/>
  </si>
  <si>
    <t>サービス提供体制強化加算に関する確認書　（勤続年数）　〔（介護予防）小規模多機能型居宅介護〕</t>
    <rPh sb="4" eb="6">
      <t>テイキョウ</t>
    </rPh>
    <rPh sb="6" eb="8">
      <t>タイセイ</t>
    </rPh>
    <rPh sb="8" eb="10">
      <t>キョウカ</t>
    </rPh>
    <rPh sb="10" eb="12">
      <t>カサン</t>
    </rPh>
    <rPh sb="13" eb="14">
      <t>カン</t>
    </rPh>
    <rPh sb="16" eb="19">
      <t>カクニンショ</t>
    </rPh>
    <rPh sb="21" eb="23">
      <t>キンゾク</t>
    </rPh>
    <rPh sb="23" eb="25">
      <t>ネンスウ</t>
    </rPh>
    <rPh sb="29" eb="31">
      <t>カイゴ</t>
    </rPh>
    <rPh sb="31" eb="33">
      <t>ヨボウ</t>
    </rPh>
    <rPh sb="34" eb="37">
      <t>ショウキボ</t>
    </rPh>
    <rPh sb="37" eb="40">
      <t>タキノウ</t>
    </rPh>
    <rPh sb="40" eb="41">
      <t>ガタ</t>
    </rPh>
    <rPh sb="41" eb="43">
      <t>キョタク</t>
    </rPh>
    <rPh sb="43" eb="45">
      <t>カイゴ</t>
    </rPh>
    <phoneticPr fontId="22"/>
  </si>
  <si>
    <t>勤続期間</t>
    <rPh sb="0" eb="2">
      <t>キンゾク</t>
    </rPh>
    <rPh sb="2" eb="4">
      <t>キカン</t>
    </rPh>
    <phoneticPr fontId="22"/>
  </si>
  <si>
    <t>加算Ⅲ：勤続年数７年以上の者が３０％以上で適</t>
    <rPh sb="0" eb="2">
      <t>カサン</t>
    </rPh>
    <rPh sb="4" eb="6">
      <t>キンゾク</t>
    </rPh>
    <rPh sb="6" eb="8">
      <t>ネンスウ</t>
    </rPh>
    <rPh sb="9" eb="10">
      <t>ネン</t>
    </rPh>
    <rPh sb="10" eb="12">
      <t>イジョウノ</t>
    </rPh>
    <rPh sb="18" eb="20">
      <t>イジョウ</t>
    </rPh>
    <rPh sb="21" eb="22">
      <t>テキ</t>
    </rPh>
    <phoneticPr fontId="61"/>
  </si>
  <si>
    <r>
      <t>（例：令和</t>
    </r>
    <r>
      <rPr>
        <sz val="9"/>
        <color rgb="FFFF0000"/>
        <rFont val="ＭＳ Ｐ明朝"/>
      </rPr>
      <t>６</t>
    </r>
    <r>
      <rPr>
        <sz val="9"/>
        <color auto="1"/>
        <rFont val="ＭＳ Ｐ明朝"/>
      </rPr>
      <t>年４月における勤続年数７年以上の者とは、令和</t>
    </r>
    <r>
      <rPr>
        <sz val="9"/>
        <color rgb="FFFF0000"/>
        <rFont val="ＭＳ Ｐ明朝"/>
      </rPr>
      <t>６</t>
    </r>
    <r>
      <rPr>
        <sz val="9"/>
        <color auto="1"/>
        <rFont val="ＭＳ Ｐ明朝"/>
      </rPr>
      <t>年３月３１日時点で勤続年数７年以上の者。）</t>
    </r>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22"/>
  </si>
  <si>
    <t>４月</t>
    <rPh sb="1" eb="2">
      <t>ガツ</t>
    </rPh>
    <phoneticPr fontId="22"/>
  </si>
  <si>
    <t>６月</t>
  </si>
  <si>
    <t>１　　新規　　　　　　　　　　２　　終了</t>
    <rPh sb="3" eb="5">
      <t>シンキ</t>
    </rPh>
    <rPh sb="18" eb="20">
      <t>シュウリョウ</t>
    </rPh>
    <phoneticPr fontId="61"/>
  </si>
  <si>
    <t>常勤換算平均 【A】</t>
    <rPh sb="0" eb="2">
      <t>ジョウキン</t>
    </rPh>
    <rPh sb="2" eb="4">
      <t>カンサン</t>
    </rPh>
    <rPh sb="4" eb="6">
      <t>ヘイキン</t>
    </rPh>
    <phoneticPr fontId="22"/>
  </si>
  <si>
    <t>介護職員のうち、介護福祉士の氏名、常勤換算数　（３月を除く前年度の平均）</t>
    <rPh sb="0" eb="2">
      <t>カイゴ</t>
    </rPh>
    <rPh sb="2" eb="4">
      <t>ショクイン</t>
    </rPh>
    <rPh sb="8" eb="10">
      <t>カイゴ</t>
    </rPh>
    <rPh sb="10" eb="13">
      <t>フクシシ</t>
    </rPh>
    <rPh sb="14" eb="16">
      <t>シメイ</t>
    </rPh>
    <rPh sb="17" eb="19">
      <t>ジョウキン</t>
    </rPh>
    <rPh sb="19" eb="21">
      <t>カンサン</t>
    </rPh>
    <rPh sb="21" eb="22">
      <t>スウ</t>
    </rPh>
    <rPh sb="25" eb="26">
      <t>ガツ</t>
    </rPh>
    <rPh sb="27" eb="28">
      <t>ノゾ</t>
    </rPh>
    <phoneticPr fontId="22"/>
  </si>
  <si>
    <t>５月の常勤換算数</t>
  </si>
  <si>
    <t>(16) 日ごとの宿泊サービスの実利用者数</t>
    <rPh sb="5" eb="6">
      <t>ヒ</t>
    </rPh>
    <rPh sb="9" eb="11">
      <t>シュクハク</t>
    </rPh>
    <rPh sb="16" eb="17">
      <t>ジツ</t>
    </rPh>
    <rPh sb="17" eb="20">
      <t>リヨウシャ</t>
    </rPh>
    <rPh sb="20" eb="21">
      <t>スウ</t>
    </rPh>
    <phoneticPr fontId="22"/>
  </si>
  <si>
    <t>６月</t>
    <rPh sb="1" eb="2">
      <t>ガツ</t>
    </rPh>
    <phoneticPr fontId="22"/>
  </si>
  <si>
    <t>７月</t>
    <rPh sb="1" eb="2">
      <t>ガツ</t>
    </rPh>
    <phoneticPr fontId="22"/>
  </si>
  <si>
    <t>特記事項</t>
  </si>
  <si>
    <t>10月の常勤換算数</t>
  </si>
  <si>
    <t>11月の常勤換算数</t>
  </si>
  <si>
    <t>２月</t>
    <rPh sb="1" eb="2">
      <t>ガツ</t>
    </rPh>
    <phoneticPr fontId="22"/>
  </si>
  <si>
    <t>常勤換算平均 【B】　
（4月～2月の合計÷11）</t>
    <rPh sb="14" eb="15">
      <t>ガツ</t>
    </rPh>
    <rPh sb="17" eb="18">
      <t>ガツ</t>
    </rPh>
    <phoneticPr fontId="22"/>
  </si>
  <si>
    <t>○○　J太郎</t>
    <rPh sb="4" eb="6">
      <t>タロウ</t>
    </rPh>
    <phoneticPr fontId="22"/>
  </si>
  <si>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2"/>
  </si>
  <si>
    <t>従業者の勤務の体制及び勤務形態一覧表　</t>
  </si>
  <si>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2"/>
  </si>
  <si>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2"/>
  </si>
  <si>
    <t>サービス提供体制強化加算に関する確認書　（常勤職員）</t>
    <rPh sb="4" eb="6">
      <t>テイキョウ</t>
    </rPh>
    <rPh sb="6" eb="8">
      <t>タイセイ</t>
    </rPh>
    <rPh sb="8" eb="10">
      <t>キョウカ</t>
    </rPh>
    <rPh sb="10" eb="12">
      <t>カサン</t>
    </rPh>
    <rPh sb="13" eb="14">
      <t>カン</t>
    </rPh>
    <rPh sb="16" eb="19">
      <t>カクニンショ</t>
    </rPh>
    <rPh sb="21" eb="23">
      <t>ジョウキン</t>
    </rPh>
    <rPh sb="23" eb="25">
      <t>ショクイン</t>
    </rPh>
    <phoneticPr fontId="22"/>
  </si>
  <si>
    <t>看護・介護職員のうち、常勤職員の氏名、常勤換算数　（３月を除く前年度の平均）</t>
    <rPh sb="0" eb="2">
      <t>カンゴ</t>
    </rPh>
    <rPh sb="3" eb="5">
      <t>カイゴ</t>
    </rPh>
    <rPh sb="5" eb="7">
      <t>ショクイン</t>
    </rPh>
    <rPh sb="11" eb="13">
      <t>ジョウキン</t>
    </rPh>
    <rPh sb="13" eb="15">
      <t>ショクイン</t>
    </rPh>
    <rPh sb="16" eb="18">
      <t>シメイ</t>
    </rPh>
    <rPh sb="19" eb="21">
      <t>ジョウキン</t>
    </rPh>
    <rPh sb="21" eb="23">
      <t>カンサン</t>
    </rPh>
    <rPh sb="23" eb="24">
      <t>スウ</t>
    </rPh>
    <rPh sb="27" eb="28">
      <t>ガツ</t>
    </rPh>
    <rPh sb="29" eb="30">
      <t>ノゾ</t>
    </rPh>
    <rPh sb="31" eb="34">
      <t>ゼンネンド</t>
    </rPh>
    <rPh sb="35" eb="37">
      <t>ヘイキン</t>
    </rPh>
    <phoneticPr fontId="22"/>
  </si>
  <si>
    <t>サービスを直接提供する職員の常勤換算数　（３月を除く前年度の平均）</t>
    <rPh sb="5" eb="7">
      <t>チョクセツ</t>
    </rPh>
    <rPh sb="7" eb="9">
      <t>テイキョウ</t>
    </rPh>
    <rPh sb="11" eb="13">
      <t>ショクイン</t>
    </rPh>
    <rPh sb="14" eb="16">
      <t>ジョウキン</t>
    </rPh>
    <rPh sb="16" eb="18">
      <t>カンサン</t>
    </rPh>
    <rPh sb="18" eb="19">
      <t>スウ</t>
    </rPh>
    <rPh sb="22" eb="23">
      <t>ガツ</t>
    </rPh>
    <rPh sb="24" eb="25">
      <t>ノゾ</t>
    </rPh>
    <rPh sb="26" eb="29">
      <t>ゼンネンド</t>
    </rPh>
    <rPh sb="30" eb="32">
      <t>ヘイキン</t>
    </rPh>
    <phoneticPr fontId="22"/>
  </si>
  <si>
    <t>５月の常勤換算数</t>
    <rPh sb="1" eb="2">
      <t>ガツ</t>
    </rPh>
    <rPh sb="3" eb="5">
      <t>ジョウキン</t>
    </rPh>
    <rPh sb="5" eb="7">
      <t>カンサン</t>
    </rPh>
    <rPh sb="7" eb="8">
      <t>スウ</t>
    </rPh>
    <phoneticPr fontId="22"/>
  </si>
  <si>
    <t>サービス提供体制強化加算に関する確認書　〔（介護予防）小規模多機能型居宅介護〕</t>
    <rPh sb="4" eb="6">
      <t>テイキョウ</t>
    </rPh>
    <rPh sb="6" eb="8">
      <t>タイセイ</t>
    </rPh>
    <rPh sb="8" eb="10">
      <t>キョウカ</t>
    </rPh>
    <rPh sb="10" eb="12">
      <t>カサン</t>
    </rPh>
    <rPh sb="13" eb="14">
      <t>カン</t>
    </rPh>
    <rPh sb="16" eb="19">
      <t>カクニンショ</t>
    </rPh>
    <rPh sb="22" eb="24">
      <t>カイゴ</t>
    </rPh>
    <rPh sb="24" eb="26">
      <t>ヨボウ</t>
    </rPh>
    <rPh sb="27" eb="38">
      <t>ショウキボタキノウガタキョタクカイゴ</t>
    </rPh>
    <phoneticPr fontId="22"/>
  </si>
  <si>
    <t>　・「名前」に職種名を入力</t>
    <rPh sb="3" eb="5">
      <t>ナマエ</t>
    </rPh>
    <rPh sb="7" eb="9">
      <t>ショクシュ</t>
    </rPh>
    <rPh sb="9" eb="10">
      <t>メイ</t>
    </rPh>
    <rPh sb="11" eb="13">
      <t>ニュウリョク</t>
    </rPh>
    <phoneticPr fontId="22"/>
  </si>
  <si>
    <t>介護職員の常勤換算数　（届出月前３か月の平均）</t>
    <rPh sb="0" eb="2">
      <t>カイゴ</t>
    </rPh>
    <rPh sb="2" eb="4">
      <t>ショクイン</t>
    </rPh>
    <rPh sb="12" eb="14">
      <t>トドケデ</t>
    </rPh>
    <rPh sb="14" eb="15">
      <t>ツキ</t>
    </rPh>
    <rPh sb="15" eb="16">
      <t>マエ</t>
    </rPh>
    <rPh sb="18" eb="19">
      <t>ゲツ</t>
    </rPh>
    <rPh sb="20" eb="22">
      <t>ヘイキン</t>
    </rPh>
    <phoneticPr fontId="22"/>
  </si>
  <si>
    <t>身体拘束廃止取組の有無</t>
    <rPh sb="0" eb="4">
      <t>シンタイコウソク</t>
    </rPh>
    <rPh sb="4" eb="6">
      <t>ハイシ</t>
    </rPh>
    <rPh sb="6" eb="8">
      <t>トリクミ</t>
    </rPh>
    <rPh sb="9" eb="11">
      <t>ウム</t>
    </rPh>
    <phoneticPr fontId="35"/>
  </si>
  <si>
    <t>介護職員のうち、勤続10年以上の介護福祉士の氏名、常勤換算数</t>
    <rPh sb="0" eb="2">
      <t>カイゴ</t>
    </rPh>
    <rPh sb="2" eb="4">
      <t>ショクイン</t>
    </rPh>
    <rPh sb="8" eb="10">
      <t>キンゾク</t>
    </rPh>
    <rPh sb="12" eb="15">
      <t>ネンイジョウ</t>
    </rPh>
    <rPh sb="16" eb="18">
      <t>カイゴ</t>
    </rPh>
    <rPh sb="18" eb="21">
      <t>フクシシ</t>
    </rPh>
    <rPh sb="22" eb="24">
      <t>シメイ</t>
    </rPh>
    <rPh sb="25" eb="27">
      <t>ジョウキン</t>
    </rPh>
    <rPh sb="27" eb="29">
      <t>カンサン</t>
    </rPh>
    <rPh sb="29" eb="30">
      <t>スウ</t>
    </rPh>
    <phoneticPr fontId="22"/>
  </si>
  <si>
    <t>居宅介護支援</t>
  </si>
  <si>
    <t>　（届出月前３か月の平均）</t>
  </si>
  <si>
    <t>氏　　　名</t>
    <rPh sb="0" eb="1">
      <t>シ</t>
    </rPh>
    <rPh sb="4" eb="5">
      <t>ナ</t>
    </rPh>
    <phoneticPr fontId="22"/>
  </si>
  <si>
    <t>Ⅰ→25％以上が適</t>
  </si>
  <si>
    <t>４月の常勤換算数　①</t>
    <rPh sb="1" eb="2">
      <t>ガツ</t>
    </rPh>
    <rPh sb="3" eb="5">
      <t>ジョウキン</t>
    </rPh>
    <rPh sb="5" eb="7">
      <t>カンサン</t>
    </rPh>
    <rPh sb="7" eb="8">
      <t>スウ</t>
    </rPh>
    <phoneticPr fontId="22"/>
  </si>
  <si>
    <t>６月の常勤換算数　③</t>
    <rPh sb="1" eb="2">
      <t>ガツ</t>
    </rPh>
    <rPh sb="3" eb="5">
      <t>ジョウキン</t>
    </rPh>
    <rPh sb="5" eb="7">
      <t>カンサン</t>
    </rPh>
    <rPh sb="7" eb="8">
      <t>スウ</t>
    </rPh>
    <phoneticPr fontId="22"/>
  </si>
  <si>
    <t>７月の常勤換算数　④</t>
    <rPh sb="1" eb="2">
      <t>ガツ</t>
    </rPh>
    <rPh sb="3" eb="5">
      <t>ジョウキン</t>
    </rPh>
    <rPh sb="5" eb="7">
      <t>カンサン</t>
    </rPh>
    <rPh sb="7" eb="8">
      <t>スウ</t>
    </rPh>
    <phoneticPr fontId="22"/>
  </si>
  <si>
    <t>８月の常勤換算数　⑤</t>
    <rPh sb="1" eb="2">
      <t>ガツ</t>
    </rPh>
    <rPh sb="3" eb="5">
      <t>ジョウキン</t>
    </rPh>
    <rPh sb="5" eb="7">
      <t>カンサン</t>
    </rPh>
    <rPh sb="7" eb="8">
      <t>スウ</t>
    </rPh>
    <phoneticPr fontId="22"/>
  </si>
  <si>
    <t>10月の常勤換算数　⑦</t>
    <rPh sb="2" eb="3">
      <t>ガツ</t>
    </rPh>
    <rPh sb="4" eb="6">
      <t>ジョウキン</t>
    </rPh>
    <rPh sb="6" eb="8">
      <t>カンサン</t>
    </rPh>
    <rPh sb="8" eb="9">
      <t>スウ</t>
    </rPh>
    <phoneticPr fontId="22"/>
  </si>
  <si>
    <t>異動等の区分</t>
  </si>
  <si>
    <t>11月の常勤換算数　⑧</t>
    <rPh sb="2" eb="3">
      <t>ガツ</t>
    </rPh>
    <rPh sb="4" eb="6">
      <t>ジョウキン</t>
    </rPh>
    <rPh sb="6" eb="8">
      <t>カンサン</t>
    </rPh>
    <rPh sb="8" eb="9">
      <t>スウ</t>
    </rPh>
    <phoneticPr fontId="22"/>
  </si>
  <si>
    <t>２月の常勤換算数　⑪</t>
    <rPh sb="1" eb="2">
      <t>ガツ</t>
    </rPh>
    <rPh sb="3" eb="5">
      <t>ジョウキン</t>
    </rPh>
    <rPh sb="5" eb="7">
      <t>カンサン</t>
    </rPh>
    <rPh sb="7" eb="8">
      <t>スウ</t>
    </rPh>
    <phoneticPr fontId="22"/>
  </si>
  <si>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
</t>
  </si>
  <si>
    <t>９ 加算Ⅲ</t>
    <rPh sb="2" eb="4">
      <t>カサン</t>
    </rPh>
    <phoneticPr fontId="35"/>
  </si>
  <si>
    <t>算定要件</t>
    <rPh sb="0" eb="2">
      <t>サンテイ</t>
    </rPh>
    <rPh sb="2" eb="4">
      <t>ヨウケン</t>
    </rPh>
    <phoneticPr fontId="61"/>
  </si>
  <si>
    <t>ad</t>
  </si>
  <si>
    <t>　利用者の状態や利用者の家族等の事情により、指定居宅介護支援事業所の介護支援専門員が、緊急に利用することが必要と認めた場合であって、指定小規模多機能型居宅介護事業所の介護支援専門員が、当該指定小規模多機能型居宅介護事業所の登録者に対する指定小規模多機能型居宅介護の提供に支障がないと認めた場合であること。</t>
  </si>
  <si>
    <t>　利用の開始に当たって、あらかじめ７日以内（利用者の日常生活上の世話を行う家族等の疾病等やむを得ない事情がある場合は14日以内）の利用期間を定めること。</t>
    <rPh sb="1" eb="3">
      <t>リヨウ</t>
    </rPh>
    <rPh sb="4" eb="6">
      <t>カイシ</t>
    </rPh>
    <rPh sb="7" eb="8">
      <t>ア</t>
    </rPh>
    <rPh sb="18" eb="21">
      <t>カイナイ</t>
    </rPh>
    <rPh sb="22" eb="25">
      <t>リヨウシャ</t>
    </rPh>
    <rPh sb="26" eb="28">
      <t>ニチジョウ</t>
    </rPh>
    <rPh sb="28" eb="30">
      <t>セイカツ</t>
    </rPh>
    <rPh sb="30" eb="31">
      <t>ジョウ</t>
    </rPh>
    <rPh sb="32" eb="34">
      <t>セワ</t>
    </rPh>
    <rPh sb="35" eb="36">
      <t>オコナ</t>
    </rPh>
    <rPh sb="37" eb="39">
      <t>カゾク</t>
    </rPh>
    <rPh sb="39" eb="40">
      <t>トウ</t>
    </rPh>
    <rPh sb="41" eb="44">
      <t>シッペイナド</t>
    </rPh>
    <rPh sb="47" eb="48">
      <t>エ</t>
    </rPh>
    <rPh sb="50" eb="52">
      <t>ジジョウ</t>
    </rPh>
    <rPh sb="55" eb="57">
      <t>バアイ</t>
    </rPh>
    <rPh sb="60" eb="61">
      <t>ニチ</t>
    </rPh>
    <rPh sb="61" eb="63">
      <t>イナイ</t>
    </rPh>
    <rPh sb="65" eb="67">
      <t>リヨウ</t>
    </rPh>
    <rPh sb="67" eb="69">
      <t>キカン</t>
    </rPh>
    <rPh sb="70" eb="71">
      <t>サダ</t>
    </rPh>
    <phoneticPr fontId="22"/>
  </si>
  <si>
    <t>（標準様式1）</t>
    <rPh sb="1" eb="3">
      <t>ヒョウジュン</t>
    </rPh>
    <rPh sb="3" eb="5">
      <t>ヨウシキ</t>
    </rPh>
    <phoneticPr fontId="22"/>
  </si>
  <si>
    <t>事業所名（</t>
    <rPh sb="0" eb="3">
      <t>ジギョウショ</t>
    </rPh>
    <rPh sb="3" eb="4">
      <t>メイ</t>
    </rPh>
    <phoneticPr fontId="22"/>
  </si>
  <si>
    <t>○○サービス</t>
  </si>
  <si>
    <t>予定</t>
  </si>
  <si>
    <t>時間/週</t>
    <rPh sb="0" eb="2">
      <t>ジカン</t>
    </rPh>
    <rPh sb="3" eb="4">
      <t>シュウ</t>
    </rPh>
    <phoneticPr fontId="22"/>
  </si>
  <si>
    <t>時間/月</t>
    <rPh sb="0" eb="2">
      <t>ジカン</t>
    </rPh>
    <rPh sb="3" eb="4">
      <t>ツキ</t>
    </rPh>
    <phoneticPr fontId="22"/>
  </si>
  <si>
    <t>当月の日数</t>
    <rPh sb="0" eb="2">
      <t>トウゲツ</t>
    </rPh>
    <rPh sb="3" eb="5">
      <t>ニッスウ</t>
    </rPh>
    <phoneticPr fontId="22"/>
  </si>
  <si>
    <t>（前年度の平均値または推定数）</t>
    <rPh sb="1" eb="4">
      <t>ゼンネンド</t>
    </rPh>
    <rPh sb="5" eb="8">
      <t>ヘイキンチ</t>
    </rPh>
    <rPh sb="11" eb="14">
      <t>スイテイスウ</t>
    </rPh>
    <phoneticPr fontId="22"/>
  </si>
  <si>
    <t>利用者の生活時間帯（日中）</t>
    <rPh sb="0" eb="3">
      <t>リヨウシャ</t>
    </rPh>
    <rPh sb="4" eb="6">
      <t>セイカツ</t>
    </rPh>
    <rPh sb="6" eb="9">
      <t>ジカンタイ</t>
    </rPh>
    <rPh sb="10" eb="12">
      <t>ニッチュウ</t>
    </rPh>
    <phoneticPr fontId="22"/>
  </si>
  <si>
    <t>No</t>
  </si>
  <si>
    <t>（夜勤）17:00～翌10:00勤務</t>
    <rPh sb="1" eb="3">
      <t>ヤキン</t>
    </rPh>
    <rPh sb="10" eb="11">
      <t>ヨク</t>
    </rPh>
    <rPh sb="16" eb="18">
      <t>キンム</t>
    </rPh>
    <phoneticPr fontId="22"/>
  </si>
  <si>
    <t>(6) 
職種</t>
  </si>
  <si>
    <t>(7)
勤務
形態</t>
  </si>
  <si>
    <t>(9) 氏　名</t>
  </si>
  <si>
    <t>（宿直   ･･･</t>
    <rPh sb="1" eb="3">
      <t>シュクチョク</t>
    </rPh>
    <phoneticPr fontId="22"/>
  </si>
  <si>
    <r>
      <t xml:space="preserve">(12)
</t>
    </r>
    <r>
      <rPr>
        <sz val="11"/>
        <color auto="1"/>
        <rFont val="HGSｺﾞｼｯｸM"/>
      </rPr>
      <t>週平均
勤務時間数</t>
    </r>
    <rPh sb="6" eb="8">
      <t>ヘイキン</t>
    </rPh>
    <rPh sb="9" eb="11">
      <t>キンム</t>
    </rPh>
    <rPh sb="11" eb="13">
      <t>ジカン</t>
    </rPh>
    <rPh sb="13" eb="14">
      <t>スウ</t>
    </rPh>
    <phoneticPr fontId="2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</si>
  <si>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</si>
  <si>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3週目</t>
    <rPh sb="1" eb="2">
      <t>シュウ</t>
    </rPh>
    <rPh sb="2" eb="3">
      <t>メ</t>
    </rPh>
    <phoneticPr fontId="22"/>
  </si>
  <si>
    <t>看護職員配置加算</t>
    <rPh sb="0" eb="2">
      <t>カンゴ</t>
    </rPh>
    <rPh sb="2" eb="4">
      <t>ショクイン</t>
    </rPh>
    <rPh sb="4" eb="6">
      <t>ハイチ</t>
    </rPh>
    <rPh sb="6" eb="8">
      <t>カサン</t>
    </rPh>
    <phoneticPr fontId="22"/>
  </si>
  <si>
    <t>4週目</t>
    <rPh sb="1" eb="2">
      <t>シュウ</t>
    </rPh>
    <rPh sb="2" eb="3">
      <t>メ</t>
    </rPh>
    <phoneticPr fontId="22"/>
  </si>
  <si>
    <t>g</t>
  </si>
  <si>
    <t>5週目</t>
    <rPh sb="1" eb="2">
      <t>シュウ</t>
    </rPh>
    <rPh sb="2" eb="3">
      <t>メ</t>
    </rPh>
    <phoneticPr fontId="22"/>
  </si>
  <si>
    <t>(15) 日ごとの通いサービスの実利用者数</t>
    <rPh sb="5" eb="6">
      <t>ヒ</t>
    </rPh>
    <rPh sb="9" eb="10">
      <t>カヨ</t>
    </rPh>
    <rPh sb="16" eb="17">
      <t>ジツ</t>
    </rPh>
    <rPh sb="17" eb="20">
      <t>リヨウシャ</t>
    </rPh>
    <rPh sb="20" eb="21">
      <t>スウ</t>
    </rPh>
    <phoneticPr fontId="22"/>
  </si>
  <si>
    <t>Ｓ 加算Ⅰロ</t>
  </si>
  <si>
    <t>○○　F子</t>
  </si>
  <si>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2"/>
  </si>
  <si>
    <t>■シフト記号表（勤務時間帯）</t>
    <rPh sb="4" eb="6">
      <t>キゴウ</t>
    </rPh>
    <rPh sb="6" eb="7">
      <t>ヒョウ</t>
    </rPh>
    <rPh sb="8" eb="10">
      <t>キンム</t>
    </rPh>
    <rPh sb="10" eb="13">
      <t>ジカンタイ</t>
    </rPh>
    <phoneticPr fontId="22"/>
  </si>
  <si>
    <t>※24時間表記</t>
    <rPh sb="3" eb="5">
      <t>ジカン</t>
    </rPh>
    <rPh sb="5" eb="7">
      <t>ヒョウキ</t>
    </rPh>
    <phoneticPr fontId="22"/>
  </si>
  <si>
    <t>勤務時間</t>
    <rPh sb="0" eb="2">
      <t>キンム</t>
    </rPh>
    <rPh sb="2" eb="4">
      <t>ジカン</t>
    </rPh>
    <phoneticPr fontId="22"/>
  </si>
  <si>
    <t>区分</t>
    <rPh sb="0" eb="2">
      <t>クブン</t>
    </rPh>
    <phoneticPr fontId="22"/>
  </si>
  <si>
    <t>夜間及び深夜</t>
    <rPh sb="0" eb="2">
      <t>ヤカン</t>
    </rPh>
    <rPh sb="2" eb="3">
      <t>オヨ</t>
    </rPh>
    <rPh sb="4" eb="6">
      <t>シンヤ</t>
    </rPh>
    <phoneticPr fontId="22"/>
  </si>
  <si>
    <t>始業時刻</t>
    <rPh sb="0" eb="2">
      <t>シギョウ</t>
    </rPh>
    <rPh sb="2" eb="4">
      <t>ジコク</t>
    </rPh>
    <phoneticPr fontId="22"/>
  </si>
  <si>
    <t>開始時刻</t>
    <rPh sb="0" eb="2">
      <t>カイシ</t>
    </rPh>
    <rPh sb="2" eb="4">
      <t>ジコク</t>
    </rPh>
    <phoneticPr fontId="22"/>
  </si>
  <si>
    <t>終了時刻</t>
    <rPh sb="0" eb="2">
      <t>シュウリョウ</t>
    </rPh>
    <rPh sb="2" eb="4">
      <t>ジコク</t>
    </rPh>
    <phoneticPr fontId="22"/>
  </si>
  <si>
    <t>の勤務時間</t>
    <rPh sb="1" eb="3">
      <t>キンム</t>
    </rPh>
    <rPh sb="3" eb="5">
      <t>ジカン</t>
    </rPh>
    <phoneticPr fontId="22"/>
  </si>
  <si>
    <t>a</t>
  </si>
  <si>
    <t>o</t>
  </si>
  <si>
    <t>：</t>
  </si>
  <si>
    <t>（</t>
  </si>
  <si>
    <t>b</t>
  </si>
  <si>
    <t>（サテライトの場合に選択）</t>
    <rPh sb="7" eb="9">
      <t>バアイ</t>
    </rPh>
    <rPh sb="10" eb="12">
      <t>センタク</t>
    </rPh>
    <phoneticPr fontId="22"/>
  </si>
  <si>
    <t>c</t>
  </si>
  <si>
    <t>身体拘束廃止取組の有無</t>
    <rPh sb="0" eb="4">
      <t>シンタイコウソク</t>
    </rPh>
    <rPh sb="4" eb="6">
      <t>ハイシ</t>
    </rPh>
    <rPh sb="6" eb="8">
      <t>トリクミ</t>
    </rPh>
    <rPh sb="9" eb="11">
      <t>ウム</t>
    </rPh>
    <phoneticPr fontId="22"/>
  </si>
  <si>
    <t>d</t>
  </si>
  <si>
    <t>i</t>
  </si>
  <si>
    <t>l</t>
  </si>
  <si>
    <t>介護予防認知症対応型共同生活介護</t>
  </si>
  <si>
    <t>n</t>
  </si>
  <si>
    <t>q</t>
  </si>
  <si>
    <t>介護予防認知症対応型通所介護</t>
  </si>
  <si>
    <t>r</t>
  </si>
  <si>
    <t>t</t>
  </si>
  <si>
    <t>u</t>
  </si>
  <si>
    <t>v</t>
  </si>
  <si>
    <t>w</t>
  </si>
  <si>
    <t>x</t>
  </si>
  <si>
    <t>実施
事業</t>
  </si>
  <si>
    <t>y</t>
  </si>
  <si>
    <t>aa</t>
  </si>
  <si>
    <t>　前年度の実績が６月に満たない事業所は、届出月前３か月間の平均の状況で作成すること。（４月１日から算定を行う場合は、１２月、１月、２月の平均）</t>
    <rPh sb="1" eb="4">
      <t>ゼンネンド</t>
    </rPh>
    <rPh sb="5" eb="7">
      <t>ジッセキ</t>
    </rPh>
    <rPh sb="9" eb="10">
      <t>ガツ</t>
    </rPh>
    <rPh sb="11" eb="12">
      <t>ミ</t>
    </rPh>
    <rPh sb="15" eb="18">
      <t>ジギョウショ</t>
    </rPh>
    <rPh sb="20" eb="22">
      <t>トドケデ</t>
    </rPh>
    <rPh sb="22" eb="23">
      <t>ツキ</t>
    </rPh>
    <rPh sb="23" eb="24">
      <t>ゼン</t>
    </rPh>
    <rPh sb="26" eb="28">
      <t>ゲツカン</t>
    </rPh>
    <rPh sb="29" eb="31">
      <t>ヘイキン</t>
    </rPh>
    <rPh sb="32" eb="34">
      <t>ジョウキョウ</t>
    </rPh>
    <rPh sb="35" eb="37">
      <t>サクセイ</t>
    </rPh>
    <phoneticPr fontId="22"/>
  </si>
  <si>
    <t>ab</t>
  </si>
  <si>
    <t>日</t>
    <rPh sb="0" eb="1">
      <t>ヒ</t>
    </rPh>
    <phoneticPr fontId="22"/>
  </si>
  <si>
    <t>ac</t>
  </si>
  <si>
    <t>ae</t>
  </si>
  <si>
    <t>af</t>
  </si>
  <si>
    <t>ag</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</si>
  <si>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</si>
  <si>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1日に2回勤務する場合</t>
  </si>
  <si>
    <t>ai</t>
  </si>
  <si>
    <t>・職種ごとの勤務時間を「○：○○～○：○○」と表記することが困難な場合は、No18～33を活用し、勤務時間数のみを入力してください。</t>
    <rPh sb="45" eb="47">
      <t>カツヨウ</t>
    </rPh>
    <phoneticPr fontId="2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</si>
  <si>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</si>
  <si>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2"/>
  </si>
  <si>
    <t>・シフト記号が足りない場合は、適宜、行を追加してください。</t>
    <rPh sb="4" eb="6">
      <t>キゴウ</t>
    </rPh>
    <rPh sb="7" eb="8">
      <t>タ</t>
    </rPh>
    <rPh sb="11" eb="13">
      <t>バアイ</t>
    </rPh>
    <rPh sb="15" eb="17">
      <t>テキギ</t>
    </rPh>
    <rPh sb="18" eb="19">
      <t>ギョウ</t>
    </rPh>
    <rPh sb="20" eb="22">
      <t>ツイカ</t>
    </rPh>
    <phoneticPr fontId="22"/>
  </si>
  <si>
    <t>管理者</t>
    <rPh sb="0" eb="3">
      <t>カンリシャ</t>
    </rPh>
    <phoneticPr fontId="2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</si>
  <si>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2"/>
  </si>
  <si>
    <t>厚労　太郎</t>
    <rPh sb="0" eb="2">
      <t>コウロウ</t>
    </rPh>
    <rPh sb="3" eb="5">
      <t>タロウ</t>
    </rPh>
    <phoneticPr fontId="22"/>
  </si>
  <si>
    <r>
      <rPr>
        <sz val="11"/>
        <color auto="1"/>
        <rFont val="DejaVu Sans"/>
      </rPr>
      <t>指定</t>
    </r>
    <r>
      <rPr>
        <sz val="11"/>
        <color auto="1"/>
        <rFont val="HGSｺﾞｼｯｸM"/>
      </rPr>
      <t>(</t>
    </r>
    <r>
      <rPr>
        <sz val="11"/>
        <color auto="1"/>
        <rFont val="DejaVu Sans"/>
      </rPr>
      <t>許可</t>
    </r>
    <r>
      <rPr>
        <sz val="11"/>
        <color auto="1"/>
        <rFont val="HGSｺﾞｼｯｸM"/>
      </rPr>
      <t>)</t>
    </r>
  </si>
  <si>
    <t>介護従業者</t>
    <rPh sb="0" eb="2">
      <t>カイゴ</t>
    </rPh>
    <rPh sb="2" eb="5">
      <t>ジュウギョウシャ</t>
    </rPh>
    <phoneticPr fontId="22"/>
  </si>
  <si>
    <t>○○　B子</t>
    <rPh sb="4" eb="5">
      <t>コ</t>
    </rPh>
    <phoneticPr fontId="22"/>
  </si>
  <si>
    <r>
      <rPr>
        <sz val="11"/>
        <color auto="1"/>
        <rFont val="DejaVu Sans"/>
      </rPr>
      <t>異動</t>
    </r>
    <r>
      <rPr>
        <sz val="11"/>
        <color auto="1"/>
        <rFont val="HGSｺﾞｼｯｸM"/>
      </rPr>
      <t>(</t>
    </r>
    <r>
      <rPr>
        <sz val="11"/>
        <color auto="1"/>
        <rFont val="DejaVu Sans"/>
      </rPr>
      <t>予定</t>
    </r>
    <r>
      <rPr>
        <sz val="11"/>
        <color auto="1"/>
        <rFont val="HGSｺﾞｼｯｸM"/>
      </rPr>
      <t>)</t>
    </r>
  </si>
  <si>
    <t>職種名</t>
    <rPh sb="0" eb="2">
      <t>ショクシュ</t>
    </rPh>
    <rPh sb="2" eb="3">
      <t>メイ</t>
    </rPh>
    <phoneticPr fontId="22"/>
  </si>
  <si>
    <t>○○　C太</t>
    <rPh sb="4" eb="5">
      <t>タ</t>
    </rPh>
    <phoneticPr fontId="22"/>
  </si>
  <si>
    <t>○○　D美</t>
  </si>
  <si>
    <t>ー</t>
  </si>
  <si>
    <t>C</t>
  </si>
  <si>
    <t>○○　K子</t>
  </si>
  <si>
    <t>○○　N男</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</si>
  <si>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</si>
  <si>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（夜勤）17:00～翌10:00勤務</t>
  </si>
  <si>
    <t>≪提出不要≫</t>
    <rPh sb="1" eb="3">
      <t>テイシュツ</t>
    </rPh>
    <rPh sb="3" eb="5">
      <t>フヨウ</t>
    </rPh>
    <phoneticPr fontId="22"/>
  </si>
  <si>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22"/>
  </si>
  <si>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</si>
  <si>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2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</si>
  <si>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2"/>
  </si>
  <si>
    <t>（例）毎日　午後2時から午後4時まで</t>
    <rPh sb="1" eb="2">
      <t>レイ</t>
    </rPh>
    <rPh sb="3" eb="5">
      <t>マイニチ</t>
    </rPh>
    <rPh sb="6" eb="8">
      <t>ゴゴ</t>
    </rPh>
    <rPh sb="9" eb="10">
      <t>ジ</t>
    </rPh>
    <rPh sb="12" eb="14">
      <t>ゴゴ</t>
    </rPh>
    <rPh sb="15" eb="16">
      <t>ジ</t>
    </rPh>
    <phoneticPr fontId="22"/>
  </si>
  <si>
    <t>　(1) 「４週」・「暦月」のいずれかを選択してください。</t>
    <rPh sb="7" eb="8">
      <t>シュウ</t>
    </rPh>
    <rPh sb="11" eb="12">
      <t>レキ</t>
    </rPh>
    <rPh sb="12" eb="13">
      <t>ツキ</t>
    </rPh>
    <rPh sb="20" eb="22">
      <t>センタク</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</si>
  <si>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</si>
  <si>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</si>
  <si>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</si>
  <si>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</si>
  <si>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</si>
  <si>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2"/>
  </si>
  <si>
    <t>計画作成担当者</t>
    <rPh sb="0" eb="2">
      <t>ケイカク</t>
    </rPh>
    <rPh sb="2" eb="4">
      <t>サクセイ</t>
    </rPh>
    <rPh sb="4" eb="7">
      <t>タントウシャ</t>
    </rPh>
    <phoneticPr fontId="22"/>
  </si>
  <si>
    <r>
      <rPr>
        <sz val="11"/>
        <color auto="1"/>
        <rFont val="DejaVu Sans"/>
      </rPr>
      <t>　</t>
    </r>
    <r>
      <rPr>
        <sz val="11"/>
        <color auto="1"/>
        <rFont val="HGSｺﾞｼｯｸM"/>
      </rPr>
      <t>(</t>
    </r>
    <r>
      <rPr>
        <sz val="11"/>
        <color auto="1"/>
        <rFont val="DejaVu Sans"/>
      </rPr>
      <t>郵便番号　　―　　　</t>
    </r>
    <r>
      <rPr>
        <sz val="11"/>
        <color auto="1"/>
        <rFont val="HGSｺﾞｼｯｸM"/>
      </rPr>
      <t>)</t>
    </r>
  </si>
  <si>
    <t>介護給付費算定に係る体制等に関する届出書</t>
  </si>
  <si>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</si>
  <si>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主たる事業所の所在地以外の場所で一部実施する場合の出張所等の所在地</t>
  </si>
  <si>
    <t>常勤で専従</t>
    <rPh sb="0" eb="2">
      <t>ジョウキン</t>
    </rPh>
    <rPh sb="3" eb="5">
      <t>センジュウ</t>
    </rPh>
    <phoneticPr fontId="22"/>
  </si>
  <si>
    <t>非常勤で専従</t>
    <rPh sb="0" eb="3">
      <t>ヒジョウキン</t>
    </rPh>
    <rPh sb="4" eb="6">
      <t>センジュウ</t>
    </rPh>
    <phoneticPr fontId="22"/>
  </si>
  <si>
    <t>【自治体の皆様へ】</t>
    <rPh sb="1" eb="4">
      <t>ジチタイ</t>
    </rPh>
    <rPh sb="5" eb="7">
      <t>ミナサマ</t>
    </rPh>
    <phoneticPr fontId="22"/>
  </si>
  <si>
    <t>D</t>
  </si>
  <si>
    <t>非常勤で兼務</t>
    <rPh sb="0" eb="1">
      <t>ヒ</t>
    </rPh>
    <rPh sb="1" eb="3">
      <t>ジョウキン</t>
    </rPh>
    <rPh sb="4" eb="6">
      <t>ケンム</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</si>
  <si>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</si>
  <si>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</si>
  <si>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</si>
  <si>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(9) 従業者の氏名を記入してください。</t>
    <rPh sb="5" eb="8">
      <t>ジュウギョウシャ</t>
    </rPh>
    <rPh sb="9" eb="11">
      <t>シメイ</t>
    </rPh>
    <rPh sb="12" eb="14">
      <t>キニュウ</t>
    </rPh>
    <phoneticPr fontId="2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</si>
  <si>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2"/>
  </si>
  <si>
    <r>
      <t>介 護 給 付 費 算 定 に 係 る 体 制 等 状 況 一 覧 表</t>
    </r>
    <r>
      <rPr>
        <sz val="14"/>
        <color auto="1"/>
        <rFont val="HGSｺﾞｼｯｸM"/>
      </rPr>
      <t>（主たる事業所の所在地以外の場所で一部実施する場合の出張所等の状況）</t>
    </r>
  </si>
  <si>
    <t>　　  ※ 指定基準の確認に際しては、４週分の入力で差し支えありません。</t>
  </si>
  <si>
    <t>介護給付費算定に係る体制等に関する届出書　チェック表
（小規模多機能型居宅介護・介護予防小規模多機能型居宅介護）</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1">
      <t>ショウキボ</t>
    </rPh>
    <rPh sb="31" eb="35">
      <t>タキノウガタ</t>
    </rPh>
    <rPh sb="35" eb="37">
      <t>キョタク</t>
    </rPh>
    <rPh sb="37" eb="39">
      <t>カイゴ</t>
    </rPh>
    <rPh sb="40" eb="42">
      <t>カイゴ</t>
    </rPh>
    <rPh sb="42" eb="44">
      <t>ヨボウ</t>
    </rPh>
    <rPh sb="44" eb="47">
      <t>ショウキボ</t>
    </rPh>
    <rPh sb="47" eb="50">
      <t>タキノウ</t>
    </rPh>
    <rPh sb="50" eb="51">
      <t>ガタ</t>
    </rPh>
    <rPh sb="51" eb="53">
      <t>キョタク</t>
    </rPh>
    <rPh sb="53" eb="55">
      <t>カイゴ</t>
    </rPh>
    <phoneticPr fontId="22"/>
  </si>
  <si>
    <t>　2　適用開始年月日</t>
    <rPh sb="3" eb="5">
      <t>テキヨウ</t>
    </rPh>
    <rPh sb="5" eb="7">
      <t>カイシ</t>
    </rPh>
    <rPh sb="7" eb="10">
      <t>ネンガッピ</t>
    </rPh>
    <phoneticPr fontId="2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</si>
  <si>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</si>
  <si>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</si>
  <si>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生産性向上推進体制加算に係る届出書＜別紙５＞</t>
  </si>
  <si>
    <t>　　　 その他、特記事項欄としてもご活用ください。</t>
    <rPh sb="6" eb="7">
      <t>タ</t>
    </rPh>
    <rPh sb="8" eb="10">
      <t>トッキ</t>
    </rPh>
    <rPh sb="10" eb="12">
      <t>ジコウ</t>
    </rPh>
    <rPh sb="12" eb="13">
      <t>ラン</t>
    </rPh>
    <rPh sb="18" eb="20">
      <t>カツヨウ</t>
    </rPh>
    <phoneticPr fontId="22"/>
  </si>
  <si>
    <t>に色づけされます。</t>
    <rPh sb="1" eb="2">
      <t>イロ</t>
    </rPh>
    <phoneticPr fontId="22"/>
  </si>
  <si>
    <t>　(15) 通いサービスの利用者数を入力してください。</t>
    <rPh sb="6" eb="7">
      <t>カヨ</t>
    </rPh>
    <rPh sb="13" eb="16">
      <t>リヨウシャ</t>
    </rPh>
    <rPh sb="16" eb="17">
      <t>スウ</t>
    </rPh>
    <rPh sb="18" eb="20">
      <t>ニュウリョク</t>
    </rPh>
    <phoneticPr fontId="22"/>
  </si>
  <si>
    <t>　(16) 宿泊サービスの利用者数を入力してください。</t>
    <rPh sb="6" eb="8">
      <t>シュクハク</t>
    </rPh>
    <rPh sb="13" eb="16">
      <t>リヨウシャ</t>
    </rPh>
    <rPh sb="16" eb="17">
      <t>スウ</t>
    </rPh>
    <rPh sb="18" eb="20">
      <t>ニュウリョク</t>
    </rPh>
    <phoneticPr fontId="2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</si>
  <si>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</si>
  <si>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2"/>
  </si>
  <si>
    <t>１．サービス種別</t>
    <rPh sb="6" eb="8">
      <t>シュベツ</t>
    </rPh>
    <phoneticPr fontId="22"/>
  </si>
  <si>
    <t>サービス種別</t>
    <rPh sb="4" eb="6">
      <t>シュベツ</t>
    </rPh>
    <phoneticPr fontId="22"/>
  </si>
  <si>
    <t>（サテライト型）小規模多機能型居宅介護</t>
    <rPh sb="8" eb="11">
      <t>ショウキボ</t>
    </rPh>
    <rPh sb="11" eb="14">
      <t>タキノウ</t>
    </rPh>
    <rPh sb="14" eb="15">
      <t>ガタ</t>
    </rPh>
    <rPh sb="15" eb="17">
      <t>キョタク</t>
    </rPh>
    <rPh sb="17" eb="19">
      <t>カイゴ</t>
    </rPh>
    <phoneticPr fontId="2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</si>
  <si>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2"/>
  </si>
  <si>
    <t>２．職種名・資格名称</t>
    <rPh sb="2" eb="4">
      <t>ショクシュ</t>
    </rPh>
    <rPh sb="4" eb="5">
      <t>メイ</t>
    </rPh>
    <rPh sb="6" eb="8">
      <t>シカク</t>
    </rPh>
    <rPh sb="8" eb="10">
      <t>メイショウ</t>
    </rPh>
    <phoneticPr fontId="22"/>
  </si>
  <si>
    <t>資格</t>
    <rPh sb="0" eb="2">
      <t>シカク</t>
    </rPh>
    <phoneticPr fontId="22"/>
  </si>
  <si>
    <t>准看護師</t>
    <rPh sb="0" eb="4">
      <t>ジュンカンゴシ</t>
    </rPh>
    <phoneticPr fontId="22"/>
  </si>
  <si>
    <t>小規模多機能型サービス等計画作成担当者研修修了</t>
  </si>
  <si>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</si>
  <si>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</si>
  <si>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</si>
  <si>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　C列・・・「管理者」</t>
    <rPh sb="2" eb="3">
      <t>レツ</t>
    </rPh>
    <rPh sb="7" eb="10">
      <t>カンリシャ</t>
    </rPh>
    <phoneticPr fontId="22"/>
  </si>
  <si>
    <t>　D列・・・「介護従業者」</t>
    <rPh sb="2" eb="3">
      <t>レツ</t>
    </rPh>
    <rPh sb="7" eb="9">
      <t>カイゴ</t>
    </rPh>
    <rPh sb="9" eb="12">
      <t>ジュウギョウシャ</t>
    </rPh>
    <phoneticPr fontId="22"/>
  </si>
  <si>
    <t>　E列・・・「介護支援専門員」</t>
    <rPh sb="2" eb="3">
      <t>レツ</t>
    </rPh>
    <rPh sb="7" eb="9">
      <t>カイゴ</t>
    </rPh>
    <rPh sb="9" eb="11">
      <t>シエン</t>
    </rPh>
    <rPh sb="11" eb="14">
      <t>センモンイン</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</si>
  <si>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</si>
  <si>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行が足りない場合は、適宜追加してください。</t>
    <rPh sb="1" eb="2">
      <t>ギョウ</t>
    </rPh>
    <rPh sb="3" eb="4">
      <t>タ</t>
    </rPh>
    <rPh sb="7" eb="9">
      <t>バアイ</t>
    </rPh>
    <rPh sb="11" eb="13">
      <t>テキギ</t>
    </rPh>
    <rPh sb="13" eb="15">
      <t>ツイカ</t>
    </rPh>
    <phoneticPr fontId="2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</si>
  <si>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</si>
  <si>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「主たる事業所の所在地以外の場所で一部実施する場合の出張所等の所在地」について、複数の出張所等を有する場合は、</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</si>
  <si>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</si>
  <si>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</si>
  <si>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</si>
  <si>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t>フリガナ</t>
  </si>
  <si>
    <t>介護職員、看護職員ごとに作成していること。</t>
    <rPh sb="12" eb="14">
      <t>サクセイ</t>
    </rPh>
    <phoneticPr fontId="22"/>
  </si>
  <si>
    <t>主たる事務所の所在地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</si>
  <si>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3"/>
  </si>
  <si>
    <t>法人所轄庁</t>
  </si>
  <si>
    <r>
      <rPr>
        <sz val="11"/>
        <color auto="1"/>
        <rFont val="HGSｺﾞｼｯｸM"/>
      </rPr>
      <t>(</t>
    </r>
    <r>
      <rPr>
        <sz val="11"/>
        <color auto="1"/>
        <rFont val="DejaVu Sans"/>
      </rPr>
      <t>市町村記載</t>
    </r>
    <r>
      <rPr>
        <sz val="11"/>
        <color auto="1"/>
        <rFont val="HGSｺﾞｼｯｸM"/>
      </rPr>
      <t>)</t>
    </r>
  </si>
  <si>
    <t>関係書類</t>
  </si>
  <si>
    <t>地域密着型サービス事業者又は地域密着型介護予防サービス事業者介護給付費の割引に係る割引率の設定について＜別紙４＞</t>
    <rPh sb="0" eb="2">
      <t>チイキ</t>
    </rPh>
    <rPh sb="2" eb="4">
      <t>ミッチャク</t>
    </rPh>
    <rPh sb="4" eb="5">
      <t>ガタ</t>
    </rPh>
    <rPh sb="9" eb="12">
      <t>ジギョウシャ</t>
    </rPh>
    <rPh sb="12" eb="13">
      <t>マタ</t>
    </rPh>
    <rPh sb="14" eb="16">
      <t>チイキ</t>
    </rPh>
    <rPh sb="16" eb="18">
      <t>ミッチャク</t>
    </rPh>
    <rPh sb="18" eb="19">
      <t>ガタ</t>
    </rPh>
    <rPh sb="19" eb="21">
      <t>カイゴ</t>
    </rPh>
    <rPh sb="21" eb="23">
      <t>ヨボウ</t>
    </rPh>
    <rPh sb="27" eb="30">
      <t>ジギョウシャ</t>
    </rPh>
    <rPh sb="30" eb="32">
      <t>カイゴ</t>
    </rPh>
    <rPh sb="32" eb="34">
      <t>キュウフ</t>
    </rPh>
    <rPh sb="34" eb="35">
      <t>ヒ</t>
    </rPh>
    <rPh sb="36" eb="38">
      <t>ワリビキ</t>
    </rPh>
    <rPh sb="39" eb="40">
      <t>カカワ</t>
    </rPh>
    <rPh sb="41" eb="43">
      <t>ワリビキ</t>
    </rPh>
    <rPh sb="43" eb="44">
      <t>リツ</t>
    </rPh>
    <rPh sb="45" eb="47">
      <t>セッテイ</t>
    </rPh>
    <phoneticPr fontId="22"/>
  </si>
  <si>
    <t>任意の様式で可。研修記録は既に実施している場合。
研修計画は個人毎に研修の目標・内容・実施時期・研修期間がわかるもの。</t>
    <rPh sb="0" eb="2">
      <t>ニンイ</t>
    </rPh>
    <rPh sb="3" eb="5">
      <t>ヨウシキ</t>
    </rPh>
    <rPh sb="6" eb="7">
      <t>カ</t>
    </rPh>
    <rPh sb="25" eb="27">
      <t>ケンシュウ</t>
    </rPh>
    <rPh sb="27" eb="29">
      <t>ケイカク</t>
    </rPh>
    <rPh sb="30" eb="32">
      <t>コジン</t>
    </rPh>
    <rPh sb="32" eb="33">
      <t>ゴト</t>
    </rPh>
    <rPh sb="34" eb="36">
      <t>ケンシュウ</t>
    </rPh>
    <rPh sb="37" eb="39">
      <t>モクヒョウ</t>
    </rPh>
    <rPh sb="40" eb="42">
      <t>ナイヨウ</t>
    </rPh>
    <rPh sb="43" eb="45">
      <t>ジッシ</t>
    </rPh>
    <rPh sb="45" eb="47">
      <t>ジキ</t>
    </rPh>
    <rPh sb="48" eb="50">
      <t>ケンシュウ</t>
    </rPh>
    <rPh sb="50" eb="52">
      <t>キカン</t>
    </rPh>
    <phoneticPr fontId="22"/>
  </si>
  <si>
    <t>従業者ごとに研修計画書（案でも可）、研修記録</t>
    <rPh sb="0" eb="3">
      <t>ジュウギョウシャ</t>
    </rPh>
    <rPh sb="6" eb="8">
      <t>ケンシュウ</t>
    </rPh>
    <rPh sb="8" eb="11">
      <t>ケイカクショ</t>
    </rPh>
    <rPh sb="12" eb="13">
      <t>アン</t>
    </rPh>
    <rPh sb="15" eb="16">
      <t>カ</t>
    </rPh>
    <phoneticPr fontId="22"/>
  </si>
  <si>
    <t>＜地域密着型サービス事業者・地域密着型介護予防サービス事業者用・居宅介護支援事業者・介護予防支援事業者用＞</t>
  </si>
  <si>
    <t>令和</t>
  </si>
  <si>
    <t>連絡先</t>
  </si>
  <si>
    <t>日</t>
  </si>
  <si>
    <t>このことについて、関係書類を添えて次のとおり届出します。</t>
  </si>
  <si>
    <t>（例）10</t>
    <rPh sb="1" eb="2">
      <t>レイ</t>
    </rPh>
    <phoneticPr fontId="22"/>
  </si>
  <si>
    <t>名　　称</t>
  </si>
  <si>
    <r>
      <rPr>
        <sz val="11"/>
        <color auto="1"/>
        <rFont val="DejaVu Sans"/>
      </rPr>
      <t>　</t>
    </r>
    <r>
      <rPr>
        <sz val="11"/>
        <color auto="1"/>
        <rFont val="HGSｺﾞｼｯｸM"/>
      </rPr>
      <t>(</t>
    </r>
    <r>
      <rPr>
        <sz val="11"/>
        <color auto="1"/>
        <rFont val="DejaVu Sans"/>
      </rPr>
      <t>ビルの名称等</t>
    </r>
    <r>
      <rPr>
        <sz val="11"/>
        <color auto="1"/>
        <rFont val="HGSｺﾞｼｯｸM"/>
      </rPr>
      <t>)</t>
    </r>
  </si>
  <si>
    <t>連 絡 先</t>
  </si>
  <si>
    <r>
      <rPr>
        <sz val="11"/>
        <color auto="1"/>
        <rFont val="HGSｺﾞｼｯｸM"/>
      </rPr>
      <t>FAX</t>
    </r>
    <r>
      <rPr>
        <sz val="11"/>
        <color auto="1"/>
        <rFont val="DejaVu Sans"/>
      </rPr>
      <t>番号</t>
    </r>
  </si>
  <si>
    <t>法人の種別</t>
  </si>
  <si>
    <t>届出を行う事業所の状況</t>
  </si>
  <si>
    <t>同一所在地において行う　　　　　　　　　　　　　　　事業等の種類</t>
  </si>
  <si>
    <t>市町村が定める単位の有無</t>
  </si>
  <si>
    <t>年月日</t>
  </si>
  <si>
    <r>
      <rPr>
        <sz val="11"/>
        <color auto="1"/>
        <rFont val="HGSｺﾞｼｯｸM"/>
      </rPr>
      <t>(※</t>
    </r>
    <r>
      <rPr>
        <sz val="11"/>
        <color auto="1"/>
        <rFont val="DejaVu Sans"/>
      </rPr>
      <t>変更の場合</t>
    </r>
    <r>
      <rPr>
        <sz val="11"/>
        <color auto="1"/>
        <rFont val="HGSｺﾞｼｯｸM"/>
      </rPr>
      <t>)</t>
    </r>
  </si>
  <si>
    <t>地域密着型サービス</t>
  </si>
  <si>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</si>
  <si>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地域密着型通所介護</t>
  </si>
  <si>
    <t>療養通所介護</t>
  </si>
  <si>
    <t>認知症対応型通所介護</t>
  </si>
  <si>
    <t>大牟田市長</t>
    <rPh sb="0" eb="3">
      <t>オオムタ</t>
    </rPh>
    <rPh sb="3" eb="5">
      <t>シチョウ</t>
    </rPh>
    <phoneticPr fontId="22"/>
  </si>
  <si>
    <t>認知症対応型共同生活介護</t>
  </si>
  <si>
    <t>地域密着型特定施設入居者生活介護</t>
  </si>
  <si>
    <t>定期巡回・随時対応型訪問介護看護</t>
  </si>
  <si>
    <t>介護予防小規模多機能型居宅介護</t>
  </si>
  <si>
    <t>指定を受けている市町村</t>
  </si>
  <si>
    <t>（指定を受けている場合）</t>
  </si>
  <si>
    <t>記入者</t>
  </si>
  <si>
    <t>「受付番号」欄には記載しないでください。</t>
  </si>
  <si>
    <t>「有限会社」等の別を記入してください。</t>
  </si>
  <si>
    <t>「特記事項」欄には、異動の状況について具体的に記載してください。</t>
  </si>
  <si>
    <t xml:space="preserve"> 当該欄を適宜補正して、すべての出張所等の状況について記載してください。</t>
  </si>
  <si>
    <t>（宛先）</t>
    <rPh sb="1" eb="2">
      <t>ア</t>
    </rPh>
    <rPh sb="2" eb="3">
      <t>サキ</t>
    </rPh>
    <phoneticPr fontId="22"/>
  </si>
  <si>
    <t>特別地域加算</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</si>
  <si>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2"/>
  </si>
  <si>
    <t>介護給付費算定に係る体制等に関する届出書＜別紙1＞</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2"/>
  </si>
  <si>
    <t>認知症加算（Ⅰ）・（Ⅱ）に係る届出書＜別紙６＞</t>
  </si>
  <si>
    <t>総合マネジメント体制強化加算に関する届出書＜別紙９＞</t>
    <rPh sb="0" eb="2">
      <t>ソウゴウ</t>
    </rPh>
    <rPh sb="8" eb="10">
      <t>タイセイ</t>
    </rPh>
    <rPh sb="10" eb="12">
      <t>キョウカ</t>
    </rPh>
    <rPh sb="12" eb="14">
      <t>カサン</t>
    </rPh>
    <rPh sb="15" eb="16">
      <t>カン</t>
    </rPh>
    <rPh sb="18" eb="21">
      <t>トドケデショ</t>
    </rPh>
    <rPh sb="22" eb="24">
      <t>ベッシ</t>
    </rPh>
    <phoneticPr fontId="22"/>
  </si>
  <si>
    <t>介護予防支援</t>
  </si>
  <si>
    <t>備考２　「認知症介護に係る専門的な研修」とは、認知症介護実践リーダー研修、認知症看護に係る
　　　適切な研修及び大牟田市認知症コーディネーター養成研修を指す。「認知症介護の指導に係る
　　　専門的な研修」とは、認知症介護指導者養成研修及び認知症看護に係る適切な研修を指す。</t>
    <rPh sb="0" eb="2">
      <t>ビコウ</t>
    </rPh>
    <rPh sb="54" eb="55">
      <t>オヨ</t>
    </rPh>
    <rPh sb="56" eb="59">
      <t>オオムタ</t>
    </rPh>
    <rPh sb="59" eb="60">
      <t>シ</t>
    </rPh>
    <rPh sb="60" eb="63">
      <t>ニンチショウ</t>
    </rPh>
    <rPh sb="71" eb="73">
      <t>ヨウセイ</t>
    </rPh>
    <rPh sb="73" eb="75">
      <t>ケンシュウ</t>
    </rPh>
    <rPh sb="76" eb="77">
      <t>サ</t>
    </rPh>
    <phoneticPr fontId="2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</si>
  <si>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2"/>
  </si>
  <si>
    <t>２ 看護職員</t>
    <rPh sb="2" eb="4">
      <t>カンゴ</t>
    </rPh>
    <rPh sb="4" eb="6">
      <t>ショクイン</t>
    </rPh>
    <phoneticPr fontId="22"/>
  </si>
  <si>
    <t>高齢者虐待防止措置実施の有無</t>
  </si>
  <si>
    <t>業務継続計画策定の有無</t>
  </si>
  <si>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</si>
  <si>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2"/>
  </si>
  <si>
    <t>１　非該当</t>
  </si>
  <si>
    <t>看取り連携体制加算</t>
    <rPh sb="0" eb="2">
      <t>ミト</t>
    </rPh>
    <rPh sb="7" eb="9">
      <t>カサン</t>
    </rPh>
    <phoneticPr fontId="22"/>
  </si>
  <si>
    <t>３ 加算Ⅰ</t>
  </si>
  <si>
    <t>科学的介護推進体制加算</t>
    <rPh sb="0" eb="3">
      <t>カガクテキ</t>
    </rPh>
    <rPh sb="3" eb="5">
      <t>カイゴ</t>
    </rPh>
    <rPh sb="5" eb="7">
      <t>スイシン</t>
    </rPh>
    <rPh sb="7" eb="9">
      <t>タイセイ</t>
    </rPh>
    <rPh sb="9" eb="11">
      <t>カサン</t>
    </rPh>
    <phoneticPr fontId="22"/>
  </si>
  <si>
    <t>サービス提供体制強化加算</t>
    <rPh sb="4" eb="6">
      <t>テイキョウ</t>
    </rPh>
    <rPh sb="6" eb="8">
      <t>タイセイ</t>
    </rPh>
    <rPh sb="8" eb="10">
      <t>キョウカ</t>
    </rPh>
    <rPh sb="10" eb="12">
      <t>カサン</t>
    </rPh>
    <phoneticPr fontId="22"/>
  </si>
  <si>
    <t>６ 加算Ⅰ</t>
  </si>
  <si>
    <t>５ 加算Ⅱ</t>
  </si>
  <si>
    <t>７ 加算Ⅲ</t>
  </si>
  <si>
    <t>介護職員等処遇改善加算</t>
  </si>
  <si>
    <t>A 加算IV</t>
  </si>
  <si>
    <t>中山間地域等における小規模事業所加算（地域に関する状況）</t>
    <rPh sb="0" eb="5">
      <t>ナカサンカンチイキ</t>
    </rPh>
    <rPh sb="5" eb="6">
      <t>トウ</t>
    </rPh>
    <rPh sb="10" eb="13">
      <t>ショウキボ</t>
    </rPh>
    <rPh sb="13" eb="16">
      <t>ジギョウショ</t>
    </rPh>
    <rPh sb="16" eb="18">
      <t>カサン</t>
    </rPh>
    <rPh sb="19" eb="21">
      <t>チイキ</t>
    </rPh>
    <rPh sb="22" eb="23">
      <t>カン</t>
    </rPh>
    <rPh sb="25" eb="27">
      <t>ジョウキョウ</t>
    </rPh>
    <phoneticPr fontId="61"/>
  </si>
  <si>
    <t>Ｔ 加算Ⅱロ</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</si>
</sst>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
    <numFmt numFmtId="177" formatCode="0.0"/>
    <numFmt numFmtId="178" formatCode="#,##0.0#"/>
    <numFmt numFmtId="179" formatCode="h:mm;@"/>
  </numFmts>
  <fonts count="6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8"/>
      <color auto="1"/>
      <name val="ＭＳ 明朝"/>
      <family val="1"/>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auto="1"/>
      <name val="ＭＳ Ｐゴシック"/>
      <family val="3"/>
    </font>
    <font>
      <sz val="9"/>
      <color auto="1"/>
      <name val="ＭＳ ゴシック"/>
      <family val="3"/>
    </font>
    <font>
      <sz val="12"/>
      <color auto="1"/>
      <name val="ＭＳ Ｐゴシック"/>
      <family val="3"/>
    </font>
    <font>
      <sz val="10"/>
      <color auto="1"/>
      <name val="ＭＳ Ｐゴシック"/>
      <family val="3"/>
    </font>
    <font>
      <sz val="9"/>
      <color auto="1"/>
      <name val="游ゴシック"/>
      <family val="3"/>
    </font>
    <font>
      <sz val="8"/>
      <color auto="1"/>
      <name val="ＭＳ Ｐゴシック"/>
      <family val="3"/>
    </font>
    <font>
      <sz val="9"/>
      <color rgb="FFFF0000"/>
      <name val="ＭＳ Ｐゴシック"/>
      <family val="3"/>
    </font>
    <font>
      <sz val="6"/>
      <color auto="1"/>
      <name val="游ゴシック"/>
      <family val="3"/>
    </font>
    <font>
      <sz val="16"/>
      <color auto="1"/>
      <name val="HGSｺﾞｼｯｸM"/>
      <family val="3"/>
    </font>
    <font>
      <sz val="14"/>
      <color auto="1"/>
      <name val="HGSｺﾞｼｯｸM"/>
      <family val="3"/>
    </font>
    <font>
      <sz val="9"/>
      <color auto="1"/>
      <name val="HGSｺﾞｼｯｸM"/>
      <family val="3"/>
    </font>
    <font>
      <sz val="10"/>
      <color auto="1"/>
      <name val="HGSｺﾞｼｯｸM"/>
      <family val="3"/>
    </font>
    <font>
      <sz val="10.5"/>
      <color auto="1"/>
      <name val="HGSｺﾞｼｯｸM"/>
      <family val="3"/>
    </font>
    <font>
      <b/>
      <sz val="11"/>
      <color auto="1"/>
      <name val="HGSｺﾞｼｯｸM"/>
      <family val="3"/>
    </font>
    <font>
      <sz val="8"/>
      <color auto="1"/>
      <name val="HGSｺﾞｼｯｸM"/>
      <family val="3"/>
    </font>
    <font>
      <u/>
      <sz val="11"/>
      <color auto="1"/>
      <name val="HGSｺﾞｼｯｸM"/>
      <family val="3"/>
    </font>
    <font>
      <sz val="9"/>
      <color auto="1"/>
      <name val="ＭＳ Ｐ明朝"/>
      <family val="1"/>
    </font>
    <font>
      <sz val="11"/>
      <color auto="1"/>
      <name val="ＭＳ Ｐ明朝"/>
      <family val="1"/>
    </font>
    <font>
      <sz val="10"/>
      <color auto="1"/>
      <name val="ＭＳ Ｐ明朝"/>
      <family val="1"/>
    </font>
    <font>
      <sz val="14"/>
      <color auto="1"/>
      <name val="ＭＳ Ｐゴシック"/>
      <family val="3"/>
    </font>
    <font>
      <sz val="11"/>
      <color auto="1"/>
      <name val="ＭＳ 明朝"/>
      <family val="1"/>
    </font>
    <font>
      <sz val="10"/>
      <color auto="1"/>
      <name val="ＭＳ 明朝"/>
      <family val="1"/>
    </font>
    <font>
      <b/>
      <sz val="16"/>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auto="1"/>
      <name val="ＭＳ Ｐゴシック"/>
      <family val="3"/>
      <scheme val="minor"/>
    </font>
    <font>
      <sz val="14"/>
      <color theme="1"/>
      <name val="ＭＳ Ｐ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明朝"/>
      <family val="1"/>
    </font>
    <font>
      <sz val="14"/>
      <color auto="1"/>
      <name val="HGSｺﾞｼｯｸM"/>
      <family val="3"/>
    </font>
    <font>
      <u/>
      <sz val="11"/>
      <color indexed="36"/>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29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rgb="FF000000"/>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auto="1"/>
      </right>
      <top/>
      <bottom/>
      <diagonal/>
    </border>
    <border>
      <left/>
      <right style="thin">
        <color auto="1"/>
      </right>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ashed">
        <color indexed="64"/>
      </bottom>
      <diagonal/>
    </border>
    <border>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rgb="FF000000"/>
      </bottom>
      <diagonal/>
    </border>
    <border>
      <left/>
      <right/>
      <top/>
      <bottom style="dashed">
        <color indexed="64"/>
      </bottom>
      <diagonal/>
    </border>
    <border>
      <left style="thin">
        <color indexed="64"/>
      </left>
      <right/>
      <top style="dashed">
        <color indexed="64"/>
      </top>
      <bottom/>
      <diagonal/>
    </border>
    <border>
      <left/>
      <right/>
      <top style="dashed">
        <color indexed="64"/>
      </top>
      <bottom style="dotted">
        <color indexed="64"/>
      </bottom>
      <diagonal/>
    </border>
    <border>
      <left style="thin">
        <color auto="1"/>
      </left>
      <right/>
      <top/>
      <bottom/>
      <diagonal/>
    </border>
    <border>
      <left/>
      <right/>
      <top style="dashed">
        <color indexed="64"/>
      </top>
      <bottom style="dashed">
        <color indexed="64"/>
      </bottom>
      <diagonal/>
    </border>
    <border>
      <left style="thin">
        <color indexed="64"/>
      </left>
      <right/>
      <top style="dashed">
        <color indexed="64"/>
      </top>
      <bottom style="dashed">
        <color rgb="FF000000"/>
      </bottom>
      <diagonal/>
    </border>
    <border>
      <left style="thin">
        <color indexed="64"/>
      </left>
      <right/>
      <top style="thin">
        <color indexed="64"/>
      </top>
      <bottom style="dashed">
        <color indexed="64"/>
      </bottom>
      <diagonal/>
    </border>
    <border>
      <left/>
      <right style="dotted">
        <color indexed="64"/>
      </right>
      <top style="thin">
        <color indexed="64"/>
      </top>
      <bottom/>
      <diagonal/>
    </border>
    <border>
      <left/>
      <right/>
      <top style="dashed">
        <color indexed="64"/>
      </top>
      <bottom style="dashed">
        <color rgb="FF000000"/>
      </bottom>
      <diagonal/>
    </border>
    <border>
      <left/>
      <right/>
      <top style="thin">
        <color indexed="64"/>
      </top>
      <bottom style="dashed">
        <color indexed="64"/>
      </bottom>
      <diagonal/>
    </border>
    <border>
      <left/>
      <right/>
      <top/>
      <bottom style="thin">
        <color auto="1"/>
      </bottom>
      <diagonal/>
    </border>
    <border>
      <left/>
      <right/>
      <top style="dashed">
        <color indexed="64"/>
      </top>
      <bottom style="thin">
        <color indexed="64"/>
      </bottom>
      <diagonal/>
    </border>
    <border>
      <left/>
      <right/>
      <top/>
      <bottom style="dott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otted">
        <color indexed="64"/>
      </bottom>
      <diagonal/>
    </border>
    <border>
      <left/>
      <right style="thin">
        <color indexed="64"/>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style="dashed">
        <color indexed="64"/>
      </top>
      <bottom style="dashed">
        <color rgb="FF000000"/>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diagonalUp="1">
      <left/>
      <right/>
      <top style="thin">
        <color indexed="64"/>
      </top>
      <bottom style="double">
        <color indexed="64"/>
      </bottom>
      <diagonal style="thin">
        <color indexed="64"/>
      </diagonal>
    </border>
    <border>
      <left style="medium">
        <color indexed="64"/>
      </left>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diagonalUp="1">
      <left/>
      <right style="thin">
        <color indexed="64"/>
      </right>
      <top style="thin">
        <color indexed="64"/>
      </top>
      <bottom style="double">
        <color indexed="64"/>
      </bottom>
      <diagonal style="thin">
        <color indexed="64"/>
      </diagonal>
    </border>
    <border>
      <left/>
      <right style="medium">
        <color indexed="64"/>
      </right>
      <top style="medium">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diagonalUp="1">
      <left style="thin">
        <color indexed="64"/>
      </left>
      <right style="thin">
        <color indexed="64"/>
      </right>
      <top/>
      <bottom style="double">
        <color indexed="64"/>
      </bottom>
      <diagonal style="thin">
        <color indexed="64"/>
      </diagonal>
    </border>
    <border>
      <left/>
      <right/>
      <top/>
      <bottom style="double">
        <color indexed="64"/>
      </bottom>
      <diagonal/>
    </border>
    <border diagonalUp="1">
      <left style="thin">
        <color indexed="64"/>
      </left>
      <right style="thin">
        <color indexed="64"/>
      </right>
      <top/>
      <bottom/>
      <diagonal style="thin">
        <color indexed="64"/>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12"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xf numFmtId="0" fontId="12" fillId="0" borderId="0">
      <alignment vertical="center"/>
    </xf>
    <xf numFmtId="0" fontId="6" fillId="0" borderId="0">
      <alignment vertical="center"/>
    </xf>
    <xf numFmtId="0" fontId="12" fillId="0" borderId="0">
      <alignment vertical="center"/>
    </xf>
    <xf numFmtId="0" fontId="7" fillId="0" borderId="0"/>
    <xf numFmtId="0" fontId="7" fillId="0" borderId="0"/>
    <xf numFmtId="0" fontId="7" fillId="0" borderId="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253">
    <xf numFmtId="0" fontId="0" fillId="0" borderId="0" xfId="0"/>
    <xf numFmtId="0" fontId="23" fillId="0" borderId="0" xfId="49" applyFont="1" applyAlignment="1"/>
    <xf numFmtId="0" fontId="23" fillId="0" borderId="0" xfId="49" applyFont="1" applyAlignment="1">
      <alignment horizontal="left"/>
    </xf>
    <xf numFmtId="0" fontId="23" fillId="0" borderId="0" xfId="49" applyFont="1" applyAlignment="1">
      <alignment vertical="center"/>
    </xf>
    <xf numFmtId="0" fontId="12" fillId="0" borderId="0" xfId="49" applyAlignment="1"/>
    <xf numFmtId="0" fontId="24" fillId="0" borderId="0" xfId="49" applyFont="1" applyBorder="1" applyAlignment="1">
      <alignment horizontal="center" vertical="center"/>
    </xf>
    <xf numFmtId="0" fontId="25" fillId="0" borderId="0" xfId="49" applyFont="1" applyAlignment="1">
      <alignment horizontal="center" vertical="center"/>
    </xf>
    <xf numFmtId="0" fontId="26" fillId="0" borderId="0" xfId="40" applyFont="1" applyBorder="1" applyAlignment="1">
      <alignment horizontal="center" vertical="center"/>
    </xf>
    <xf numFmtId="0" fontId="26" fillId="0" borderId="10" xfId="49" applyFont="1" applyBorder="1" applyAlignment="1">
      <alignment horizontal="center" vertical="center" textRotation="255" wrapText="1"/>
    </xf>
    <xf numFmtId="0" fontId="26" fillId="0" borderId="10" xfId="49" applyFont="1" applyBorder="1" applyAlignment="1">
      <alignment horizontal="center" vertical="center" textRotation="255" shrinkToFit="1"/>
    </xf>
    <xf numFmtId="0" fontId="26" fillId="0" borderId="11" xfId="49" applyFont="1" applyBorder="1" applyAlignment="1">
      <alignment horizontal="center" vertical="center" textRotation="255" shrinkToFit="1"/>
    </xf>
    <xf numFmtId="0" fontId="23" fillId="0" borderId="12" xfId="49" applyFont="1" applyBorder="1" applyAlignment="1">
      <alignment horizontal="center" vertical="center" textRotation="255" shrinkToFit="1"/>
    </xf>
    <xf numFmtId="0" fontId="26" fillId="0" borderId="10" xfId="49" applyFont="1" applyBorder="1" applyAlignment="1">
      <alignment horizontal="left" vertical="center" shrinkToFit="1"/>
    </xf>
    <xf numFmtId="0" fontId="26" fillId="0" borderId="13" xfId="49" applyFont="1" applyBorder="1" applyAlignment="1">
      <alignment horizontal="left" vertical="center"/>
    </xf>
    <xf numFmtId="0" fontId="26" fillId="0" borderId="10" xfId="49" applyFont="1" applyBorder="1" applyAlignment="1">
      <alignment horizontal="left" vertical="center" wrapText="1"/>
    </xf>
    <xf numFmtId="0" fontId="26" fillId="0" borderId="10" xfId="49" applyFont="1" applyBorder="1" applyAlignment="1">
      <alignment horizontal="center" vertical="center" wrapText="1"/>
    </xf>
    <xf numFmtId="0" fontId="23" fillId="0" borderId="0" xfId="49" applyFont="1" applyBorder="1" applyAlignment="1">
      <alignment horizontal="center" vertical="center" wrapText="1"/>
    </xf>
    <xf numFmtId="0" fontId="26" fillId="0" borderId="0" xfId="49" applyFont="1" applyAlignment="1"/>
    <xf numFmtId="0" fontId="26" fillId="0" borderId="0" xfId="49" applyFont="1" applyAlignment="1">
      <alignment horizontal="left" vertical="center"/>
    </xf>
    <xf numFmtId="0" fontId="23" fillId="0" borderId="0" xfId="49" applyFont="1" applyAlignment="1">
      <alignment horizontal="left" vertical="center"/>
    </xf>
    <xf numFmtId="0" fontId="26" fillId="0" borderId="14" xfId="49" applyFont="1" applyBorder="1" applyAlignment="1">
      <alignment horizontal="left" vertical="center" wrapText="1"/>
    </xf>
    <xf numFmtId="0" fontId="26" fillId="0" borderId="12" xfId="49" applyFont="1" applyBorder="1" applyAlignment="1">
      <alignment horizontal="left" vertical="center" wrapText="1"/>
    </xf>
    <xf numFmtId="0" fontId="26" fillId="0" borderId="13" xfId="49" applyFont="1" applyBorder="1" applyAlignment="1">
      <alignment horizontal="left" vertical="center" wrapText="1"/>
    </xf>
    <xf numFmtId="0" fontId="26" fillId="0" borderId="11" xfId="49" applyFont="1" applyBorder="1" applyAlignment="1">
      <alignment horizontal="left" vertical="center" wrapText="1"/>
    </xf>
    <xf numFmtId="0" fontId="26" fillId="0" borderId="15" xfId="49" applyFont="1" applyBorder="1" applyAlignment="1">
      <alignment horizontal="left" vertical="center" wrapText="1"/>
    </xf>
    <xf numFmtId="0" fontId="27" fillId="0" borderId="10" xfId="49" applyFont="1" applyBorder="1" applyAlignment="1">
      <alignment horizontal="left" vertical="center" wrapText="1"/>
    </xf>
    <xf numFmtId="0" fontId="26" fillId="0" borderId="15" xfId="49" applyFont="1" applyBorder="1" applyAlignment="1">
      <alignment horizontal="center" vertical="center" textRotation="255" wrapText="1"/>
    </xf>
    <xf numFmtId="0" fontId="0" fillId="0" borderId="13" xfId="49" applyFont="1" applyBorder="1" applyAlignment="1">
      <alignment horizontal="left" vertical="center" wrapText="1"/>
    </xf>
    <xf numFmtId="0" fontId="26" fillId="0" borderId="10" xfId="49" applyFont="1" applyBorder="1" applyAlignment="1">
      <alignment horizontal="center" wrapText="1"/>
    </xf>
    <xf numFmtId="0" fontId="23" fillId="0" borderId="10" xfId="49" applyFont="1" applyBorder="1" applyAlignment="1">
      <alignment horizontal="center" wrapText="1"/>
    </xf>
    <xf numFmtId="0" fontId="23" fillId="0" borderId="13" xfId="49" applyFont="1" applyBorder="1" applyAlignment="1">
      <alignment horizontal="center" vertical="center" textRotation="255" wrapText="1"/>
    </xf>
    <xf numFmtId="0" fontId="23" fillId="0" borderId="14" xfId="49" applyFont="1" applyBorder="1" applyAlignment="1">
      <alignment horizontal="center" vertical="center" textRotation="255" wrapText="1"/>
    </xf>
    <xf numFmtId="0" fontId="23" fillId="0" borderId="16" xfId="49" applyFont="1" applyBorder="1" applyAlignment="1">
      <alignment horizontal="center" vertical="center" textRotation="255" wrapText="1"/>
    </xf>
    <xf numFmtId="0" fontId="26" fillId="0" borderId="17" xfId="49" applyFont="1" applyBorder="1" applyAlignment="1">
      <alignment horizontal="left" vertical="center"/>
    </xf>
    <xf numFmtId="0" fontId="26" fillId="0" borderId="17" xfId="49" applyFont="1" applyBorder="1" applyAlignment="1">
      <alignment horizontal="left" vertical="center" shrinkToFit="1"/>
    </xf>
    <xf numFmtId="0" fontId="26" fillId="0" borderId="18" xfId="49" applyFont="1" applyBorder="1" applyAlignment="1">
      <alignment horizontal="left" vertical="center" shrinkToFit="1"/>
    </xf>
    <xf numFmtId="0" fontId="26" fillId="0" borderId="19" xfId="49" applyFont="1" applyBorder="1" applyAlignment="1">
      <alignment horizontal="left" vertical="center" shrinkToFit="1"/>
    </xf>
    <xf numFmtId="0" fontId="26" fillId="0" borderId="20" xfId="49" applyFont="1" applyBorder="1" applyAlignment="1">
      <alignment horizontal="left" vertical="center" shrinkToFit="1"/>
    </xf>
    <xf numFmtId="0" fontId="26" fillId="0" borderId="0" xfId="49" applyFont="1" applyAlignment="1">
      <alignment horizontal="left"/>
    </xf>
    <xf numFmtId="0" fontId="26" fillId="0" borderId="10" xfId="49" applyFont="1" applyBorder="1" applyAlignment="1">
      <alignment horizontal="left" wrapText="1"/>
    </xf>
    <xf numFmtId="0" fontId="23" fillId="0" borderId="0" xfId="49" applyFont="1" applyBorder="1" applyAlignment="1">
      <alignment horizontal="left" wrapText="1"/>
    </xf>
    <xf numFmtId="0" fontId="23" fillId="0" borderId="0" xfId="49" applyFont="1" applyAlignment="1">
      <alignment horizontal="center" vertical="center"/>
    </xf>
    <xf numFmtId="0" fontId="23" fillId="0" borderId="21" xfId="49" applyFont="1" applyBorder="1" applyAlignment="1">
      <alignment vertical="center"/>
    </xf>
    <xf numFmtId="0" fontId="23" fillId="0" borderId="22" xfId="49" applyFont="1" applyBorder="1" applyAlignment="1">
      <alignment vertical="center"/>
    </xf>
    <xf numFmtId="0" fontId="26" fillId="0" borderId="11" xfId="49" applyFont="1" applyBorder="1" applyAlignment="1">
      <alignment horizontal="justify" vertical="center" wrapText="1"/>
    </xf>
    <xf numFmtId="0" fontId="26" fillId="0" borderId="23" xfId="49" applyFont="1" applyBorder="1" applyAlignment="1">
      <alignment horizontal="justify" vertical="center" wrapText="1"/>
    </xf>
    <xf numFmtId="0" fontId="26" fillId="0" borderId="24" xfId="49" applyFont="1" applyBorder="1" applyAlignment="1">
      <alignment horizontal="justify" vertical="center" wrapText="1"/>
    </xf>
    <xf numFmtId="0" fontId="23" fillId="0" borderId="10" xfId="49" applyFont="1" applyBorder="1" applyAlignment="1">
      <alignment vertical="center" wrapText="1"/>
    </xf>
    <xf numFmtId="0" fontId="23" fillId="0" borderId="22" xfId="49" applyFont="1" applyBorder="1" applyAlignment="1">
      <alignment horizontal="justify" vertical="center" wrapText="1"/>
    </xf>
    <xf numFmtId="0" fontId="23" fillId="0" borderId="21" xfId="49" applyFont="1" applyBorder="1" applyAlignment="1">
      <alignment horizontal="left" vertical="center" wrapText="1"/>
    </xf>
    <xf numFmtId="0" fontId="23" fillId="0" borderId="15" xfId="49" applyFont="1" applyBorder="1" applyAlignment="1">
      <alignment horizontal="left" vertical="center" wrapText="1"/>
    </xf>
    <xf numFmtId="0" fontId="23" fillId="0" borderId="10" xfId="49" applyFont="1" applyBorder="1" applyAlignment="1">
      <alignment horizontal="center" vertical="center" wrapText="1"/>
    </xf>
    <xf numFmtId="0" fontId="23" fillId="0" borderId="25" xfId="49" applyFont="1" applyBorder="1" applyAlignment="1">
      <alignment horizontal="center" vertical="center" textRotation="255"/>
    </xf>
    <xf numFmtId="0" fontId="23" fillId="0" borderId="13" xfId="49" applyFont="1" applyBorder="1" applyAlignment="1">
      <alignment horizontal="center" vertical="center" textRotation="255"/>
    </xf>
    <xf numFmtId="0" fontId="23" fillId="0" borderId="26" xfId="49" applyFont="1" applyBorder="1" applyAlignment="1">
      <alignment horizontal="left" vertical="center" wrapText="1"/>
    </xf>
    <xf numFmtId="0" fontId="26" fillId="0" borderId="27" xfId="49" applyFont="1" applyBorder="1" applyAlignment="1">
      <alignment horizontal="center" vertical="center" wrapText="1"/>
    </xf>
    <xf numFmtId="0" fontId="23" fillId="0" borderId="28" xfId="49" applyFont="1" applyBorder="1" applyAlignment="1">
      <alignment horizontal="center" vertical="center" wrapText="1"/>
    </xf>
    <xf numFmtId="0" fontId="23" fillId="0" borderId="29" xfId="49" applyFont="1" applyBorder="1" applyAlignment="1">
      <alignment horizontal="center" vertical="center" wrapText="1"/>
    </xf>
    <xf numFmtId="0" fontId="23" fillId="0" borderId="30" xfId="49" applyFont="1" applyBorder="1" applyAlignment="1">
      <alignment horizontal="center" vertical="center" wrapText="1"/>
    </xf>
    <xf numFmtId="0" fontId="23" fillId="0" borderId="31" xfId="49" applyFont="1" applyBorder="1" applyAlignment="1">
      <alignment horizontal="justify" vertical="center" wrapText="1"/>
    </xf>
    <xf numFmtId="0" fontId="23" fillId="0" borderId="26" xfId="49" applyFont="1" applyBorder="1" applyAlignment="1">
      <alignment horizontal="justify" vertical="center" wrapText="1"/>
    </xf>
    <xf numFmtId="0" fontId="26" fillId="0" borderId="11" xfId="49" applyFont="1" applyBorder="1" applyAlignment="1">
      <alignment horizontal="center" vertical="center"/>
    </xf>
    <xf numFmtId="0" fontId="26" fillId="0" borderId="15" xfId="49" applyFont="1" applyBorder="1" applyAlignment="1">
      <alignment horizontal="center" vertical="center"/>
    </xf>
    <xf numFmtId="0" fontId="23" fillId="0" borderId="32" xfId="49" applyFont="1" applyBorder="1" applyAlignment="1">
      <alignment horizontal="center" vertical="center" wrapText="1"/>
    </xf>
    <xf numFmtId="0" fontId="23" fillId="0" borderId="33" xfId="49" applyFont="1" applyBorder="1" applyAlignment="1">
      <alignment horizontal="center" vertical="center" wrapText="1"/>
    </xf>
    <xf numFmtId="0" fontId="23" fillId="0" borderId="34" xfId="49" applyFont="1" applyBorder="1" applyAlignment="1">
      <alignment horizontal="left" vertical="center"/>
    </xf>
    <xf numFmtId="0" fontId="23" fillId="0" borderId="35" xfId="49" applyFont="1" applyBorder="1" applyAlignment="1">
      <alignment horizontal="justify" vertical="center" wrapText="1"/>
    </xf>
    <xf numFmtId="0" fontId="23" fillId="0" borderId="10" xfId="49" applyFont="1" applyBorder="1" applyAlignment="1">
      <alignment vertical="center"/>
    </xf>
    <xf numFmtId="0" fontId="23" fillId="0" borderId="35" xfId="49" applyFont="1" applyBorder="1" applyAlignment="1">
      <alignment vertical="center"/>
    </xf>
    <xf numFmtId="0" fontId="26" fillId="0" borderId="10" xfId="49" applyFont="1" applyBorder="1" applyAlignment="1">
      <alignment horizontal="center" vertical="center"/>
    </xf>
    <xf numFmtId="0" fontId="23" fillId="0" borderId="10" xfId="49" applyFont="1" applyBorder="1" applyAlignment="1">
      <alignment horizontal="center" vertical="center"/>
    </xf>
    <xf numFmtId="0" fontId="23" fillId="0" borderId="32" xfId="49" applyFont="1" applyBorder="1" applyAlignment="1">
      <alignment horizontal="center" vertical="center"/>
    </xf>
    <xf numFmtId="0" fontId="23" fillId="0" borderId="33" xfId="49" applyFont="1" applyBorder="1" applyAlignment="1">
      <alignment horizontal="center" vertical="center"/>
    </xf>
    <xf numFmtId="0" fontId="23" fillId="0" borderId="31" xfId="49" applyFont="1" applyBorder="1" applyAlignment="1">
      <alignment horizontal="left" vertical="center"/>
    </xf>
    <xf numFmtId="0" fontId="23" fillId="0" borderId="26" xfId="49" applyFont="1" applyBorder="1" applyAlignment="1">
      <alignment horizontal="left" vertical="center"/>
    </xf>
    <xf numFmtId="0" fontId="23" fillId="0" borderId="36" xfId="49" applyFont="1" applyBorder="1" applyAlignment="1">
      <alignment horizontal="left" vertical="center"/>
    </xf>
    <xf numFmtId="0" fontId="23" fillId="0" borderId="35" xfId="49" applyFont="1" applyBorder="1" applyAlignment="1">
      <alignment horizontal="left" vertical="center"/>
    </xf>
    <xf numFmtId="0" fontId="23" fillId="0" borderId="13" xfId="49" applyFont="1" applyBorder="1" applyAlignment="1">
      <alignment horizontal="left" vertical="center"/>
    </xf>
    <xf numFmtId="0" fontId="23" fillId="0" borderId="37" xfId="49" applyFont="1" applyBorder="1" applyAlignment="1">
      <alignment horizontal="left" vertical="center"/>
    </xf>
    <xf numFmtId="0" fontId="23" fillId="0" borderId="38" xfId="49" applyFont="1" applyBorder="1" applyAlignment="1">
      <alignment horizontal="left" vertical="center"/>
    </xf>
    <xf numFmtId="0" fontId="23" fillId="0" borderId="0" xfId="49" applyFont="1" applyBorder="1" applyAlignment="1">
      <alignment vertical="center"/>
    </xf>
    <xf numFmtId="0" fontId="23" fillId="0" borderId="11" xfId="49" applyFont="1" applyBorder="1" applyAlignment="1">
      <alignment horizontal="center" vertical="center" wrapText="1"/>
    </xf>
    <xf numFmtId="0" fontId="26" fillId="0" borderId="39" xfId="49" applyFont="1" applyBorder="1" applyAlignment="1">
      <alignment horizontal="center" vertical="center" wrapText="1"/>
    </xf>
    <xf numFmtId="0" fontId="23" fillId="0" borderId="26" xfId="49" applyFont="1" applyBorder="1" applyAlignment="1">
      <alignment horizontal="justify" vertical="center"/>
    </xf>
    <xf numFmtId="0" fontId="23" fillId="0" borderId="37" xfId="49" applyFont="1" applyBorder="1" applyAlignment="1">
      <alignment horizontal="justify" vertical="center"/>
    </xf>
    <xf numFmtId="0" fontId="23" fillId="0" borderId="38" xfId="49" applyFont="1" applyBorder="1" applyAlignment="1">
      <alignment horizontal="justify" vertical="center"/>
    </xf>
    <xf numFmtId="0" fontId="26" fillId="0" borderId="14" xfId="49" applyFont="1" applyBorder="1" applyAlignment="1">
      <alignment horizontal="center" vertical="center"/>
    </xf>
    <xf numFmtId="0" fontId="23" fillId="0" borderId="40" xfId="49" applyFont="1" applyBorder="1" applyAlignment="1">
      <alignment horizontal="center" vertical="center" shrinkToFit="1"/>
    </xf>
    <xf numFmtId="0" fontId="23" fillId="0" borderId="26" xfId="49" applyFont="1" applyBorder="1" applyAlignment="1">
      <alignment vertical="center"/>
    </xf>
    <xf numFmtId="0" fontId="23" fillId="0" borderId="37" xfId="49" applyFont="1" applyBorder="1" applyAlignment="1">
      <alignment vertical="center"/>
    </xf>
    <xf numFmtId="0" fontId="23" fillId="0" borderId="38" xfId="49" applyFont="1" applyBorder="1" applyAlignment="1">
      <alignment vertical="center"/>
    </xf>
    <xf numFmtId="0" fontId="23" fillId="0" borderId="0" xfId="49" applyFont="1" applyAlignment="1">
      <alignment horizontal="right" vertical="center"/>
    </xf>
    <xf numFmtId="0" fontId="26" fillId="0" borderId="0" xfId="49" applyFont="1" applyAlignment="1">
      <alignment horizontal="right" vertical="center"/>
    </xf>
    <xf numFmtId="0" fontId="23" fillId="0" borderId="39" xfId="49" applyFont="1" applyBorder="1" applyAlignment="1">
      <alignment horizontal="center" vertical="center" wrapText="1"/>
    </xf>
    <xf numFmtId="0" fontId="26" fillId="0" borderId="11" xfId="49" applyFont="1" applyBorder="1" applyAlignment="1">
      <alignment horizontal="center" vertical="center" shrinkToFit="1"/>
    </xf>
    <xf numFmtId="0" fontId="23" fillId="0" borderId="15" xfId="49" applyFont="1" applyBorder="1" applyAlignment="1">
      <alignment horizontal="center" vertical="center" shrinkToFit="1"/>
    </xf>
    <xf numFmtId="0" fontId="23" fillId="0" borderId="11" xfId="49" applyFont="1" applyBorder="1" applyAlignment="1">
      <alignment horizontal="center" vertical="center"/>
    </xf>
    <xf numFmtId="0" fontId="23" fillId="0" borderId="41" xfId="49" applyFont="1" applyBorder="1" applyAlignment="1">
      <alignment horizontal="center" vertical="center"/>
    </xf>
    <xf numFmtId="0" fontId="26" fillId="0" borderId="0" xfId="49" applyFont="1" applyAlignment="1">
      <alignment vertical="center"/>
    </xf>
    <xf numFmtId="0" fontId="23" fillId="0" borderId="39" xfId="49" applyFont="1" applyBorder="1" applyAlignment="1">
      <alignment vertical="center"/>
    </xf>
    <xf numFmtId="0" fontId="23" fillId="0" borderId="42" xfId="49" applyFont="1" applyBorder="1" applyAlignment="1">
      <alignment vertical="center"/>
    </xf>
    <xf numFmtId="0" fontId="23" fillId="0" borderId="43" xfId="49" applyFont="1" applyBorder="1" applyAlignment="1">
      <alignment vertical="center"/>
    </xf>
    <xf numFmtId="0" fontId="23" fillId="0" borderId="0" xfId="49" applyFont="1" applyBorder="1" applyAlignment="1">
      <alignment horizontal="justify" vertical="center" wrapText="1"/>
    </xf>
    <xf numFmtId="0" fontId="23" fillId="0" borderId="0" xfId="49" applyFont="1" applyAlignment="1">
      <alignment horizontal="left" vertical="center" wrapText="1"/>
    </xf>
    <xf numFmtId="0" fontId="28" fillId="0" borderId="0" xfId="55" applyFont="1">
      <alignment vertical="center"/>
    </xf>
    <xf numFmtId="0" fontId="28" fillId="0" borderId="0" xfId="55" applyFont="1" applyAlignment="1">
      <alignment horizontal="center" vertical="center"/>
    </xf>
    <xf numFmtId="0" fontId="28" fillId="0" borderId="0" xfId="55" applyFont="1" applyAlignment="1">
      <alignment horizontal="left" vertical="center"/>
    </xf>
    <xf numFmtId="0" fontId="28" fillId="0" borderId="0" xfId="55" applyFont="1" applyAlignment="1">
      <alignment vertical="center" wrapText="1"/>
    </xf>
    <xf numFmtId="0" fontId="29" fillId="0" borderId="0" xfId="55" applyFont="1">
      <alignment vertical="center"/>
    </xf>
    <xf numFmtId="0" fontId="30" fillId="0" borderId="0" xfId="55" applyFont="1" applyAlignment="1">
      <alignment horizontal="center" vertical="center" wrapText="1"/>
    </xf>
    <xf numFmtId="0" fontId="28" fillId="33" borderId="44" xfId="57" applyFont="1" applyFill="1" applyBorder="1" applyAlignment="1">
      <alignment horizontal="center" vertical="center"/>
    </xf>
    <xf numFmtId="0" fontId="28" fillId="0" borderId="45" xfId="57" applyFont="1" applyBorder="1" applyAlignment="1">
      <alignment horizontal="center" vertical="center" wrapText="1"/>
    </xf>
    <xf numFmtId="0" fontId="28" fillId="0" borderId="46" xfId="57" applyFont="1" applyBorder="1" applyAlignment="1">
      <alignment horizontal="center" vertical="center" wrapText="1"/>
    </xf>
    <xf numFmtId="0" fontId="28" fillId="0" borderId="46" xfId="57" applyFont="1" applyBorder="1">
      <alignment vertical="center"/>
    </xf>
    <xf numFmtId="0" fontId="31" fillId="0" borderId="47" xfId="55" applyFont="1" applyBorder="1" applyAlignment="1">
      <alignment horizontal="center" vertical="center"/>
    </xf>
    <xf numFmtId="0" fontId="28" fillId="0" borderId="47" xfId="55" applyFont="1" applyBorder="1" applyAlignment="1">
      <alignment horizontal="center" vertical="center"/>
    </xf>
    <xf numFmtId="0" fontId="32" fillId="0" borderId="46" xfId="55" applyFont="1" applyBorder="1" applyAlignment="1">
      <alignment horizontal="center" vertical="center"/>
    </xf>
    <xf numFmtId="0" fontId="28" fillId="0" borderId="47" xfId="55" applyFont="1" applyBorder="1">
      <alignment vertical="center"/>
    </xf>
    <xf numFmtId="0" fontId="28" fillId="0" borderId="48" xfId="57" applyFont="1" applyBorder="1">
      <alignment vertical="center"/>
    </xf>
    <xf numFmtId="0" fontId="30" fillId="0" borderId="0" xfId="55" applyFont="1" applyAlignment="1">
      <alignment horizontal="center" vertical="center"/>
    </xf>
    <xf numFmtId="0" fontId="28" fillId="33" borderId="49" xfId="57" applyFont="1" applyFill="1" applyBorder="1" applyAlignment="1">
      <alignment horizontal="center" vertical="center"/>
    </xf>
    <xf numFmtId="0" fontId="28" fillId="0" borderId="50" xfId="57" applyFont="1" applyBorder="1" applyAlignment="1">
      <alignment horizontal="center" vertical="center" wrapText="1"/>
    </xf>
    <xf numFmtId="0" fontId="28" fillId="0" borderId="51" xfId="57" applyFont="1" applyBorder="1" applyAlignment="1">
      <alignment horizontal="center" vertical="center" wrapText="1"/>
    </xf>
    <xf numFmtId="0" fontId="28" fillId="0" borderId="52" xfId="57" applyFont="1" applyBorder="1" applyAlignment="1">
      <alignment horizontal="left" vertical="center" wrapText="1"/>
    </xf>
    <xf numFmtId="0" fontId="31" fillId="0" borderId="52" xfId="55" applyFont="1" applyBorder="1" applyAlignment="1">
      <alignment horizontal="left" vertical="center"/>
    </xf>
    <xf numFmtId="0" fontId="28" fillId="0" borderId="53" xfId="55" applyFont="1" applyBorder="1" applyAlignment="1">
      <alignment horizontal="left" vertical="center" wrapText="1"/>
    </xf>
    <xf numFmtId="0" fontId="28" fillId="0" borderId="51" xfId="55" applyFont="1" applyBorder="1" applyAlignment="1">
      <alignment horizontal="left" vertical="center" wrapText="1"/>
    </xf>
    <xf numFmtId="0" fontId="28" fillId="0" borderId="54" xfId="55" applyFont="1" applyBorder="1" applyAlignment="1">
      <alignment horizontal="left" vertical="center" wrapText="1"/>
    </xf>
    <xf numFmtId="0" fontId="28" fillId="0" borderId="55" xfId="57" applyFont="1" applyBorder="1" applyAlignment="1">
      <alignment vertical="center" wrapText="1"/>
    </xf>
    <xf numFmtId="0" fontId="28" fillId="0" borderId="56" xfId="55" applyFont="1" applyBorder="1" applyAlignment="1">
      <alignment vertical="center" wrapText="1"/>
    </xf>
    <xf numFmtId="0" fontId="28" fillId="0" borderId="57" xfId="55" applyFont="1" applyBorder="1" applyAlignment="1">
      <alignment vertical="center" wrapText="1"/>
    </xf>
    <xf numFmtId="0" fontId="0" fillId="0" borderId="55" xfId="0" applyFont="1" applyBorder="1" applyAlignment="1">
      <alignment vertical="center" wrapText="1"/>
    </xf>
    <xf numFmtId="0" fontId="28" fillId="0" borderId="58" xfId="55" applyFont="1" applyBorder="1" applyAlignment="1">
      <alignment vertical="center" wrapText="1"/>
    </xf>
    <xf numFmtId="0" fontId="28" fillId="0" borderId="53" xfId="55" applyFont="1" applyBorder="1" applyAlignment="1">
      <alignment vertical="center" wrapText="1"/>
    </xf>
    <xf numFmtId="0" fontId="28" fillId="0" borderId="59" xfId="57" applyFont="1" applyBorder="1" applyAlignment="1">
      <alignment horizontal="left" vertical="center" wrapText="1"/>
    </xf>
    <xf numFmtId="0" fontId="33" fillId="33" borderId="44" xfId="57" applyFont="1" applyFill="1" applyBorder="1" applyAlignment="1">
      <alignment horizontal="center" vertical="center" wrapText="1"/>
    </xf>
    <xf numFmtId="0" fontId="7" fillId="34" borderId="60" xfId="38" applyFill="1" applyBorder="1" applyAlignment="1">
      <alignment horizontal="center" vertical="center"/>
    </xf>
    <xf numFmtId="0" fontId="7" fillId="34" borderId="61" xfId="38" applyFill="1" applyBorder="1" applyAlignment="1">
      <alignment horizontal="center" vertical="center"/>
    </xf>
    <xf numFmtId="0" fontId="31" fillId="0" borderId="61" xfId="55" applyFont="1" applyBorder="1" applyAlignment="1">
      <alignment horizontal="center" vertical="center"/>
    </xf>
    <xf numFmtId="0" fontId="28" fillId="0" borderId="62" xfId="55" applyFont="1" applyBorder="1" applyAlignment="1">
      <alignment horizontal="center" vertical="center" wrapText="1"/>
    </xf>
    <xf numFmtId="0" fontId="28" fillId="0" borderId="63" xfId="55" applyFont="1" applyBorder="1" applyAlignment="1">
      <alignment horizontal="center" vertical="center" wrapText="1"/>
    </xf>
    <xf numFmtId="0" fontId="28" fillId="0" borderId="64" xfId="55" applyFont="1" applyBorder="1" applyAlignment="1">
      <alignment horizontal="center" vertical="center" wrapText="1"/>
    </xf>
    <xf numFmtId="0" fontId="28" fillId="0" borderId="61" xfId="55" applyFont="1" applyBorder="1" applyAlignment="1">
      <alignment horizontal="center" vertical="center" wrapText="1"/>
    </xf>
    <xf numFmtId="0" fontId="32" fillId="0" borderId="61" xfId="57" applyFont="1" applyBorder="1" applyAlignment="1">
      <alignment horizontal="center" vertical="center"/>
    </xf>
    <xf numFmtId="0" fontId="7" fillId="34" borderId="65" xfId="38" applyFill="1" applyBorder="1" applyAlignment="1">
      <alignment horizontal="center" vertical="center"/>
    </xf>
    <xf numFmtId="0" fontId="28" fillId="0" borderId="66" xfId="57" applyFont="1" applyBorder="1" applyAlignment="1">
      <alignment horizontal="center" vertical="center"/>
    </xf>
    <xf numFmtId="0" fontId="32" fillId="0" borderId="66" xfId="57" applyFont="1" applyBorder="1" applyAlignment="1">
      <alignment horizontal="center" vertical="center"/>
    </xf>
    <xf numFmtId="0" fontId="28" fillId="0" borderId="67" xfId="47" applyFont="1" applyBorder="1" applyAlignment="1">
      <alignment horizontal="center" vertical="center"/>
    </xf>
    <xf numFmtId="0" fontId="28" fillId="0" borderId="68" xfId="57" applyFont="1" applyBorder="1" applyAlignment="1">
      <alignment horizontal="center" vertical="center"/>
    </xf>
    <xf numFmtId="0" fontId="28" fillId="33" borderId="69" xfId="57" applyFont="1" applyFill="1" applyBorder="1" applyAlignment="1">
      <alignment horizontal="center" vertical="center"/>
    </xf>
    <xf numFmtId="0" fontId="28" fillId="0" borderId="70" xfId="57" applyFont="1" applyBorder="1" applyAlignment="1">
      <alignment horizontal="left" vertical="center" wrapText="1"/>
    </xf>
    <xf numFmtId="0" fontId="28" fillId="0" borderId="71" xfId="57" applyFont="1" applyBorder="1" applyAlignment="1">
      <alignment horizontal="left" vertical="center"/>
    </xf>
    <xf numFmtId="0" fontId="28" fillId="0" borderId="71" xfId="57" applyFont="1" applyBorder="1" applyAlignment="1">
      <alignment horizontal="left" vertical="center" wrapText="1"/>
    </xf>
    <xf numFmtId="0" fontId="28" fillId="0" borderId="71" xfId="55" applyFont="1" applyBorder="1" applyAlignment="1">
      <alignment horizontal="center" vertical="center"/>
    </xf>
    <xf numFmtId="0" fontId="32" fillId="0" borderId="71" xfId="0" applyFont="1" applyBorder="1" applyAlignment="1">
      <alignment vertical="center"/>
    </xf>
    <xf numFmtId="0" fontId="28" fillId="0" borderId="71" xfId="57" applyFont="1" applyBorder="1">
      <alignment vertical="center"/>
    </xf>
    <xf numFmtId="0" fontId="28" fillId="0" borderId="71" xfId="55" applyFont="1" applyBorder="1" applyAlignment="1">
      <alignment vertical="center" wrapText="1"/>
    </xf>
    <xf numFmtId="0" fontId="28" fillId="0" borderId="72" xfId="57" applyFont="1" applyBorder="1" applyAlignment="1">
      <alignment horizontal="left" vertical="center" wrapText="1"/>
    </xf>
    <xf numFmtId="0" fontId="28" fillId="0" borderId="0" xfId="0" applyFont="1" applyAlignment="1">
      <alignment horizontal="right" vertical="center"/>
    </xf>
    <xf numFmtId="0" fontId="28" fillId="0" borderId="73" xfId="57" applyFont="1" applyBorder="1" applyAlignment="1">
      <alignment horizontal="left" vertical="center" wrapText="1"/>
    </xf>
    <xf numFmtId="0" fontId="28" fillId="0" borderId="58" xfId="57" applyFont="1" applyBorder="1" applyAlignment="1">
      <alignment horizontal="left" vertical="center"/>
    </xf>
    <xf numFmtId="0" fontId="28" fillId="0" borderId="58" xfId="57" applyFont="1" applyBorder="1" applyAlignment="1">
      <alignment horizontal="left" vertical="center" wrapText="1"/>
    </xf>
    <xf numFmtId="0" fontId="28" fillId="0" borderId="58" xfId="55" applyFont="1" applyBorder="1" applyAlignment="1">
      <alignment horizontal="center" vertical="center"/>
    </xf>
    <xf numFmtId="0" fontId="32" fillId="0" borderId="58" xfId="0" applyFont="1" applyBorder="1" applyAlignment="1">
      <alignment vertical="center"/>
    </xf>
    <xf numFmtId="0" fontId="0" fillId="0" borderId="58" xfId="0" applyFont="1" applyBorder="1" applyAlignment="1">
      <alignment horizontal="left" vertical="center" wrapText="1"/>
    </xf>
    <xf numFmtId="0" fontId="28" fillId="0" borderId="58" xfId="57" applyFont="1" applyBorder="1">
      <alignment vertical="center"/>
    </xf>
    <xf numFmtId="0" fontId="28" fillId="0" borderId="74" xfId="57" applyFont="1" applyBorder="1" applyAlignment="1">
      <alignment horizontal="left" vertical="center" wrapText="1"/>
    </xf>
    <xf numFmtId="0" fontId="34" fillId="0" borderId="0" xfId="0" applyFont="1" applyAlignment="1">
      <alignment wrapText="1"/>
    </xf>
    <xf numFmtId="0" fontId="28" fillId="33" borderId="75" xfId="57" applyFont="1" applyFill="1" applyBorder="1" applyAlignment="1">
      <alignment horizontal="center" vertical="center" wrapText="1"/>
    </xf>
    <xf numFmtId="0" fontId="33" fillId="0" borderId="61" xfId="57" applyFont="1" applyBorder="1" applyAlignment="1">
      <alignment vertical="center" wrapText="1"/>
    </xf>
    <xf numFmtId="0" fontId="33" fillId="0" borderId="76" xfId="55" applyFont="1" applyBorder="1" applyAlignment="1">
      <alignment horizontal="left" vertical="center" wrapText="1"/>
    </xf>
    <xf numFmtId="0" fontId="33" fillId="0" borderId="61" xfId="55" applyFont="1" applyBorder="1" applyAlignment="1">
      <alignment horizontal="left" vertical="center" wrapText="1"/>
    </xf>
    <xf numFmtId="0" fontId="32" fillId="0" borderId="61" xfId="57" applyFont="1" applyBorder="1" applyAlignment="1">
      <alignment vertical="center" wrapText="1"/>
    </xf>
    <xf numFmtId="0" fontId="33" fillId="0" borderId="77" xfId="57" applyFont="1" applyBorder="1" applyAlignment="1">
      <alignment vertical="center" wrapText="1"/>
    </xf>
    <xf numFmtId="0" fontId="23" fillId="34" borderId="0" xfId="51" applyFont="1" applyFill="1" applyAlignment="1">
      <alignment horizontal="center" vertical="center"/>
    </xf>
    <xf numFmtId="0" fontId="23" fillId="34" borderId="0" xfId="51" applyFont="1" applyFill="1" applyAlignment="1">
      <alignment horizontal="left" vertical="center"/>
    </xf>
    <xf numFmtId="0" fontId="0" fillId="34" borderId="0" xfId="51" applyFont="1" applyFill="1" applyAlignment="1">
      <alignment horizontal="left" vertical="center"/>
    </xf>
    <xf numFmtId="0" fontId="36" fillId="34" borderId="0" xfId="51" applyFont="1" applyFill="1" applyAlignment="1">
      <alignment horizontal="left" vertical="center"/>
    </xf>
    <xf numFmtId="0" fontId="36" fillId="34" borderId="0" xfId="51" applyFont="1" applyFill="1" applyAlignment="1">
      <alignment horizontal="center" vertical="center"/>
    </xf>
    <xf numFmtId="0" fontId="23" fillId="34" borderId="44" xfId="51" applyFont="1" applyFill="1" applyBorder="1" applyAlignment="1">
      <alignment horizontal="center" vertical="center"/>
    </xf>
    <xf numFmtId="0" fontId="23" fillId="34" borderId="45" xfId="51" applyFont="1" applyFill="1" applyBorder="1" applyAlignment="1">
      <alignment horizontal="center" vertical="center"/>
    </xf>
    <xf numFmtId="0" fontId="23" fillId="34" borderId="48" xfId="51" applyFont="1" applyFill="1" applyBorder="1" applyAlignment="1">
      <alignment horizontal="center" vertical="center"/>
    </xf>
    <xf numFmtId="0" fontId="23" fillId="34" borderId="45" xfId="51" applyFont="1" applyFill="1" applyBorder="1" applyAlignment="1">
      <alignment vertical="center"/>
    </xf>
    <xf numFmtId="0" fontId="23" fillId="34" borderId="46" xfId="51" applyFont="1" applyFill="1" applyBorder="1" applyAlignment="1">
      <alignment vertical="center"/>
    </xf>
    <xf numFmtId="0" fontId="7" fillId="34" borderId="46" xfId="51" applyFill="1" applyBorder="1" applyAlignment="1">
      <alignment horizontal="center" vertical="center"/>
    </xf>
    <xf numFmtId="0" fontId="23" fillId="34" borderId="48" xfId="41" applyFont="1" applyFill="1" applyBorder="1" applyAlignment="1">
      <alignment vertical="center"/>
    </xf>
    <xf numFmtId="0" fontId="23" fillId="34" borderId="45" xfId="51" applyFont="1" applyFill="1" applyBorder="1" applyAlignment="1">
      <alignment horizontal="left" vertical="center"/>
    </xf>
    <xf numFmtId="0" fontId="23" fillId="34" borderId="46" xfId="51" applyFont="1" applyFill="1" applyBorder="1" applyAlignment="1">
      <alignment horizontal="left" vertical="center"/>
    </xf>
    <xf numFmtId="0" fontId="23" fillId="34" borderId="78" xfId="51" applyFont="1" applyFill="1" applyBorder="1" applyAlignment="1">
      <alignment horizontal="center" vertical="center"/>
    </xf>
    <xf numFmtId="0" fontId="23" fillId="34" borderId="79" xfId="51" applyFont="1" applyFill="1" applyBorder="1" applyAlignment="1">
      <alignment vertical="center"/>
    </xf>
    <xf numFmtId="0" fontId="23" fillId="34" borderId="48" xfId="51" applyFont="1" applyFill="1" applyBorder="1" applyAlignment="1">
      <alignment horizontal="left" vertical="center"/>
    </xf>
    <xf numFmtId="0" fontId="23" fillId="34" borderId="0" xfId="51" applyFont="1" applyFill="1" applyAlignment="1">
      <alignment horizontal="center"/>
    </xf>
    <xf numFmtId="0" fontId="23" fillId="34" borderId="69" xfId="51" applyFont="1" applyFill="1" applyBorder="1" applyAlignment="1">
      <alignment horizontal="center" vertical="center"/>
    </xf>
    <xf numFmtId="0" fontId="23" fillId="34" borderId="80" xfId="51" applyFont="1" applyFill="1" applyBorder="1" applyAlignment="1">
      <alignment horizontal="center" vertical="center"/>
    </xf>
    <xf numFmtId="0" fontId="23" fillId="34" borderId="50" xfId="51" applyFont="1" applyFill="1" applyBorder="1" applyAlignment="1">
      <alignment horizontal="center" vertical="center"/>
    </xf>
    <xf numFmtId="0" fontId="23" fillId="34" borderId="51" xfId="51" applyFont="1" applyFill="1" applyBorder="1" applyAlignment="1">
      <alignment horizontal="center" vertical="center"/>
    </xf>
    <xf numFmtId="0" fontId="23" fillId="34" borderId="81" xfId="41" applyFont="1" applyFill="1" applyBorder="1" applyAlignment="1">
      <alignment horizontal="center" vertical="center"/>
    </xf>
    <xf numFmtId="0" fontId="23" fillId="34" borderId="50" xfId="51" applyFont="1" applyFill="1" applyBorder="1" applyAlignment="1">
      <alignment horizontal="left" vertical="center"/>
    </xf>
    <xf numFmtId="0" fontId="23" fillId="34" borderId="51" xfId="51" applyFont="1" applyFill="1" applyBorder="1" applyAlignment="1">
      <alignment horizontal="left" vertical="center"/>
    </xf>
    <xf numFmtId="0" fontId="23" fillId="34" borderId="82" xfId="51" applyFont="1" applyFill="1" applyBorder="1" applyAlignment="1">
      <alignment horizontal="center" vertical="center"/>
    </xf>
    <xf numFmtId="0" fontId="23" fillId="34" borderId="83" xfId="51" applyFont="1" applyFill="1" applyBorder="1" applyAlignment="1">
      <alignment horizontal="center" vertical="center"/>
    </xf>
    <xf numFmtId="0" fontId="23" fillId="34" borderId="78" xfId="51" applyFont="1" applyFill="1" applyBorder="1" applyAlignment="1">
      <alignment horizontal="left" vertical="center"/>
    </xf>
    <xf numFmtId="0" fontId="23" fillId="34" borderId="49" xfId="51" applyFont="1" applyFill="1" applyBorder="1" applyAlignment="1">
      <alignment horizontal="center" vertical="center"/>
    </xf>
    <xf numFmtId="0" fontId="23" fillId="34" borderId="84" xfId="51" applyFont="1" applyFill="1" applyBorder="1" applyAlignment="1">
      <alignment vertical="center" wrapText="1"/>
    </xf>
    <xf numFmtId="0" fontId="23" fillId="34" borderId="76" xfId="51" applyFont="1" applyFill="1" applyBorder="1" applyAlignment="1">
      <alignment vertical="center" wrapText="1"/>
    </xf>
    <xf numFmtId="0" fontId="23" fillId="34" borderId="76" xfId="51" applyFont="1" applyFill="1" applyBorder="1" applyAlignment="1">
      <alignment vertical="center"/>
    </xf>
    <xf numFmtId="0" fontId="23" fillId="34" borderId="77" xfId="41" applyFont="1" applyFill="1" applyBorder="1" applyAlignment="1">
      <alignment vertical="center"/>
    </xf>
    <xf numFmtId="0" fontId="23" fillId="34" borderId="84" xfId="51" applyFont="1" applyFill="1" applyBorder="1" applyAlignment="1">
      <alignment horizontal="left" vertical="center"/>
    </xf>
    <xf numFmtId="0" fontId="23" fillId="34" borderId="76" xfId="51" applyFont="1" applyFill="1" applyBorder="1" applyAlignment="1">
      <alignment horizontal="left" vertical="center"/>
    </xf>
    <xf numFmtId="0" fontId="23" fillId="34" borderId="77" xfId="51" applyFont="1" applyFill="1" applyBorder="1" applyAlignment="1">
      <alignment vertical="center" wrapText="1"/>
    </xf>
    <xf numFmtId="0" fontId="23" fillId="34" borderId="85" xfId="51" applyFont="1" applyFill="1" applyBorder="1" applyAlignment="1">
      <alignment vertical="center" wrapText="1"/>
    </xf>
    <xf numFmtId="0" fontId="23" fillId="34" borderId="86" xfId="51" applyFont="1" applyFill="1" applyBorder="1" applyAlignment="1">
      <alignment vertical="center"/>
    </xf>
    <xf numFmtId="0" fontId="23" fillId="34" borderId="87" xfId="51" applyFont="1" applyFill="1" applyBorder="1" applyAlignment="1">
      <alignment vertical="center"/>
    </xf>
    <xf numFmtId="0" fontId="23" fillId="34" borderId="77" xfId="51" applyFont="1" applyFill="1" applyBorder="1" applyAlignment="1">
      <alignment horizontal="left" vertical="center"/>
    </xf>
    <xf numFmtId="0" fontId="23" fillId="34" borderId="0" xfId="51" applyFont="1" applyFill="1" applyAlignment="1">
      <alignment vertical="center"/>
    </xf>
    <xf numFmtId="0" fontId="23" fillId="34" borderId="45" xfId="51" applyFont="1" applyFill="1" applyBorder="1" applyAlignment="1">
      <alignment horizontal="left" vertical="center" wrapText="1"/>
    </xf>
    <xf numFmtId="0" fontId="23" fillId="34" borderId="46" xfId="51" applyFont="1" applyFill="1" applyBorder="1" applyAlignment="1">
      <alignment horizontal="left" vertical="center" wrapText="1"/>
    </xf>
    <xf numFmtId="0" fontId="23" fillId="34" borderId="80" xfId="51" applyFont="1" applyFill="1" applyBorder="1" applyAlignment="1">
      <alignment horizontal="left" vertical="center"/>
    </xf>
    <xf numFmtId="0" fontId="0" fillId="34" borderId="0" xfId="51" applyFont="1" applyFill="1" applyAlignment="1">
      <alignment horizontal="center" vertical="center"/>
    </xf>
    <xf numFmtId="0" fontId="23" fillId="34" borderId="0" xfId="51" applyFont="1" applyFill="1" applyAlignment="1">
      <alignment horizontal="left" vertical="center" wrapText="1"/>
    </xf>
    <xf numFmtId="0" fontId="23" fillId="34" borderId="48" xfId="51" applyFont="1" applyFill="1" applyBorder="1" applyAlignment="1">
      <alignment horizontal="left" vertical="center" wrapText="1"/>
    </xf>
    <xf numFmtId="0" fontId="23" fillId="34" borderId="88" xfId="51" applyFont="1" applyFill="1" applyBorder="1" applyAlignment="1">
      <alignment horizontal="left" vertical="center" wrapText="1"/>
    </xf>
    <xf numFmtId="0" fontId="23" fillId="34" borderId="81" xfId="51" applyFont="1" applyFill="1" applyBorder="1" applyAlignment="1">
      <alignment horizontal="left" vertical="center"/>
    </xf>
    <xf numFmtId="0" fontId="23" fillId="34" borderId="50" xfId="51" applyFont="1" applyFill="1" applyBorder="1" applyAlignment="1">
      <alignment vertical="center" wrapText="1"/>
    </xf>
    <xf numFmtId="0" fontId="23" fillId="34" borderId="51" xfId="51" applyFont="1" applyFill="1" applyBorder="1" applyAlignment="1">
      <alignment vertical="center" wrapText="1"/>
    </xf>
    <xf numFmtId="0" fontId="23" fillId="34" borderId="81" xfId="41" applyFont="1" applyFill="1" applyBorder="1" applyAlignment="1">
      <alignment vertical="center" wrapText="1"/>
    </xf>
    <xf numFmtId="0" fontId="23" fillId="34" borderId="82" xfId="51" applyFont="1" applyFill="1" applyBorder="1" applyAlignment="1">
      <alignment vertical="center" wrapText="1"/>
    </xf>
    <xf numFmtId="0" fontId="23" fillId="34" borderId="0" xfId="51" applyFont="1" applyFill="1" applyAlignment="1">
      <alignment vertical="center" wrapText="1"/>
    </xf>
    <xf numFmtId="0" fontId="23" fillId="34" borderId="83" xfId="51" applyFont="1" applyFill="1" applyBorder="1" applyAlignment="1">
      <alignment vertical="center" wrapText="1"/>
    </xf>
    <xf numFmtId="0" fontId="23" fillId="34" borderId="0" xfId="51" applyFont="1" applyFill="1"/>
    <xf numFmtId="0" fontId="7" fillId="34" borderId="44" xfId="51" applyFill="1" applyBorder="1" applyAlignment="1">
      <alignment horizontal="center" vertical="center"/>
    </xf>
    <xf numFmtId="0" fontId="7" fillId="34" borderId="49" xfId="51" applyFill="1" applyBorder="1" applyAlignment="1">
      <alignment horizontal="center" vertical="center"/>
    </xf>
    <xf numFmtId="0" fontId="7" fillId="34" borderId="50" xfId="51" applyFill="1" applyBorder="1" applyAlignment="1">
      <alignment horizontal="left" vertical="center"/>
    </xf>
    <xf numFmtId="0" fontId="7" fillId="34" borderId="81" xfId="51" applyFill="1" applyBorder="1" applyAlignment="1">
      <alignment horizontal="left" vertical="center"/>
    </xf>
    <xf numFmtId="0" fontId="7" fillId="34" borderId="50" xfId="51" applyFill="1" applyBorder="1" applyAlignment="1">
      <alignment vertical="center"/>
    </xf>
    <xf numFmtId="0" fontId="7" fillId="34" borderId="51" xfId="51" applyFill="1" applyBorder="1" applyAlignment="1">
      <alignment vertical="center"/>
    </xf>
    <xf numFmtId="0" fontId="23" fillId="34" borderId="51" xfId="51" applyFont="1" applyFill="1" applyBorder="1" applyAlignment="1">
      <alignment vertical="center"/>
    </xf>
    <xf numFmtId="0" fontId="7" fillId="34" borderId="89" xfId="41" applyFont="1" applyFill="1" applyBorder="1" applyAlignment="1">
      <alignment vertical="center"/>
    </xf>
    <xf numFmtId="0" fontId="23" fillId="34" borderId="90" xfId="41" applyFont="1" applyFill="1" applyBorder="1" applyAlignment="1">
      <alignment vertical="center"/>
    </xf>
    <xf numFmtId="0" fontId="7" fillId="34" borderId="78" xfId="51" applyFill="1" applyBorder="1" applyAlignment="1">
      <alignment horizontal="left" vertical="center"/>
    </xf>
    <xf numFmtId="0" fontId="7" fillId="34" borderId="81" xfId="51" applyFill="1" applyBorder="1" applyAlignment="1">
      <alignment vertical="center"/>
    </xf>
    <xf numFmtId="0" fontId="7" fillId="34" borderId="91" xfId="51" applyFill="1" applyBorder="1" applyAlignment="1">
      <alignment vertical="center"/>
    </xf>
    <xf numFmtId="0" fontId="23" fillId="34" borderId="83" xfId="51" applyFont="1" applyFill="1" applyBorder="1" applyAlignment="1">
      <alignment vertical="center"/>
    </xf>
    <xf numFmtId="0" fontId="0" fillId="34" borderId="0" xfId="51" applyFont="1" applyFill="1"/>
    <xf numFmtId="0" fontId="23" fillId="34" borderId="92" xfId="51" applyFont="1" applyFill="1" applyBorder="1" applyAlignment="1">
      <alignment horizontal="left" vertical="center" shrinkToFit="1"/>
    </xf>
    <xf numFmtId="0" fontId="23" fillId="34" borderId="93" xfId="41" applyFont="1" applyFill="1" applyBorder="1" applyAlignment="1">
      <alignment vertical="center"/>
    </xf>
    <xf numFmtId="0" fontId="23" fillId="34" borderId="94" xfId="51" applyFont="1" applyFill="1" applyBorder="1" applyAlignment="1">
      <alignment vertical="center"/>
    </xf>
    <xf numFmtId="0" fontId="23" fillId="34" borderId="95" xfId="51" applyFont="1" applyFill="1" applyBorder="1" applyAlignment="1">
      <alignment vertical="center"/>
    </xf>
    <xf numFmtId="0" fontId="23" fillId="34" borderId="96" xfId="51" applyFont="1" applyFill="1" applyBorder="1" applyAlignment="1">
      <alignment horizontal="left" vertical="center" wrapText="1"/>
    </xf>
    <xf numFmtId="0" fontId="23" fillId="34" borderId="97" xfId="51" applyFont="1" applyFill="1" applyBorder="1" applyAlignment="1">
      <alignment horizontal="left" vertical="center" wrapText="1"/>
    </xf>
    <xf numFmtId="0" fontId="23" fillId="34" borderId="98" xfId="51" applyFont="1" applyFill="1" applyBorder="1" applyAlignment="1">
      <alignment horizontal="left" vertical="center" wrapText="1"/>
    </xf>
    <xf numFmtId="0" fontId="23" fillId="34" borderId="99" xfId="51" applyFont="1" applyFill="1" applyBorder="1" applyAlignment="1">
      <alignment horizontal="left" vertical="center" wrapText="1"/>
    </xf>
    <xf numFmtId="0" fontId="23" fillId="34" borderId="96" xfId="51" applyFont="1" applyFill="1" applyBorder="1" applyAlignment="1">
      <alignment horizontal="left" vertical="center" shrinkToFit="1"/>
    </xf>
    <xf numFmtId="0" fontId="23" fillId="34" borderId="97" xfId="51" applyFont="1" applyFill="1" applyBorder="1" applyAlignment="1">
      <alignment vertical="center"/>
    </xf>
    <xf numFmtId="0" fontId="23" fillId="34" borderId="100" xfId="41" applyFont="1" applyFill="1" applyBorder="1" applyAlignment="1">
      <alignment horizontal="left" vertical="center" wrapText="1"/>
    </xf>
    <xf numFmtId="0" fontId="23" fillId="34" borderId="81" xfId="41" applyFont="1" applyFill="1" applyBorder="1" applyAlignment="1">
      <alignment horizontal="left" vertical="center" wrapText="1"/>
    </xf>
    <xf numFmtId="0" fontId="23" fillId="34" borderId="99" xfId="51" applyFont="1" applyFill="1" applyBorder="1" applyAlignment="1">
      <alignment vertical="center"/>
    </xf>
    <xf numFmtId="0" fontId="23" fillId="34" borderId="99" xfId="51" applyFont="1" applyFill="1" applyBorder="1" applyAlignment="1">
      <alignment vertical="center" shrinkToFit="1"/>
    </xf>
    <xf numFmtId="0" fontId="23" fillId="34" borderId="96" xfId="51" applyFont="1" applyFill="1" applyBorder="1" applyAlignment="1">
      <alignment vertical="center" wrapText="1"/>
    </xf>
    <xf numFmtId="0" fontId="23" fillId="34" borderId="97" xfId="51" applyFont="1" applyFill="1" applyBorder="1" applyAlignment="1">
      <alignment vertical="center" wrapText="1"/>
    </xf>
    <xf numFmtId="0" fontId="23" fillId="34" borderId="99" xfId="51" applyFont="1" applyFill="1" applyBorder="1" applyAlignment="1">
      <alignment vertical="center" wrapText="1"/>
    </xf>
    <xf numFmtId="0" fontId="23" fillId="34" borderId="96" xfId="51" applyFont="1" applyFill="1" applyBorder="1" applyAlignment="1">
      <alignment vertical="center" shrinkToFit="1"/>
    </xf>
    <xf numFmtId="0" fontId="23" fillId="34" borderId="101" xfId="51" applyFont="1" applyFill="1" applyBorder="1" applyAlignment="1">
      <alignment vertical="center" wrapText="1"/>
    </xf>
    <xf numFmtId="0" fontId="23" fillId="34" borderId="92" xfId="51" applyFont="1" applyFill="1" applyBorder="1" applyAlignment="1">
      <alignment vertical="center" shrinkToFit="1"/>
    </xf>
    <xf numFmtId="0" fontId="23" fillId="34" borderId="82" xfId="51" applyFont="1" applyFill="1" applyBorder="1" applyAlignment="1">
      <alignment vertical="center" shrinkToFit="1"/>
    </xf>
    <xf numFmtId="0" fontId="23" fillId="34" borderId="96" xfId="41" applyFont="1" applyFill="1" applyBorder="1" applyAlignment="1">
      <alignment vertical="center"/>
    </xf>
    <xf numFmtId="0" fontId="23" fillId="34" borderId="102" xfId="51" applyFont="1" applyFill="1" applyBorder="1" applyAlignment="1">
      <alignment vertical="center"/>
    </xf>
    <xf numFmtId="0" fontId="23" fillId="34" borderId="103" xfId="51" applyFont="1" applyFill="1" applyBorder="1" applyAlignment="1">
      <alignment vertical="center"/>
    </xf>
    <xf numFmtId="0" fontId="23" fillId="34" borderId="97" xfId="51" applyFont="1" applyFill="1" applyBorder="1" applyAlignment="1">
      <alignment vertical="center" wrapText="1" shrinkToFit="1"/>
    </xf>
    <xf numFmtId="0" fontId="23" fillId="34" borderId="77" xfId="51" applyFont="1" applyFill="1" applyBorder="1" applyAlignment="1">
      <alignment vertical="center" wrapText="1" shrinkToFit="1"/>
    </xf>
    <xf numFmtId="0" fontId="7" fillId="34" borderId="48" xfId="51" applyFill="1" applyBorder="1" applyAlignment="1">
      <alignment horizontal="center" vertical="center"/>
    </xf>
    <xf numFmtId="0" fontId="7" fillId="34" borderId="45" xfId="51" applyFill="1" applyBorder="1" applyAlignment="1">
      <alignment horizontal="center" vertical="center"/>
    </xf>
    <xf numFmtId="0" fontId="7" fillId="34" borderId="95" xfId="41" applyFill="1" applyBorder="1" applyAlignment="1">
      <alignment horizontal="center" vertical="center"/>
    </xf>
    <xf numFmtId="0" fontId="7" fillId="34" borderId="94" xfId="51" applyFill="1" applyBorder="1" applyAlignment="1">
      <alignment horizontal="center" vertical="center"/>
    </xf>
    <xf numFmtId="0" fontId="7" fillId="34" borderId="104" xfId="51" applyFill="1" applyBorder="1" applyAlignment="1">
      <alignment horizontal="center" vertical="center"/>
    </xf>
    <xf numFmtId="0" fontId="23" fillId="34" borderId="100" xfId="51" applyFont="1" applyFill="1" applyBorder="1" applyAlignment="1">
      <alignment horizontal="center" vertical="center" wrapText="1"/>
    </xf>
    <xf numFmtId="0" fontId="23" fillId="34" borderId="105" xfId="51" applyFont="1" applyFill="1" applyBorder="1" applyAlignment="1">
      <alignment horizontal="center" vertical="center" wrapText="1"/>
    </xf>
    <xf numFmtId="0" fontId="7" fillId="34" borderId="106" xfId="41" applyFont="1" applyFill="1" applyBorder="1" applyAlignment="1">
      <alignment horizontal="center" vertical="center"/>
    </xf>
    <xf numFmtId="0" fontId="7" fillId="34" borderId="78" xfId="41" applyFill="1" applyBorder="1" applyAlignment="1">
      <alignment horizontal="center" vertical="center"/>
    </xf>
    <xf numFmtId="0" fontId="23" fillId="34" borderId="95" xfId="51" applyFont="1" applyFill="1" applyBorder="1" applyAlignment="1">
      <alignment horizontal="center" vertical="center"/>
    </xf>
    <xf numFmtId="0" fontId="7" fillId="34" borderId="100" xfId="51" applyFill="1" applyBorder="1" applyAlignment="1">
      <alignment horizontal="center" vertical="center" wrapText="1"/>
    </xf>
    <xf numFmtId="0" fontId="7" fillId="34" borderId="103" xfId="51" applyFill="1" applyBorder="1" applyAlignment="1">
      <alignment horizontal="center" vertical="center" wrapText="1"/>
    </xf>
    <xf numFmtId="0" fontId="7" fillId="34" borderId="79" xfId="51" applyFill="1" applyBorder="1" applyAlignment="1">
      <alignment horizontal="center" vertical="center"/>
    </xf>
    <xf numFmtId="0" fontId="7" fillId="34" borderId="107" xfId="41" applyFill="1" applyBorder="1" applyAlignment="1">
      <alignment horizontal="center" vertical="center"/>
    </xf>
    <xf numFmtId="0" fontId="7" fillId="34" borderId="108" xfId="51" applyFill="1" applyBorder="1" applyAlignment="1">
      <alignment horizontal="center" vertical="center"/>
    </xf>
    <xf numFmtId="0" fontId="7" fillId="34" borderId="109" xfId="51" applyFill="1" applyBorder="1" applyAlignment="1">
      <alignment horizontal="center" vertical="center"/>
    </xf>
    <xf numFmtId="0" fontId="7" fillId="34" borderId="78" xfId="51" applyFill="1" applyBorder="1" applyAlignment="1">
      <alignment horizontal="center" vertical="center" wrapText="1"/>
    </xf>
    <xf numFmtId="0" fontId="23" fillId="34" borderId="80" xfId="51" applyFont="1" applyFill="1" applyBorder="1" applyAlignment="1">
      <alignment vertical="center"/>
    </xf>
    <xf numFmtId="0" fontId="23" fillId="34" borderId="78" xfId="51" applyFont="1" applyFill="1" applyBorder="1" applyAlignment="1">
      <alignment vertical="center"/>
    </xf>
    <xf numFmtId="0" fontId="23" fillId="34" borderId="107" xfId="41" applyFont="1" applyFill="1" applyBorder="1" applyAlignment="1">
      <alignment vertical="center"/>
    </xf>
    <xf numFmtId="0" fontId="23" fillId="34" borderId="100" xfId="51" applyFont="1" applyFill="1" applyBorder="1" applyAlignment="1">
      <alignment horizontal="left" vertical="center"/>
    </xf>
    <xf numFmtId="0" fontId="23" fillId="34" borderId="105" xfId="51" applyFont="1" applyFill="1" applyBorder="1" applyAlignment="1">
      <alignment horizontal="left" vertical="center"/>
    </xf>
    <xf numFmtId="0" fontId="23" fillId="34" borderId="0" xfId="41" applyFont="1" applyFill="1" applyBorder="1" applyAlignment="1">
      <alignment vertical="center"/>
    </xf>
    <xf numFmtId="0" fontId="23" fillId="34" borderId="110" xfId="51" applyFont="1" applyFill="1" applyBorder="1" applyAlignment="1">
      <alignment vertical="center"/>
    </xf>
    <xf numFmtId="0" fontId="23" fillId="34" borderId="103" xfId="51" applyFont="1" applyFill="1" applyBorder="1" applyAlignment="1">
      <alignment horizontal="left" vertical="center"/>
    </xf>
    <xf numFmtId="0" fontId="23" fillId="34" borderId="88" xfId="51" applyFont="1" applyFill="1" applyBorder="1" applyAlignment="1">
      <alignment vertical="center"/>
    </xf>
    <xf numFmtId="0" fontId="23" fillId="34" borderId="111" xfId="51" applyFont="1" applyFill="1" applyBorder="1" applyAlignment="1">
      <alignment vertical="center"/>
    </xf>
    <xf numFmtId="0" fontId="23" fillId="34" borderId="112" xfId="51" applyFont="1" applyFill="1" applyBorder="1" applyAlignment="1">
      <alignment vertical="center"/>
    </xf>
    <xf numFmtId="0" fontId="23" fillId="34" borderId="80" xfId="51" applyFont="1" applyFill="1" applyBorder="1" applyAlignment="1">
      <alignment vertical="center" wrapText="1"/>
    </xf>
    <xf numFmtId="0" fontId="23" fillId="34" borderId="78" xfId="51" applyFont="1" applyFill="1" applyBorder="1" applyAlignment="1">
      <alignment vertical="center" wrapText="1"/>
    </xf>
    <xf numFmtId="0" fontId="7" fillId="34" borderId="107" xfId="41" applyFill="1" applyBorder="1" applyAlignment="1">
      <alignment vertical="center"/>
    </xf>
    <xf numFmtId="0" fontId="7" fillId="34" borderId="103" xfId="51" applyFill="1" applyBorder="1" applyAlignment="1">
      <alignment vertical="center"/>
    </xf>
    <xf numFmtId="0" fontId="7" fillId="34" borderId="111" xfId="51" applyFill="1" applyBorder="1" applyAlignment="1">
      <alignment vertical="center"/>
    </xf>
    <xf numFmtId="0" fontId="23" fillId="34" borderId="80" xfId="51" applyFont="1" applyFill="1" applyBorder="1" applyAlignment="1">
      <alignment horizontal="left" vertical="center" wrapText="1"/>
    </xf>
    <xf numFmtId="0" fontId="23" fillId="34" borderId="107" xfId="41" applyFont="1" applyFill="1" applyBorder="1" applyAlignment="1">
      <alignment horizontal="left" vertical="center" wrapText="1"/>
    </xf>
    <xf numFmtId="0" fontId="23" fillId="34" borderId="103" xfId="51" applyFont="1" applyFill="1" applyBorder="1" applyAlignment="1">
      <alignment horizontal="left" vertical="center" wrapText="1"/>
    </xf>
    <xf numFmtId="0" fontId="7" fillId="34" borderId="103" xfId="51" applyFill="1" applyBorder="1" applyAlignment="1">
      <alignment horizontal="center" vertical="center"/>
    </xf>
    <xf numFmtId="0" fontId="23" fillId="0" borderId="113" xfId="40" applyFont="1" applyBorder="1" applyAlignment="1">
      <alignment horizontal="left" vertical="center"/>
    </xf>
    <xf numFmtId="0" fontId="23" fillId="34" borderId="111" xfId="51" applyFont="1" applyFill="1" applyBorder="1" applyAlignment="1">
      <alignment horizontal="left" vertical="center" wrapText="1"/>
    </xf>
    <xf numFmtId="0" fontId="23" fillId="34" borderId="112" xfId="51" applyFont="1" applyFill="1" applyBorder="1" applyAlignment="1">
      <alignment horizontal="left" vertical="center" wrapText="1"/>
    </xf>
    <xf numFmtId="0" fontId="7" fillId="34" borderId="80" xfId="51" applyFill="1" applyBorder="1" applyAlignment="1">
      <alignment horizontal="center" vertical="center"/>
    </xf>
    <xf numFmtId="0" fontId="7" fillId="34" borderId="0" xfId="41" applyFill="1" applyBorder="1" applyAlignment="1">
      <alignment horizontal="center" vertical="center"/>
    </xf>
    <xf numFmtId="0" fontId="7" fillId="34" borderId="113" xfId="41" applyFont="1" applyFill="1" applyBorder="1" applyAlignment="1">
      <alignment horizontal="center" vertical="center"/>
    </xf>
    <xf numFmtId="0" fontId="23" fillId="34" borderId="107" xfId="51" applyFont="1" applyFill="1" applyBorder="1" applyAlignment="1">
      <alignment horizontal="center" vertical="center"/>
    </xf>
    <xf numFmtId="0" fontId="7" fillId="34" borderId="88" xfId="51" applyFill="1" applyBorder="1" applyAlignment="1">
      <alignment horizontal="center" vertical="center"/>
    </xf>
    <xf numFmtId="0" fontId="7" fillId="34" borderId="111" xfId="51" applyFill="1" applyBorder="1" applyAlignment="1">
      <alignment horizontal="center" vertical="center"/>
    </xf>
    <xf numFmtId="0" fontId="7" fillId="34" borderId="112" xfId="51" applyFill="1" applyBorder="1" applyAlignment="1">
      <alignment horizontal="center" vertical="center"/>
    </xf>
    <xf numFmtId="0" fontId="23" fillId="34" borderId="107" xfId="51" applyFont="1" applyFill="1" applyBorder="1" applyAlignment="1">
      <alignment horizontal="left" vertical="center"/>
    </xf>
    <xf numFmtId="0" fontId="23" fillId="34" borderId="113" xfId="41" applyFont="1" applyFill="1" applyBorder="1" applyAlignment="1">
      <alignment vertical="center"/>
    </xf>
    <xf numFmtId="0" fontId="7" fillId="34" borderId="100" xfId="51" applyFill="1" applyBorder="1" applyAlignment="1">
      <alignment horizontal="center" vertical="center"/>
    </xf>
    <xf numFmtId="0" fontId="23" fillId="34" borderId="114" xfId="46" applyFont="1" applyFill="1" applyBorder="1" applyAlignment="1">
      <alignment vertical="center"/>
    </xf>
    <xf numFmtId="0" fontId="23" fillId="34" borderId="100" xfId="51" applyFont="1" applyFill="1" applyBorder="1" applyAlignment="1">
      <alignment vertical="center"/>
    </xf>
    <xf numFmtId="0" fontId="7" fillId="34" borderId="103" xfId="41" applyFill="1" applyBorder="1" applyAlignment="1">
      <alignment horizontal="left" vertical="center"/>
    </xf>
    <xf numFmtId="0" fontId="7" fillId="34" borderId="107" xfId="51" applyFill="1" applyBorder="1" applyAlignment="1">
      <alignment horizontal="left" vertical="center"/>
    </xf>
    <xf numFmtId="0" fontId="7" fillId="34" borderId="100" xfId="51" applyFill="1" applyBorder="1" applyAlignment="1">
      <alignment vertical="center"/>
    </xf>
    <xf numFmtId="0" fontId="7" fillId="34" borderId="115" xfId="51" applyFill="1" applyBorder="1" applyAlignment="1">
      <alignment horizontal="left" vertical="center"/>
    </xf>
    <xf numFmtId="0" fontId="7" fillId="34" borderId="100" xfId="51" applyFill="1" applyBorder="1" applyAlignment="1">
      <alignment horizontal="left" vertical="center"/>
    </xf>
    <xf numFmtId="0" fontId="7" fillId="34" borderId="111" xfId="51" applyFill="1" applyBorder="1" applyAlignment="1">
      <alignment horizontal="left" vertical="center"/>
    </xf>
    <xf numFmtId="0" fontId="23" fillId="34" borderId="112" xfId="51" applyFont="1" applyFill="1" applyBorder="1" applyAlignment="1">
      <alignment horizontal="left" vertical="center"/>
    </xf>
    <xf numFmtId="0" fontId="23" fillId="34" borderId="88" xfId="51" applyFont="1" applyFill="1" applyBorder="1" applyAlignment="1">
      <alignment horizontal="left" vertical="center"/>
    </xf>
    <xf numFmtId="0" fontId="23" fillId="34" borderId="116" xfId="51" applyFont="1" applyFill="1" applyBorder="1" applyAlignment="1">
      <alignment horizontal="center" vertical="center"/>
    </xf>
    <xf numFmtId="0" fontId="7" fillId="34" borderId="0" xfId="41" applyFill="1" applyBorder="1" applyAlignment="1">
      <alignment horizontal="left" vertical="center"/>
    </xf>
    <xf numFmtId="0" fontId="7" fillId="34" borderId="113" xfId="41" applyFont="1" applyFill="1" applyBorder="1" applyAlignment="1">
      <alignment horizontal="left" vertical="center"/>
    </xf>
    <xf numFmtId="0" fontId="23" fillId="34" borderId="117" xfId="51" applyFont="1" applyFill="1" applyBorder="1" applyAlignment="1">
      <alignment horizontal="center" vertical="center"/>
    </xf>
    <xf numFmtId="0" fontId="23" fillId="34" borderId="118" xfId="51" applyFont="1" applyFill="1" applyBorder="1" applyAlignment="1">
      <alignment horizontal="left" vertical="center"/>
    </xf>
    <xf numFmtId="0" fontId="7" fillId="34" borderId="93" xfId="41" applyFill="1" applyBorder="1" applyAlignment="1">
      <alignment horizontal="left" vertical="center"/>
    </xf>
    <xf numFmtId="0" fontId="7" fillId="34" borderId="119" xfId="51" applyFill="1" applyBorder="1" applyAlignment="1">
      <alignment horizontal="left" vertical="center"/>
    </xf>
    <xf numFmtId="0" fontId="23" fillId="34" borderId="119" xfId="51" applyFont="1" applyFill="1" applyBorder="1" applyAlignment="1">
      <alignment horizontal="left" vertical="center"/>
    </xf>
    <xf numFmtId="0" fontId="7" fillId="34" borderId="120" xfId="51" applyFill="1" applyBorder="1" applyAlignment="1">
      <alignment vertical="center"/>
    </xf>
    <xf numFmtId="0" fontId="7" fillId="34" borderId="121" xfId="51" applyFill="1" applyBorder="1" applyAlignment="1">
      <alignment horizontal="left" vertical="center"/>
    </xf>
    <xf numFmtId="0" fontId="7" fillId="34" borderId="119" xfId="51" applyFill="1" applyBorder="1" applyAlignment="1">
      <alignment vertical="center"/>
    </xf>
    <xf numFmtId="0" fontId="7" fillId="34" borderId="120" xfId="51" applyFill="1" applyBorder="1" applyAlignment="1">
      <alignment horizontal="left" vertical="center"/>
    </xf>
    <xf numFmtId="0" fontId="7" fillId="34" borderId="89" xfId="41" applyFont="1" applyFill="1" applyBorder="1" applyAlignment="1">
      <alignment horizontal="left" vertical="center"/>
    </xf>
    <xf numFmtId="0" fontId="7" fillId="34" borderId="122" xfId="41" applyFont="1" applyFill="1" applyBorder="1" applyAlignment="1">
      <alignment horizontal="left" vertical="center"/>
    </xf>
    <xf numFmtId="0" fontId="23" fillId="34" borderId="123" xfId="51" applyFont="1" applyFill="1" applyBorder="1" applyAlignment="1">
      <alignment horizontal="center" vertical="center"/>
    </xf>
    <xf numFmtId="0" fontId="23" fillId="34" borderId="124" xfId="51" applyFont="1" applyFill="1" applyBorder="1" applyAlignment="1">
      <alignment horizontal="center" vertical="center"/>
    </xf>
    <xf numFmtId="0" fontId="23" fillId="34" borderId="46" xfId="51" applyFont="1" applyFill="1" applyBorder="1" applyAlignment="1">
      <alignment vertical="top"/>
    </xf>
    <xf numFmtId="0" fontId="23" fillId="34" borderId="78" xfId="41" applyFont="1" applyFill="1" applyBorder="1" applyAlignment="1">
      <alignment vertical="top"/>
    </xf>
    <xf numFmtId="0" fontId="23" fillId="34" borderId="0" xfId="41" applyFont="1" applyFill="1" applyAlignment="1">
      <alignment vertical="top"/>
    </xf>
    <xf numFmtId="0" fontId="23" fillId="34" borderId="125" xfId="51" applyFont="1" applyFill="1" applyBorder="1" applyAlignment="1">
      <alignment horizontal="center" vertical="center"/>
    </xf>
    <xf numFmtId="0" fontId="23" fillId="34" borderId="126" xfId="51" applyFont="1" applyFill="1" applyBorder="1" applyAlignment="1">
      <alignment horizontal="center" vertical="center"/>
    </xf>
    <xf numFmtId="0" fontId="23" fillId="34" borderId="127" xfId="51" applyFont="1" applyFill="1" applyBorder="1" applyAlignment="1">
      <alignment horizontal="center" vertical="center"/>
    </xf>
    <xf numFmtId="0" fontId="23" fillId="34" borderId="128" xfId="51" applyFont="1" applyFill="1" applyBorder="1" applyAlignment="1">
      <alignment horizontal="center" vertical="center"/>
    </xf>
    <xf numFmtId="0" fontId="23" fillId="34" borderId="50" xfId="51" applyFont="1" applyFill="1" applyBorder="1" applyAlignment="1">
      <alignment vertical="top"/>
    </xf>
    <xf numFmtId="0" fontId="23" fillId="34" borderId="51" xfId="51" applyFont="1" applyFill="1" applyBorder="1" applyAlignment="1">
      <alignment vertical="top"/>
    </xf>
    <xf numFmtId="0" fontId="23" fillId="34" borderId="81" xfId="41" applyFont="1" applyFill="1" applyBorder="1" applyAlignment="1">
      <alignment vertical="top"/>
    </xf>
    <xf numFmtId="0" fontId="23" fillId="34" borderId="48" xfId="41" applyFont="1" applyFill="1" applyBorder="1" applyAlignment="1">
      <alignment vertical="top"/>
    </xf>
    <xf numFmtId="0" fontId="23" fillId="34" borderId="50" xfId="51" applyFont="1" applyFill="1" applyBorder="1" applyAlignment="1">
      <alignment vertical="center"/>
    </xf>
    <xf numFmtId="0" fontId="23" fillId="34" borderId="119" xfId="51" applyFont="1" applyFill="1" applyBorder="1" applyAlignment="1">
      <alignment vertical="top"/>
    </xf>
    <xf numFmtId="0" fontId="23" fillId="34" borderId="119" xfId="51" applyFont="1" applyFill="1" applyBorder="1" applyAlignment="1">
      <alignment vertical="center"/>
    </xf>
    <xf numFmtId="0" fontId="23" fillId="34" borderId="129" xfId="51" applyFont="1" applyFill="1" applyBorder="1" applyAlignment="1">
      <alignment vertical="center"/>
    </xf>
    <xf numFmtId="0" fontId="23" fillId="34" borderId="118" xfId="51" applyFont="1" applyFill="1" applyBorder="1" applyAlignment="1">
      <alignment vertical="center"/>
    </xf>
    <xf numFmtId="0" fontId="23" fillId="34" borderId="82" xfId="51" applyFont="1" applyFill="1" applyBorder="1" applyAlignment="1">
      <alignment vertical="center"/>
    </xf>
    <xf numFmtId="0" fontId="23" fillId="34" borderId="130" xfId="51" applyFont="1" applyFill="1" applyBorder="1" applyAlignment="1">
      <alignment vertical="top"/>
    </xf>
    <xf numFmtId="0" fontId="23" fillId="34" borderId="93" xfId="51" applyFont="1" applyFill="1" applyBorder="1" applyAlignment="1">
      <alignment vertical="top"/>
    </xf>
    <xf numFmtId="0" fontId="37" fillId="0" borderId="0" xfId="0" applyFont="1" applyAlignment="1">
      <alignment horizontal="left" vertical="top"/>
    </xf>
    <xf numFmtId="0" fontId="37" fillId="0" borderId="0" xfId="0" applyFont="1" applyAlignment="1">
      <alignment horizontal="left" vertical="center"/>
    </xf>
    <xf numFmtId="0" fontId="37" fillId="0" borderId="51" xfId="0" applyFont="1" applyBorder="1" applyAlignment="1">
      <alignment horizontal="left" vertical="center"/>
    </xf>
    <xf numFmtId="0" fontId="37" fillId="0" borderId="78" xfId="0" applyFont="1" applyBorder="1" applyAlignment="1">
      <alignment horizontal="left" vertical="top"/>
    </xf>
    <xf numFmtId="0" fontId="37" fillId="0" borderId="48" xfId="0" applyFont="1" applyBorder="1" applyAlignment="1">
      <alignment horizontal="left" vertical="top"/>
    </xf>
    <xf numFmtId="0" fontId="37" fillId="0" borderId="0" xfId="0" applyFont="1" applyAlignment="1">
      <alignment horizontal="right" vertical="center"/>
    </xf>
    <xf numFmtId="0" fontId="37" fillId="0" borderId="0" xfId="0" applyFont="1" applyAlignment="1">
      <alignment vertical="center"/>
    </xf>
    <xf numFmtId="0" fontId="37" fillId="0" borderId="0" xfId="0" applyFont="1" applyAlignment="1">
      <alignment horizontal="left" vertical="top" wrapText="1"/>
    </xf>
    <xf numFmtId="0" fontId="37" fillId="0" borderId="0" xfId="0" applyFont="1" applyAlignment="1">
      <alignment horizontal="center" vertical="top"/>
    </xf>
    <xf numFmtId="0" fontId="37" fillId="0" borderId="44" xfId="0" applyFont="1" applyBorder="1" applyAlignment="1">
      <alignment horizontal="center" vertical="center"/>
    </xf>
    <xf numFmtId="0" fontId="37" fillId="0" borderId="45" xfId="0" applyFont="1" applyBorder="1" applyAlignment="1">
      <alignment horizontal="left" vertical="top" wrapText="1"/>
    </xf>
    <xf numFmtId="0" fontId="0" fillId="0" borderId="46" xfId="0" applyBorder="1" applyAlignment="1">
      <alignment horizontal="left" vertical="top" wrapText="1"/>
    </xf>
    <xf numFmtId="0" fontId="0" fillId="0" borderId="48" xfId="0" applyBorder="1" applyAlignment="1">
      <alignment horizontal="left" vertical="top" wrapText="1"/>
    </xf>
    <xf numFmtId="0" fontId="37" fillId="0" borderId="46" xfId="0" applyFont="1" applyBorder="1" applyAlignment="1">
      <alignment horizontal="left" vertical="top" wrapText="1"/>
    </xf>
    <xf numFmtId="0" fontId="37" fillId="0" borderId="48" xfId="0" applyFont="1" applyBorder="1" applyAlignment="1">
      <alignment horizontal="left" vertical="top" wrapText="1"/>
    </xf>
    <xf numFmtId="0" fontId="37" fillId="0" borderId="44" xfId="0" applyFont="1" applyBorder="1" applyAlignment="1">
      <alignment horizontal="left" vertical="top" wrapText="1"/>
    </xf>
    <xf numFmtId="0" fontId="37" fillId="0" borderId="131" xfId="0" applyFont="1" applyBorder="1" applyAlignment="1">
      <alignment horizontal="left" vertical="top" wrapText="1"/>
    </xf>
    <xf numFmtId="0" fontId="37" fillId="0" borderId="69" xfId="0" applyFont="1" applyBorder="1" applyAlignment="1">
      <alignment horizontal="center" vertical="center"/>
    </xf>
    <xf numFmtId="0" fontId="37" fillId="0" borderId="80" xfId="0" applyFont="1" applyBorder="1" applyAlignment="1">
      <alignment horizontal="left" vertical="top" wrapText="1"/>
    </xf>
    <xf numFmtId="0" fontId="0" fillId="0" borderId="78" xfId="0" applyBorder="1" applyAlignment="1">
      <alignment horizontal="left" vertical="top" wrapText="1"/>
    </xf>
    <xf numFmtId="0" fontId="0" fillId="0" borderId="0" xfId="0" applyAlignment="1">
      <alignment horizontal="left" vertical="top" wrapText="1"/>
    </xf>
    <xf numFmtId="0" fontId="37" fillId="0" borderId="78" xfId="0" applyFont="1" applyBorder="1" applyAlignment="1">
      <alignment horizontal="left" vertical="top" wrapText="1"/>
    </xf>
    <xf numFmtId="0" fontId="37" fillId="0" borderId="69" xfId="0" applyFont="1" applyBorder="1" applyAlignment="1">
      <alignment horizontal="left" vertical="top" wrapText="1"/>
    </xf>
    <xf numFmtId="0" fontId="37" fillId="0" borderId="132" xfId="0" applyFont="1" applyBorder="1" applyAlignment="1">
      <alignment horizontal="left" vertical="top" wrapText="1"/>
    </xf>
    <xf numFmtId="0" fontId="37" fillId="0" borderId="80" xfId="0" applyFont="1" applyBorder="1" applyAlignment="1">
      <alignment horizontal="left" vertical="top"/>
    </xf>
    <xf numFmtId="0" fontId="37" fillId="0" borderId="0" xfId="0" applyFont="1" applyAlignment="1">
      <alignment horizontal="center" vertical="center"/>
    </xf>
    <xf numFmtId="0" fontId="37" fillId="0" borderId="49" xfId="0" applyFont="1" applyBorder="1" applyAlignment="1">
      <alignment horizontal="center" vertical="center"/>
    </xf>
    <xf numFmtId="0" fontId="37" fillId="0" borderId="50" xfId="0" applyFont="1" applyBorder="1" applyAlignment="1">
      <alignment horizontal="left" vertical="top" wrapText="1"/>
    </xf>
    <xf numFmtId="0" fontId="0" fillId="0" borderId="51" xfId="0" applyBorder="1" applyAlignment="1">
      <alignment horizontal="left" vertical="top" wrapText="1"/>
    </xf>
    <xf numFmtId="0" fontId="0" fillId="0" borderId="81" xfId="0" applyBorder="1" applyAlignment="1">
      <alignment horizontal="left" vertical="top" wrapText="1"/>
    </xf>
    <xf numFmtId="0" fontId="37" fillId="0" borderId="51" xfId="0" applyFont="1" applyBorder="1" applyAlignment="1">
      <alignment horizontal="left" vertical="top" wrapText="1"/>
    </xf>
    <xf numFmtId="0" fontId="37" fillId="0" borderId="81" xfId="0" applyFont="1" applyBorder="1" applyAlignment="1">
      <alignment horizontal="left" vertical="top" wrapText="1"/>
    </xf>
    <xf numFmtId="0" fontId="37" fillId="0" borderId="49" xfId="0" applyFont="1" applyBorder="1" applyAlignment="1">
      <alignment horizontal="left" vertical="top" wrapText="1"/>
    </xf>
    <xf numFmtId="0" fontId="37" fillId="0" borderId="133" xfId="0" applyFont="1" applyBorder="1" applyAlignment="1">
      <alignment horizontal="left" vertical="top" wrapText="1"/>
    </xf>
    <xf numFmtId="0" fontId="37" fillId="0" borderId="103" xfId="0" applyFont="1" applyBorder="1" applyAlignment="1">
      <alignment horizontal="left" vertical="top"/>
    </xf>
    <xf numFmtId="0" fontId="37" fillId="0" borderId="80" xfId="0" applyFont="1" applyBorder="1" applyAlignment="1">
      <alignment horizontal="center" vertical="center"/>
    </xf>
    <xf numFmtId="0" fontId="37" fillId="0" borderId="48" xfId="0" applyFont="1" applyBorder="1" applyAlignment="1">
      <alignment horizontal="center" vertical="center"/>
    </xf>
    <xf numFmtId="0" fontId="37" fillId="0" borderId="134" xfId="0" applyFont="1" applyBorder="1" applyAlignment="1">
      <alignment horizontal="center" vertical="center"/>
    </xf>
    <xf numFmtId="0" fontId="37" fillId="0" borderId="135" xfId="0" applyFont="1" applyBorder="1" applyAlignment="1">
      <alignment horizontal="center" vertical="center"/>
    </xf>
    <xf numFmtId="0" fontId="37" fillId="0" borderId="136" xfId="0" applyFont="1" applyBorder="1" applyAlignment="1">
      <alignment horizontal="left" vertical="top"/>
    </xf>
    <xf numFmtId="0" fontId="37" fillId="0" borderId="50" xfId="0" applyFont="1" applyBorder="1" applyAlignment="1">
      <alignment horizontal="left" vertical="center"/>
    </xf>
    <xf numFmtId="0" fontId="37" fillId="0" borderId="49" xfId="0" applyFont="1" applyBorder="1" applyAlignment="1">
      <alignment horizontal="left" vertical="center"/>
    </xf>
    <xf numFmtId="0" fontId="37" fillId="0" borderId="69" xfId="0" applyFont="1" applyBorder="1" applyAlignment="1">
      <alignment horizontal="left" vertical="center"/>
    </xf>
    <xf numFmtId="0" fontId="37" fillId="0" borderId="80" xfId="0" applyFont="1" applyBorder="1" applyAlignment="1">
      <alignment horizontal="left" vertical="center"/>
    </xf>
    <xf numFmtId="0" fontId="37" fillId="0" borderId="78" xfId="0" applyFont="1" applyBorder="1" applyAlignment="1">
      <alignment horizontal="left" vertical="center"/>
    </xf>
    <xf numFmtId="0" fontId="37" fillId="0" borderId="137" xfId="0" applyFont="1" applyBorder="1" applyAlignment="1">
      <alignment horizontal="left" vertical="center"/>
    </xf>
    <xf numFmtId="0" fontId="37" fillId="0" borderId="138" xfId="0" applyFont="1" applyBorder="1" applyAlignment="1">
      <alignment horizontal="left" vertical="center"/>
    </xf>
    <xf numFmtId="0" fontId="37" fillId="0" borderId="45" xfId="0" applyFont="1" applyBorder="1" applyAlignment="1">
      <alignment horizontal="left" vertical="center"/>
    </xf>
    <xf numFmtId="0" fontId="37" fillId="0" borderId="44" xfId="0" applyFont="1" applyBorder="1" applyAlignment="1">
      <alignment horizontal="left" vertical="center"/>
    </xf>
    <xf numFmtId="0" fontId="37" fillId="0" borderId="46" xfId="0" applyFont="1" applyBorder="1" applyAlignment="1">
      <alignment horizontal="left" vertical="center"/>
    </xf>
    <xf numFmtId="0" fontId="37" fillId="0" borderId="134" xfId="0" applyFont="1" applyBorder="1" applyAlignment="1">
      <alignment horizontal="left" vertical="center"/>
    </xf>
    <xf numFmtId="0" fontId="37" fillId="0" borderId="135" xfId="0" applyFont="1" applyBorder="1" applyAlignment="1">
      <alignment horizontal="left" vertical="center"/>
    </xf>
    <xf numFmtId="0" fontId="37" fillId="0" borderId="136" xfId="0" applyFont="1" applyBorder="1" applyAlignment="1">
      <alignment horizontal="center" vertical="top"/>
    </xf>
    <xf numFmtId="0" fontId="37" fillId="0" borderId="139" xfId="0" applyFont="1" applyBorder="1" applyAlignment="1">
      <alignment horizontal="left" vertical="center"/>
    </xf>
    <xf numFmtId="0" fontId="37" fillId="0" borderId="140" xfId="0" applyFont="1" applyBorder="1" applyAlignment="1">
      <alignment horizontal="left" vertical="center"/>
    </xf>
    <xf numFmtId="0" fontId="23" fillId="0" borderId="0" xfId="0" applyFont="1"/>
    <xf numFmtId="0" fontId="23" fillId="0" borderId="0" xfId="0" applyFont="1" applyAlignment="1">
      <alignment horizontal="center"/>
    </xf>
    <xf numFmtId="0" fontId="23" fillId="0" borderId="75"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48" xfId="0" applyFont="1" applyBorder="1" applyAlignment="1">
      <alignment horizontal="center"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48" xfId="0" applyFont="1" applyBorder="1" applyAlignment="1">
      <alignment horizontal="center"/>
    </xf>
    <xf numFmtId="0" fontId="38" fillId="0" borderId="0" xfId="0" applyFont="1" applyAlignment="1">
      <alignment horizontal="left" vertical="center" shrinkToFit="1"/>
    </xf>
    <xf numFmtId="0" fontId="38" fillId="0" borderId="0" xfId="0" applyFont="1" applyAlignment="1">
      <alignment horizontal="left"/>
    </xf>
    <xf numFmtId="0" fontId="23" fillId="0" borderId="69" xfId="0" applyFont="1" applyBorder="1" applyAlignment="1">
      <alignment horizontal="center" vertical="center"/>
    </xf>
    <xf numFmtId="0" fontId="23" fillId="0" borderId="80" xfId="0" applyFont="1" applyBorder="1" applyAlignment="1">
      <alignment horizontal="center" vertical="center"/>
    </xf>
    <xf numFmtId="0" fontId="23" fillId="0" borderId="78" xfId="0" applyFont="1" applyBorder="1" applyAlignment="1">
      <alignment horizontal="center" vertical="center"/>
    </xf>
    <xf numFmtId="0" fontId="23" fillId="0" borderId="80" xfId="0" applyFont="1" applyBorder="1" applyAlignment="1">
      <alignment horizontal="left" vertical="center"/>
    </xf>
    <xf numFmtId="0" fontId="23" fillId="0" borderId="0" xfId="0" applyFont="1" applyAlignment="1">
      <alignment horizontal="left" vertical="center" shrinkToFit="1"/>
    </xf>
    <xf numFmtId="0" fontId="23" fillId="0" borderId="78" xfId="0" applyFont="1" applyBorder="1"/>
    <xf numFmtId="0" fontId="23" fillId="0" borderId="44" xfId="0" applyFont="1" applyBorder="1" applyAlignment="1">
      <alignment vertical="center"/>
    </xf>
    <xf numFmtId="0" fontId="38" fillId="0" borderId="0" xfId="0" applyFont="1"/>
    <xf numFmtId="0" fontId="23" fillId="0" borderId="69" xfId="0" applyFont="1" applyBorder="1" applyAlignment="1">
      <alignment vertical="center"/>
    </xf>
    <xf numFmtId="0" fontId="23" fillId="0" borderId="49" xfId="0" applyFont="1" applyBorder="1" applyAlignment="1">
      <alignment horizontal="center" vertical="center"/>
    </xf>
    <xf numFmtId="0" fontId="39" fillId="0" borderId="75" xfId="0" applyFont="1" applyBorder="1" applyAlignment="1">
      <alignment horizontal="left" vertical="center" shrinkToFit="1"/>
    </xf>
    <xf numFmtId="0" fontId="23" fillId="0" borderId="48" xfId="0" applyFont="1" applyBorder="1" applyAlignment="1">
      <alignment horizontal="left" vertical="center"/>
    </xf>
    <xf numFmtId="0" fontId="23" fillId="0" borderId="78" xfId="0" applyFont="1" applyBorder="1" applyAlignment="1">
      <alignment horizontal="left" vertical="center"/>
    </xf>
    <xf numFmtId="0" fontId="23" fillId="0" borderId="49" xfId="0" applyFont="1" applyBorder="1" applyAlignment="1">
      <alignment vertical="center"/>
    </xf>
    <xf numFmtId="0" fontId="23" fillId="0" borderId="44" xfId="0" applyFont="1" applyBorder="1" applyAlignment="1">
      <alignment horizontal="right" vertical="center"/>
    </xf>
    <xf numFmtId="0" fontId="40" fillId="0" borderId="69" xfId="0" applyFont="1" applyBorder="1" applyAlignment="1">
      <alignment vertical="center"/>
    </xf>
    <xf numFmtId="0" fontId="23" fillId="0" borderId="69" xfId="0" applyFont="1" applyBorder="1" applyAlignment="1">
      <alignment horizontal="right" vertical="center"/>
    </xf>
    <xf numFmtId="0" fontId="38" fillId="0" borderId="75" xfId="0" applyFont="1" applyBorder="1" applyAlignment="1">
      <alignment horizontal="left" vertical="center" shrinkToFit="1"/>
    </xf>
    <xf numFmtId="0" fontId="23" fillId="0" borderId="49" xfId="0" applyFont="1" applyBorder="1" applyAlignment="1">
      <alignment horizontal="right" vertical="center"/>
    </xf>
    <xf numFmtId="0" fontId="41" fillId="0" borderId="80" xfId="0" applyFont="1" applyBorder="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center"/>
    </xf>
    <xf numFmtId="0" fontId="23" fillId="0" borderId="50" xfId="0" applyFont="1" applyBorder="1" applyAlignment="1">
      <alignment horizontal="left" vertical="center"/>
    </xf>
    <xf numFmtId="0" fontId="23" fillId="0" borderId="81" xfId="0" applyFont="1" applyBorder="1" applyAlignment="1">
      <alignment horizontal="left" vertical="center"/>
    </xf>
    <xf numFmtId="0" fontId="23" fillId="0" borderId="51" xfId="0" applyFont="1" applyBorder="1" applyAlignment="1">
      <alignment horizontal="left" vertical="center"/>
    </xf>
    <xf numFmtId="0" fontId="23" fillId="0" borderId="51" xfId="0" applyFont="1" applyBorder="1" applyAlignment="1">
      <alignment vertical="center"/>
    </xf>
    <xf numFmtId="0" fontId="23" fillId="0" borderId="81" xfId="0" applyFont="1" applyBorder="1"/>
    <xf numFmtId="0" fontId="23" fillId="0" borderId="51" xfId="0" applyFont="1" applyBorder="1" applyAlignment="1">
      <alignment horizontal="left" vertical="center" wrapText="1"/>
    </xf>
    <xf numFmtId="0" fontId="38" fillId="0" borderId="0" xfId="0" applyFont="1" applyAlignment="1">
      <alignment horizontal="left" vertical="center" wrapText="1"/>
    </xf>
    <xf numFmtId="0" fontId="38" fillId="0" borderId="0" xfId="0" applyFont="1" applyAlignment="1">
      <alignment vertical="center" wrapText="1"/>
    </xf>
    <xf numFmtId="0" fontId="37" fillId="0" borderId="0" xfId="0" applyFont="1" applyAlignment="1">
      <alignment horizontal="center" vertical="center" wrapText="1"/>
    </xf>
    <xf numFmtId="0" fontId="23" fillId="0" borderId="44" xfId="0" applyFont="1" applyBorder="1" applyAlignment="1">
      <alignment horizontal="left" vertical="center"/>
    </xf>
    <xf numFmtId="0" fontId="23" fillId="0" borderId="80" xfId="0" applyFont="1" applyBorder="1" applyAlignment="1">
      <alignment horizontal="left" vertical="top" wrapText="1"/>
    </xf>
    <xf numFmtId="0" fontId="23" fillId="0" borderId="0" xfId="0" applyFont="1" applyAlignment="1">
      <alignment horizontal="left" vertical="top" wrapText="1"/>
    </xf>
    <xf numFmtId="0" fontId="0" fillId="0" borderId="0" xfId="0"/>
    <xf numFmtId="0" fontId="23" fillId="0" borderId="69" xfId="0" applyFont="1" applyBorder="1" applyAlignment="1">
      <alignment horizontal="left" vertical="center"/>
    </xf>
    <xf numFmtId="49" fontId="23" fillId="0" borderId="0" xfId="0" applyNumberFormat="1" applyFont="1" applyAlignment="1">
      <alignment horizontal="left" vertical="center"/>
    </xf>
    <xf numFmtId="49" fontId="23" fillId="0" borderId="78" xfId="0" applyNumberFormat="1" applyFont="1" applyBorder="1" applyAlignment="1">
      <alignment horizontal="left" vertical="center"/>
    </xf>
    <xf numFmtId="0" fontId="42" fillId="0" borderId="0" xfId="0" applyFont="1" applyAlignment="1">
      <alignment horizontal="left" vertical="center"/>
    </xf>
    <xf numFmtId="0" fontId="42" fillId="0" borderId="75" xfId="0" applyFont="1" applyBorder="1" applyAlignment="1">
      <alignment horizontal="center" vertical="center"/>
    </xf>
    <xf numFmtId="0" fontId="23" fillId="0" borderId="50" xfId="0" applyFont="1" applyBorder="1" applyAlignment="1">
      <alignment horizontal="center" vertical="center"/>
    </xf>
    <xf numFmtId="0" fontId="23" fillId="0" borderId="81" xfId="0" applyFont="1" applyBorder="1" applyAlignment="1">
      <alignment horizontal="center" vertical="center"/>
    </xf>
    <xf numFmtId="0" fontId="23" fillId="0" borderId="80" xfId="0" applyFont="1" applyBorder="1" applyAlignment="1">
      <alignment horizontal="left" vertical="center" wrapText="1"/>
    </xf>
    <xf numFmtId="0" fontId="23" fillId="0" borderId="78" xfId="0" applyFont="1" applyBorder="1" applyAlignment="1">
      <alignment horizontal="left" vertical="center" wrapText="1"/>
    </xf>
    <xf numFmtId="0" fontId="23" fillId="0" borderId="0" xfId="0" applyFont="1" applyAlignment="1">
      <alignment vertical="top" wrapText="1"/>
    </xf>
    <xf numFmtId="0" fontId="23" fillId="0" borderId="49" xfId="0" applyFont="1" applyBorder="1" applyAlignment="1">
      <alignment horizontal="left" vertical="center"/>
    </xf>
    <xf numFmtId="0" fontId="23" fillId="0" borderId="76" xfId="0" applyFont="1" applyBorder="1" applyAlignment="1">
      <alignment horizontal="left" vertical="center"/>
    </xf>
    <xf numFmtId="0" fontId="39" fillId="0" borderId="46" xfId="0" applyFont="1" applyBorder="1" applyAlignment="1">
      <alignment horizontal="center" vertical="center"/>
    </xf>
    <xf numFmtId="0" fontId="23" fillId="0" borderId="50" xfId="0" applyFont="1" applyBorder="1" applyAlignment="1">
      <alignment horizontal="left" vertical="center" wrapText="1"/>
    </xf>
    <xf numFmtId="0" fontId="23" fillId="0" borderId="81"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0" xfId="0" applyFont="1" applyAlignment="1">
      <alignment horizontal="center" vertical="center" wrapText="1"/>
    </xf>
    <xf numFmtId="0" fontId="23" fillId="0" borderId="78"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51" xfId="0" applyFont="1" applyBorder="1" applyAlignment="1">
      <alignment horizontal="center" vertical="center"/>
    </xf>
    <xf numFmtId="0" fontId="23" fillId="0" borderId="75" xfId="0" applyFont="1" applyBorder="1" applyAlignment="1">
      <alignment horizontal="left" vertical="center" wrapText="1"/>
    </xf>
    <xf numFmtId="0" fontId="23" fillId="0" borderId="75" xfId="0" applyFont="1" applyBorder="1" applyAlignment="1">
      <alignment horizontal="left" vertical="center"/>
    </xf>
    <xf numFmtId="0" fontId="23" fillId="0" borderId="51" xfId="0" applyFont="1" applyBorder="1" applyAlignment="1">
      <alignment vertical="center" wrapText="1"/>
    </xf>
    <xf numFmtId="0" fontId="23" fillId="0" borderId="84" xfId="0" applyFont="1" applyBorder="1" applyAlignment="1">
      <alignment horizontal="center" vertical="center"/>
    </xf>
    <xf numFmtId="0" fontId="23" fillId="0" borderId="69" xfId="0" applyFont="1" applyBorder="1" applyAlignment="1">
      <alignment horizontal="center" vertical="center" wrapText="1"/>
    </xf>
    <xf numFmtId="0" fontId="23" fillId="0" borderId="0" xfId="0" applyFont="1" applyAlignment="1">
      <alignment vertical="center" wrapText="1"/>
    </xf>
    <xf numFmtId="0" fontId="23" fillId="0" borderId="49" xfId="0" applyFont="1" applyBorder="1" applyAlignment="1">
      <alignment horizontal="center" vertical="center" wrapText="1"/>
    </xf>
    <xf numFmtId="0" fontId="23" fillId="0" borderId="69" xfId="0" applyFont="1" applyBorder="1" applyAlignment="1">
      <alignment horizontal="left" vertical="center" wrapText="1"/>
    </xf>
    <xf numFmtId="0" fontId="23" fillId="0" borderId="44" xfId="0" applyFont="1" applyBorder="1" applyAlignment="1">
      <alignment horizontal="left" vertical="center" wrapText="1"/>
    </xf>
    <xf numFmtId="0" fontId="43" fillId="0" borderId="45" xfId="0" applyFont="1" applyBorder="1" applyAlignment="1">
      <alignment horizontal="left" vertical="center" wrapText="1"/>
    </xf>
    <xf numFmtId="0" fontId="23" fillId="0" borderId="46" xfId="0" applyFont="1" applyBorder="1" applyAlignment="1">
      <alignment vertical="center"/>
    </xf>
    <xf numFmtId="0" fontId="43" fillId="0" borderId="46" xfId="0" applyFont="1" applyBorder="1" applyAlignment="1">
      <alignment horizontal="left" vertical="center"/>
    </xf>
    <xf numFmtId="0" fontId="23" fillId="0" borderId="48" xfId="0" applyFont="1" applyBorder="1" applyAlignment="1">
      <alignment vertical="center" wrapText="1"/>
    </xf>
    <xf numFmtId="0" fontId="23" fillId="0" borderId="80" xfId="0" applyFont="1" applyBorder="1" applyAlignment="1">
      <alignment vertical="center"/>
    </xf>
    <xf numFmtId="0" fontId="43" fillId="0" borderId="80" xfId="0" applyFont="1" applyBorder="1" applyAlignment="1">
      <alignment horizontal="left" vertical="center" wrapText="1"/>
    </xf>
    <xf numFmtId="0" fontId="43" fillId="0" borderId="0" xfId="0" applyFont="1" applyAlignment="1">
      <alignment horizontal="left" vertical="center"/>
    </xf>
    <xf numFmtId="0" fontId="23" fillId="0" borderId="78" xfId="0" applyFont="1" applyBorder="1" applyAlignment="1">
      <alignment vertical="center" wrapText="1"/>
    </xf>
    <xf numFmtId="0" fontId="23" fillId="0" borderId="49" xfId="0" applyFont="1" applyBorder="1" applyAlignment="1">
      <alignment horizontal="left" vertical="center" wrapText="1"/>
    </xf>
    <xf numFmtId="0" fontId="43" fillId="0" borderId="50" xfId="0" applyFont="1" applyBorder="1" applyAlignment="1">
      <alignment horizontal="left" vertical="center" wrapText="1"/>
    </xf>
    <xf numFmtId="0" fontId="43" fillId="0" borderId="51" xfId="0" applyFont="1" applyBorder="1" applyAlignment="1">
      <alignment horizontal="left" vertical="center"/>
    </xf>
    <xf numFmtId="0" fontId="23" fillId="0" borderId="44" xfId="0" applyFont="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vertical="center"/>
    </xf>
    <xf numFmtId="0" fontId="38" fillId="0" borderId="80" xfId="0" applyFont="1" applyBorder="1" applyAlignment="1">
      <alignment horizontal="left" vertical="center" wrapText="1"/>
    </xf>
    <xf numFmtId="0" fontId="38" fillId="0" borderId="78" xfId="0" applyFont="1" applyBorder="1" applyAlignment="1">
      <alignment horizontal="left" vertical="top" wrapText="1"/>
    </xf>
    <xf numFmtId="0" fontId="38" fillId="0" borderId="69" xfId="0" applyFont="1" applyBorder="1" applyAlignment="1">
      <alignment horizontal="left" vertical="center" wrapText="1"/>
    </xf>
    <xf numFmtId="0" fontId="38" fillId="0" borderId="69" xfId="0" applyFont="1" applyBorder="1" applyAlignment="1">
      <alignment vertical="center" wrapText="1"/>
    </xf>
    <xf numFmtId="0" fontId="38" fillId="0" borderId="80" xfId="0" applyFont="1" applyBorder="1" applyAlignment="1">
      <alignment horizontal="center" vertical="center" wrapText="1"/>
    </xf>
    <xf numFmtId="0" fontId="38" fillId="0" borderId="0" xfId="0" applyFont="1" applyAlignment="1">
      <alignment horizontal="center" vertical="center" wrapText="1"/>
    </xf>
    <xf numFmtId="0" fontId="38" fillId="0" borderId="78" xfId="0" applyFont="1" applyBorder="1" applyAlignment="1">
      <alignment horizontal="center" vertical="center" wrapText="1"/>
    </xf>
    <xf numFmtId="0" fontId="38" fillId="0" borderId="78" xfId="0" applyFont="1" applyBorder="1" applyAlignment="1">
      <alignment horizontal="left" vertical="center" wrapText="1"/>
    </xf>
    <xf numFmtId="0" fontId="39" fillId="0" borderId="0" xfId="0" applyFont="1" applyAlignment="1">
      <alignment horizontal="left" vertical="center"/>
    </xf>
    <xf numFmtId="0" fontId="38" fillId="0" borderId="50"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81" xfId="0" applyFont="1" applyBorder="1" applyAlignment="1">
      <alignment horizontal="center" vertical="center" wrapText="1"/>
    </xf>
    <xf numFmtId="0" fontId="38" fillId="0" borderId="49" xfId="0" applyFont="1" applyBorder="1" applyAlignment="1">
      <alignment horizontal="left" vertical="center" wrapText="1"/>
    </xf>
    <xf numFmtId="0" fontId="38" fillId="0" borderId="49" xfId="0" applyFont="1" applyBorder="1" applyAlignment="1">
      <alignment vertical="center" wrapText="1"/>
    </xf>
    <xf numFmtId="0" fontId="38" fillId="0" borderId="81" xfId="0" applyFont="1" applyBorder="1" applyAlignment="1">
      <alignment horizontal="left" vertical="center" wrapTex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8" xfId="0" applyFont="1" applyBorder="1" applyAlignment="1">
      <alignment horizontal="left" vertical="center" wrapText="1"/>
    </xf>
    <xf numFmtId="0" fontId="42" fillId="0" borderId="0" xfId="0" applyFont="1" applyAlignment="1">
      <alignment vertical="center"/>
    </xf>
    <xf numFmtId="0" fontId="38" fillId="0" borderId="0" xfId="0" applyFont="1" applyAlignment="1">
      <alignment horizontal="center" vertical="top" wrapText="1"/>
    </xf>
    <xf numFmtId="0" fontId="38" fillId="0" borderId="0" xfId="0" applyFont="1" applyAlignment="1">
      <alignment horizontal="center" vertical="top"/>
    </xf>
    <xf numFmtId="0" fontId="23" fillId="0" borderId="80" xfId="0" applyFont="1" applyBorder="1"/>
    <xf numFmtId="0" fontId="38" fillId="0" borderId="0" xfId="0" applyFont="1" applyAlignment="1">
      <alignment vertical="top"/>
    </xf>
    <xf numFmtId="0" fontId="38" fillId="0" borderId="0" xfId="0" applyFont="1" applyAlignment="1">
      <alignment vertical="top" wrapText="1"/>
    </xf>
    <xf numFmtId="0" fontId="40" fillId="0" borderId="44" xfId="0" applyFont="1" applyBorder="1" applyAlignment="1">
      <alignment horizontal="left" vertical="center"/>
    </xf>
    <xf numFmtId="0" fontId="39" fillId="0" borderId="45" xfId="0" applyFont="1" applyBorder="1" applyAlignment="1">
      <alignment vertical="center" wrapText="1"/>
    </xf>
    <xf numFmtId="0" fontId="39" fillId="0" borderId="46" xfId="0" applyFont="1" applyBorder="1" applyAlignment="1">
      <alignment horizontal="left" vertical="center" wrapText="1"/>
    </xf>
    <xf numFmtId="0" fontId="39" fillId="0" borderId="48" xfId="0" applyFont="1" applyBorder="1" applyAlignment="1">
      <alignment vertical="center" wrapText="1"/>
    </xf>
    <xf numFmtId="0" fontId="40" fillId="0" borderId="69" xfId="0" applyFont="1" applyBorder="1" applyAlignment="1">
      <alignment horizontal="left" vertical="center"/>
    </xf>
    <xf numFmtId="0" fontId="39" fillId="0" borderId="80" xfId="0" applyFont="1" applyBorder="1" applyAlignment="1">
      <alignment vertical="center" wrapText="1"/>
    </xf>
    <xf numFmtId="0" fontId="39" fillId="0" borderId="0" xfId="0" applyFont="1" applyAlignment="1">
      <alignment horizontal="left" vertical="center" wrapText="1"/>
    </xf>
    <xf numFmtId="0" fontId="39" fillId="0" borderId="78" xfId="0" applyFont="1" applyBorder="1" applyAlignment="1">
      <alignment vertical="center" wrapText="1"/>
    </xf>
    <xf numFmtId="0" fontId="23" fillId="0" borderId="78" xfId="0" applyFont="1" applyBorder="1" applyAlignment="1">
      <alignment vertical="center"/>
    </xf>
    <xf numFmtId="0" fontId="23" fillId="0" borderId="77" xfId="0" applyFont="1" applyBorder="1" applyAlignment="1">
      <alignment horizontal="center" vertical="center"/>
    </xf>
    <xf numFmtId="0" fontId="42" fillId="0" borderId="80" xfId="0" applyFont="1" applyBorder="1" applyAlignment="1">
      <alignment horizontal="left" vertical="center" wrapText="1"/>
    </xf>
    <xf numFmtId="0" fontId="40" fillId="0" borderId="44" xfId="0" applyFont="1" applyBorder="1" applyAlignment="1">
      <alignment vertical="center" wrapText="1"/>
    </xf>
    <xf numFmtId="0" fontId="40" fillId="0" borderId="48" xfId="0" applyFont="1" applyBorder="1" applyAlignment="1">
      <alignment horizontal="left" vertical="center"/>
    </xf>
    <xf numFmtId="0" fontId="40" fillId="0" borderId="75" xfId="0" applyFont="1" applyBorder="1" applyAlignment="1">
      <alignment vertical="center" wrapText="1"/>
    </xf>
    <xf numFmtId="0" fontId="40" fillId="0" borderId="44" xfId="0" applyFont="1" applyBorder="1" applyAlignment="1">
      <alignment horizontal="left" vertical="center" wrapText="1"/>
    </xf>
    <xf numFmtId="0" fontId="40" fillId="0" borderId="78" xfId="0" applyFont="1" applyBorder="1" applyAlignment="1">
      <alignment horizontal="left" vertical="center"/>
    </xf>
    <xf numFmtId="0" fontId="40" fillId="0" borderId="48" xfId="0" applyFont="1" applyBorder="1" applyAlignment="1">
      <alignment horizontal="left" vertical="center" wrapText="1"/>
    </xf>
    <xf numFmtId="0" fontId="40" fillId="0" borderId="69" xfId="0" applyFont="1" applyBorder="1" applyAlignment="1">
      <alignment vertical="center" wrapText="1"/>
    </xf>
    <xf numFmtId="0" fontId="40" fillId="0" borderId="69" xfId="0" applyFont="1" applyBorder="1" applyAlignment="1">
      <alignment horizontal="left" vertical="center" wrapText="1"/>
    </xf>
    <xf numFmtId="0" fontId="40" fillId="0" borderId="78" xfId="0" applyFont="1" applyBorder="1" applyAlignment="1">
      <alignment horizontal="left" vertical="center" wrapText="1"/>
    </xf>
    <xf numFmtId="0" fontId="40" fillId="0" borderId="78" xfId="0" applyFont="1" applyBorder="1" applyAlignment="1">
      <alignment vertical="center"/>
    </xf>
    <xf numFmtId="176" fontId="23" fillId="0" borderId="0" xfId="0" applyNumberFormat="1" applyFont="1" applyAlignment="1">
      <alignment vertical="center"/>
    </xf>
    <xf numFmtId="176" fontId="23" fillId="0" borderId="78" xfId="0" applyNumberFormat="1" applyFont="1" applyBorder="1" applyAlignment="1">
      <alignment vertical="center"/>
    </xf>
    <xf numFmtId="0" fontId="40" fillId="0" borderId="49" xfId="0" applyFont="1" applyBorder="1" applyAlignment="1">
      <alignment vertical="center" wrapText="1"/>
    </xf>
    <xf numFmtId="0" fontId="40" fillId="0" borderId="80" xfId="0" applyFont="1" applyBorder="1" applyAlignment="1">
      <alignment vertical="center"/>
    </xf>
    <xf numFmtId="0" fontId="39" fillId="0" borderId="50" xfId="0" applyFont="1" applyBorder="1" applyAlignment="1">
      <alignment vertical="center" wrapText="1"/>
    </xf>
    <xf numFmtId="0" fontId="39" fillId="0" borderId="51" xfId="0" applyFont="1" applyBorder="1" applyAlignment="1">
      <alignment horizontal="left" vertical="center" wrapText="1"/>
    </xf>
    <xf numFmtId="0" fontId="39" fillId="0" borderId="81" xfId="0" applyFont="1" applyBorder="1" applyAlignment="1">
      <alignment vertical="center" wrapText="1"/>
    </xf>
    <xf numFmtId="0" fontId="23" fillId="0" borderId="45" xfId="0" applyFont="1" applyBorder="1" applyAlignment="1">
      <alignment vertical="center"/>
    </xf>
    <xf numFmtId="0" fontId="23" fillId="0" borderId="48" xfId="0" applyFont="1" applyBorder="1" applyAlignment="1">
      <alignment vertical="center"/>
    </xf>
    <xf numFmtId="0" fontId="40" fillId="0" borderId="49" xfId="0" applyFont="1" applyBorder="1" applyAlignment="1">
      <alignment horizontal="left" vertical="center"/>
    </xf>
    <xf numFmtId="0" fontId="40" fillId="0" borderId="49" xfId="0" applyFont="1" applyBorder="1" applyAlignment="1">
      <alignment vertical="center"/>
    </xf>
    <xf numFmtId="0" fontId="40" fillId="0" borderId="50" xfId="0" applyFont="1" applyBorder="1" applyAlignment="1">
      <alignment vertical="center"/>
    </xf>
    <xf numFmtId="0" fontId="40" fillId="0" borderId="81" xfId="0" applyFont="1" applyBorder="1" applyAlignment="1">
      <alignment horizontal="left" vertical="center"/>
    </xf>
    <xf numFmtId="0" fontId="23" fillId="0" borderId="50" xfId="0" applyFont="1" applyBorder="1" applyAlignment="1">
      <alignment vertical="center"/>
    </xf>
    <xf numFmtId="0" fontId="23" fillId="0" borderId="81" xfId="0" applyFont="1" applyBorder="1" applyAlignment="1">
      <alignment vertical="center"/>
    </xf>
    <xf numFmtId="0" fontId="42" fillId="0" borderId="51" xfId="0" applyFont="1" applyBorder="1" applyAlignment="1">
      <alignment vertical="center" shrinkToFit="1"/>
    </xf>
    <xf numFmtId="0" fontId="0" fillId="0" borderId="0" xfId="54" applyFont="1">
      <alignment vertical="center"/>
    </xf>
    <xf numFmtId="0" fontId="7" fillId="0" borderId="44" xfId="54" applyBorder="1" applyAlignment="1">
      <alignment horizontal="center" vertical="center"/>
    </xf>
    <xf numFmtId="0" fontId="0" fillId="0" borderId="0" xfId="54" applyFont="1" applyAlignment="1">
      <alignment horizontal="center" vertical="center"/>
    </xf>
    <xf numFmtId="0" fontId="7" fillId="0" borderId="69" xfId="54" applyBorder="1" applyAlignment="1">
      <alignment horizontal="center" vertical="center"/>
    </xf>
    <xf numFmtId="0" fontId="7" fillId="0" borderId="75" xfId="54" applyBorder="1" applyAlignment="1">
      <alignment horizontal="center" vertical="center"/>
    </xf>
    <xf numFmtId="0" fontId="7" fillId="0" borderId="75" xfId="54" applyBorder="1" applyAlignment="1">
      <alignment horizontal="left" vertical="center"/>
    </xf>
    <xf numFmtId="0" fontId="7" fillId="0" borderId="44" xfId="54" applyBorder="1" applyAlignment="1">
      <alignment horizontal="left" vertical="center"/>
    </xf>
    <xf numFmtId="0" fontId="7" fillId="0" borderId="45" xfId="54" applyBorder="1" applyAlignment="1">
      <alignment horizontal="left" vertical="center" wrapText="1"/>
    </xf>
    <xf numFmtId="0" fontId="7" fillId="0" borderId="46" xfId="54" applyBorder="1" applyAlignment="1">
      <alignment horizontal="left" vertical="center" wrapText="1"/>
    </xf>
    <xf numFmtId="0" fontId="7" fillId="0" borderId="48" xfId="54" applyBorder="1" applyAlignment="1">
      <alignment horizontal="left" vertical="center" wrapText="1"/>
    </xf>
    <xf numFmtId="0" fontId="7" fillId="0" borderId="69" xfId="45" applyBorder="1" applyAlignment="1">
      <alignment horizontal="left" vertical="center"/>
    </xf>
    <xf numFmtId="0" fontId="7" fillId="0" borderId="80" xfId="54" applyBorder="1" applyAlignment="1">
      <alignment horizontal="left" vertical="center" wrapText="1"/>
    </xf>
    <xf numFmtId="0" fontId="0" fillId="0" borderId="0" xfId="54" applyFont="1" applyAlignment="1">
      <alignment horizontal="left" vertical="center" wrapText="1"/>
    </xf>
    <xf numFmtId="0" fontId="7" fillId="0" borderId="78" xfId="54" applyBorder="1" applyAlignment="1">
      <alignment horizontal="left" vertical="center" wrapText="1"/>
    </xf>
    <xf numFmtId="0" fontId="7" fillId="0" borderId="49" xfId="54" applyBorder="1" applyAlignment="1">
      <alignment horizontal="center" vertical="center"/>
    </xf>
    <xf numFmtId="0" fontId="7" fillId="0" borderId="49" xfId="45" applyBorder="1" applyAlignment="1">
      <alignment horizontal="left" vertical="center"/>
    </xf>
    <xf numFmtId="0" fontId="0" fillId="0" borderId="0" xfId="54" applyFont="1" applyAlignment="1">
      <alignment horizontal="right" vertical="center"/>
    </xf>
    <xf numFmtId="0" fontId="44" fillId="0" borderId="0" xfId="47" applyFont="1">
      <alignment vertical="center"/>
    </xf>
    <xf numFmtId="0" fontId="45" fillId="0" borderId="0" xfId="54" applyFont="1">
      <alignment vertical="center"/>
    </xf>
    <xf numFmtId="0" fontId="46" fillId="0" borderId="0" xfId="54" applyFont="1">
      <alignment vertical="center"/>
    </xf>
    <xf numFmtId="0" fontId="0" fillId="0" borderId="0" xfId="54" applyFont="1" applyAlignment="1">
      <alignment horizontal="center" vertical="center" shrinkToFit="1"/>
    </xf>
    <xf numFmtId="0" fontId="31" fillId="0" borderId="75" xfId="54" applyFont="1" applyBorder="1" applyAlignment="1">
      <alignment horizontal="center" vertical="center"/>
    </xf>
    <xf numFmtId="0" fontId="0" fillId="0" borderId="0" xfId="54" applyFont="1" applyAlignment="1">
      <alignment horizontal="left" vertical="center"/>
    </xf>
    <xf numFmtId="0" fontId="7" fillId="0" borderId="141" xfId="54" applyBorder="1" applyAlignment="1">
      <alignment horizontal="center" vertical="center"/>
    </xf>
    <xf numFmtId="0" fontId="7" fillId="0" borderId="142" xfId="54" applyBorder="1" applyAlignment="1">
      <alignment horizontal="center" vertical="center"/>
    </xf>
    <xf numFmtId="0" fontId="31" fillId="0" borderId="84" xfId="54" applyFont="1" applyBorder="1" applyAlignment="1">
      <alignment vertical="center" shrinkToFit="1"/>
    </xf>
    <xf numFmtId="0" fontId="7" fillId="0" borderId="143" xfId="54" applyBorder="1">
      <alignment vertical="center"/>
    </xf>
    <xf numFmtId="0" fontId="7" fillId="0" borderId="144" xfId="54" applyBorder="1">
      <alignment vertical="center"/>
    </xf>
    <xf numFmtId="0" fontId="7" fillId="0" borderId="144" xfId="54" applyBorder="1" applyAlignment="1">
      <alignment horizontal="center" vertical="center"/>
    </xf>
    <xf numFmtId="0" fontId="7" fillId="0" borderId="144" xfId="54" applyBorder="1" applyAlignment="1">
      <alignment horizontal="right" vertical="center"/>
    </xf>
    <xf numFmtId="0" fontId="7" fillId="0" borderId="145" xfId="54" applyBorder="1">
      <alignment vertical="center"/>
    </xf>
    <xf numFmtId="0" fontId="44" fillId="0" borderId="0" xfId="47" applyFont="1" applyAlignment="1">
      <alignment horizontal="right" vertical="center"/>
    </xf>
    <xf numFmtId="0" fontId="7" fillId="0" borderId="146" xfId="54" applyBorder="1" applyAlignment="1">
      <alignment horizontal="center" vertical="center"/>
    </xf>
    <xf numFmtId="0" fontId="7" fillId="0" borderId="147" xfId="54" applyBorder="1" applyAlignment="1">
      <alignment horizontal="center" vertical="center"/>
    </xf>
    <xf numFmtId="0" fontId="7" fillId="0" borderId="148" xfId="54" applyBorder="1" applyAlignment="1">
      <alignment horizontal="center" vertical="center"/>
    </xf>
    <xf numFmtId="0" fontId="7" fillId="0" borderId="149" xfId="54" applyBorder="1" applyAlignment="1">
      <alignment horizontal="center" vertical="center"/>
    </xf>
    <xf numFmtId="0" fontId="7" fillId="0" borderId="150" xfId="54" applyBorder="1" applyAlignment="1">
      <alignment horizontal="center" vertical="center"/>
    </xf>
    <xf numFmtId="0" fontId="31" fillId="0" borderId="84" xfId="54" applyFont="1" applyBorder="1" applyAlignment="1">
      <alignment horizontal="center" vertical="center"/>
    </xf>
    <xf numFmtId="0" fontId="31" fillId="0" borderId="151" xfId="54" applyFont="1" applyBorder="1" applyAlignment="1">
      <alignment horizontal="center" vertical="center"/>
    </xf>
    <xf numFmtId="0" fontId="12" fillId="0" borderId="152" xfId="47" applyBorder="1" applyAlignment="1">
      <alignment horizontal="right" vertical="center"/>
    </xf>
    <xf numFmtId="0" fontId="44" fillId="0" borderId="0" xfId="47" applyFont="1" applyAlignment="1">
      <alignment horizontal="left" vertical="center"/>
    </xf>
    <xf numFmtId="0" fontId="7" fillId="0" borderId="153" xfId="54" applyBorder="1" applyAlignment="1">
      <alignment horizontal="center" vertical="center"/>
    </xf>
    <xf numFmtId="0" fontId="7" fillId="0" borderId="154" xfId="54" applyBorder="1" applyAlignment="1">
      <alignment horizontal="center" vertical="center"/>
    </xf>
    <xf numFmtId="0" fontId="44" fillId="0" borderId="0" xfId="54" applyFont="1" applyAlignment="1">
      <alignment horizontal="left" vertical="center" wrapText="1"/>
    </xf>
    <xf numFmtId="0" fontId="7" fillId="0" borderId="155" xfId="54" applyBorder="1" applyAlignment="1">
      <alignment horizontal="center" vertical="center"/>
    </xf>
    <xf numFmtId="0" fontId="7" fillId="0" borderId="156" xfId="54" applyBorder="1" applyAlignment="1">
      <alignment horizontal="center" vertical="center"/>
    </xf>
    <xf numFmtId="0" fontId="12" fillId="0" borderId="157" xfId="47" applyBorder="1" applyAlignment="1">
      <alignment horizontal="right" vertical="center"/>
    </xf>
    <xf numFmtId="0" fontId="7" fillId="0" borderId="158" xfId="54" applyBorder="1" applyAlignment="1">
      <alignment horizontal="center" vertical="center"/>
    </xf>
    <xf numFmtId="0" fontId="7" fillId="0" borderId="159" xfId="54" applyBorder="1" applyAlignment="1">
      <alignment horizontal="center" vertical="center"/>
    </xf>
    <xf numFmtId="0" fontId="7" fillId="0" borderId="160" xfId="54" applyBorder="1" applyAlignment="1">
      <alignment horizontal="center" vertical="center"/>
    </xf>
    <xf numFmtId="0" fontId="7" fillId="0" borderId="161" xfId="54" applyBorder="1" applyAlignment="1">
      <alignment horizontal="center" vertical="center"/>
    </xf>
    <xf numFmtId="0" fontId="7" fillId="0" borderId="162" xfId="54" applyBorder="1" applyAlignment="1">
      <alignment horizontal="center" vertical="center"/>
    </xf>
    <xf numFmtId="0" fontId="7" fillId="0" borderId="151" xfId="54" applyBorder="1" applyAlignment="1">
      <alignment horizontal="center" vertical="center"/>
    </xf>
    <xf numFmtId="0" fontId="7" fillId="0" borderId="84" xfId="54" applyBorder="1" applyAlignment="1">
      <alignment horizontal="center" vertical="center"/>
    </xf>
    <xf numFmtId="0" fontId="7" fillId="0" borderId="163" xfId="54" applyBorder="1">
      <alignment vertical="center"/>
    </xf>
    <xf numFmtId="0" fontId="7" fillId="0" borderId="164" xfId="54" applyBorder="1" applyAlignment="1">
      <alignment horizontal="center" vertical="center"/>
    </xf>
    <xf numFmtId="0" fontId="12" fillId="0" borderId="165" xfId="47" applyBorder="1" applyAlignment="1">
      <alignment horizontal="right" vertical="center"/>
    </xf>
    <xf numFmtId="0" fontId="31" fillId="0" borderId="44" xfId="54" applyFont="1" applyBorder="1" applyAlignment="1">
      <alignment horizontal="center" vertical="center"/>
    </xf>
    <xf numFmtId="0" fontId="0" fillId="0" borderId="137" xfId="47" applyFont="1" applyBorder="1" applyAlignment="1">
      <alignment horizontal="center" vertical="center"/>
    </xf>
    <xf numFmtId="0" fontId="0" fillId="0" borderId="131" xfId="47" applyFont="1" applyBorder="1" applyAlignment="1">
      <alignment horizontal="center" vertical="center"/>
    </xf>
    <xf numFmtId="0" fontId="0" fillId="0" borderId="48" xfId="47" applyFont="1" applyBorder="1" applyAlignment="1">
      <alignment horizontal="center" vertical="center"/>
    </xf>
    <xf numFmtId="0" fontId="28" fillId="0" borderId="0" xfId="54" applyFont="1" applyAlignment="1">
      <alignment horizontal="left" vertical="center" wrapText="1"/>
    </xf>
    <xf numFmtId="0" fontId="31" fillId="0" borderId="69" xfId="54" applyFont="1" applyBorder="1" applyAlignment="1">
      <alignment horizontal="center" vertical="center"/>
    </xf>
    <xf numFmtId="0" fontId="0" fillId="0" borderId="132" xfId="47" applyFont="1" applyBorder="1" applyAlignment="1">
      <alignment horizontal="center" vertical="center"/>
    </xf>
    <xf numFmtId="0" fontId="0" fillId="0" borderId="78" xfId="47" applyFont="1" applyBorder="1" applyAlignment="1">
      <alignment horizontal="center" vertical="center"/>
    </xf>
    <xf numFmtId="0" fontId="31" fillId="0" borderId="49" xfId="54" applyFont="1" applyBorder="1" applyAlignment="1">
      <alignment horizontal="center" vertical="center"/>
    </xf>
    <xf numFmtId="0" fontId="0" fillId="0" borderId="139" xfId="47" applyFont="1" applyBorder="1" applyAlignment="1">
      <alignment horizontal="center" vertical="center"/>
    </xf>
    <xf numFmtId="0" fontId="0" fillId="0" borderId="133" xfId="47" applyFont="1" applyBorder="1" applyAlignment="1">
      <alignment horizontal="center" vertical="center"/>
    </xf>
    <xf numFmtId="0" fontId="0" fillId="0" borderId="81" xfId="47" applyFont="1" applyBorder="1" applyAlignment="1">
      <alignment horizontal="center" vertical="center"/>
    </xf>
    <xf numFmtId="0" fontId="7" fillId="0" borderId="166" xfId="54" applyBorder="1">
      <alignment vertical="center"/>
    </xf>
    <xf numFmtId="0" fontId="12" fillId="0" borderId="134" xfId="47" applyBorder="1" applyAlignment="1">
      <alignment horizontal="center" vertical="center"/>
    </xf>
    <xf numFmtId="0" fontId="12" fillId="0" borderId="137" xfId="47" applyBorder="1" applyAlignment="1">
      <alignment horizontal="center" vertical="center"/>
    </xf>
    <xf numFmtId="0" fontId="12" fillId="0" borderId="131" xfId="47" applyBorder="1" applyAlignment="1">
      <alignment horizontal="center" vertical="center"/>
    </xf>
    <xf numFmtId="0" fontId="12" fillId="0" borderId="48" xfId="47" applyBorder="1" applyAlignment="1">
      <alignment horizontal="center" vertical="center"/>
    </xf>
    <xf numFmtId="0" fontId="31" fillId="0" borderId="158" xfId="47" applyFont="1" applyBorder="1" applyAlignment="1">
      <alignment horizontal="center" vertical="center" wrapText="1"/>
    </xf>
    <xf numFmtId="0" fontId="12" fillId="0" borderId="147" xfId="47" applyBorder="1" applyAlignment="1">
      <alignment horizontal="center" vertical="center"/>
    </xf>
    <xf numFmtId="0" fontId="12" fillId="0" borderId="132" xfId="47" applyBorder="1" applyAlignment="1">
      <alignment horizontal="center" vertical="center"/>
    </xf>
    <xf numFmtId="0" fontId="12" fillId="0" borderId="78" xfId="47" applyBorder="1" applyAlignment="1">
      <alignment horizontal="center" vertical="center"/>
    </xf>
    <xf numFmtId="0" fontId="31" fillId="0" borderId="166" xfId="47" applyFont="1" applyBorder="1" applyAlignment="1">
      <alignment horizontal="center" vertical="center" wrapText="1"/>
    </xf>
    <xf numFmtId="0" fontId="12" fillId="0" borderId="160" xfId="47" applyBorder="1" applyAlignment="1">
      <alignment horizontal="center" vertical="center"/>
    </xf>
    <xf numFmtId="0" fontId="31" fillId="0" borderId="167" xfId="54" applyFont="1" applyBorder="1" applyAlignment="1">
      <alignment horizontal="center" vertical="center"/>
    </xf>
    <xf numFmtId="0" fontId="7" fillId="0" borderId="168" xfId="54" applyBorder="1" applyAlignment="1">
      <alignment horizontal="center" vertical="center"/>
    </xf>
    <xf numFmtId="0" fontId="7" fillId="0" borderId="169" xfId="54" applyBorder="1" applyAlignment="1">
      <alignment horizontal="center" vertical="center"/>
    </xf>
    <xf numFmtId="0" fontId="12" fillId="0" borderId="170" xfId="47" applyBorder="1" applyAlignment="1">
      <alignment horizontal="center" vertical="center"/>
    </xf>
    <xf numFmtId="0" fontId="12" fillId="0" borderId="133" xfId="47" applyBorder="1" applyAlignment="1">
      <alignment horizontal="center" vertical="center"/>
    </xf>
    <xf numFmtId="0" fontId="12" fillId="0" borderId="81" xfId="47" applyBorder="1" applyAlignment="1">
      <alignment horizontal="center" vertical="center"/>
    </xf>
    <xf numFmtId="0" fontId="12" fillId="0" borderId="0" xfId="47">
      <alignment vertical="center"/>
    </xf>
    <xf numFmtId="0" fontId="0" fillId="0" borderId="141" xfId="47" applyFont="1" applyBorder="1" applyAlignment="1">
      <alignment horizontal="center" vertical="center"/>
    </xf>
    <xf numFmtId="0" fontId="0" fillId="0" borderId="142" xfId="47" applyFont="1" applyBorder="1" applyAlignment="1">
      <alignment horizontal="center" vertical="center"/>
    </xf>
    <xf numFmtId="0" fontId="0" fillId="0" borderId="84" xfId="47" applyFont="1" applyBorder="1" applyAlignment="1">
      <alignment vertical="center" shrinkToFit="1"/>
    </xf>
    <xf numFmtId="0" fontId="0" fillId="0" borderId="143" xfId="47" applyFont="1" applyBorder="1">
      <alignment vertical="center"/>
    </xf>
    <xf numFmtId="0" fontId="0" fillId="0" borderId="144" xfId="47" applyFont="1" applyBorder="1">
      <alignment vertical="center"/>
    </xf>
    <xf numFmtId="0" fontId="0" fillId="0" borderId="144" xfId="47" applyFont="1" applyBorder="1" applyAlignment="1">
      <alignment horizontal="center" vertical="center"/>
    </xf>
    <xf numFmtId="0" fontId="0" fillId="0" borderId="144" xfId="47" applyFont="1" applyBorder="1" applyAlignment="1">
      <alignment horizontal="right" vertical="center"/>
    </xf>
    <xf numFmtId="0" fontId="0" fillId="0" borderId="145" xfId="47" applyFont="1" applyBorder="1">
      <alignment vertical="center"/>
    </xf>
    <xf numFmtId="0" fontId="0" fillId="0" borderId="149" xfId="47" applyFont="1" applyBorder="1" applyAlignment="1">
      <alignment horizontal="center" vertical="center"/>
    </xf>
    <xf numFmtId="0" fontId="0" fillId="0" borderId="150" xfId="47" applyFont="1" applyBorder="1" applyAlignment="1">
      <alignment horizontal="center" vertical="center"/>
    </xf>
    <xf numFmtId="0" fontId="0" fillId="0" borderId="84" xfId="47" applyFont="1" applyBorder="1" applyAlignment="1">
      <alignment horizontal="center" vertical="center"/>
    </xf>
    <xf numFmtId="0" fontId="0" fillId="0" borderId="135" xfId="47" applyFont="1" applyBorder="1" applyAlignment="1">
      <alignment horizontal="center" vertical="center" shrinkToFit="1"/>
    </xf>
    <xf numFmtId="0" fontId="0" fillId="0" borderId="44" xfId="47" applyFont="1" applyBorder="1" applyAlignment="1">
      <alignment horizontal="center" vertical="center" shrinkToFit="1"/>
    </xf>
    <xf numFmtId="0" fontId="0" fillId="0" borderId="171" xfId="47" applyFont="1" applyBorder="1" applyAlignment="1">
      <alignment horizontal="center" vertical="center"/>
    </xf>
    <xf numFmtId="0" fontId="12" fillId="0" borderId="44" xfId="47" applyBorder="1" applyAlignment="1">
      <alignment horizontal="center" vertical="center"/>
    </xf>
    <xf numFmtId="0" fontId="0" fillId="0" borderId="155" xfId="47" applyFont="1" applyBorder="1" applyAlignment="1">
      <alignment horizontal="center" vertical="center"/>
    </xf>
    <xf numFmtId="0" fontId="0" fillId="0" borderId="156" xfId="47" applyFont="1" applyBorder="1" applyAlignment="1">
      <alignment horizontal="center" vertical="center"/>
    </xf>
    <xf numFmtId="0" fontId="0" fillId="0" borderId="138" xfId="47" applyFont="1" applyBorder="1" applyAlignment="1">
      <alignment horizontal="center" vertical="center" shrinkToFit="1"/>
    </xf>
    <xf numFmtId="0" fontId="0" fillId="0" borderId="69" xfId="47" applyFont="1" applyBorder="1" applyAlignment="1">
      <alignment horizontal="center" vertical="center" shrinkToFit="1"/>
    </xf>
    <xf numFmtId="0" fontId="12" fillId="0" borderId="69" xfId="47" applyBorder="1" applyAlignment="1">
      <alignment horizontal="center" vertical="center"/>
    </xf>
    <xf numFmtId="0" fontId="0" fillId="0" borderId="158" xfId="47" applyFont="1" applyBorder="1">
      <alignment vertical="center"/>
    </xf>
    <xf numFmtId="0" fontId="0" fillId="0" borderId="172" xfId="47" applyFont="1" applyBorder="1" applyAlignment="1">
      <alignment horizontal="center" vertical="center"/>
    </xf>
    <xf numFmtId="0" fontId="0" fillId="0" borderId="140" xfId="47" applyFont="1" applyBorder="1" applyAlignment="1">
      <alignment horizontal="center" vertical="center" shrinkToFit="1"/>
    </xf>
    <xf numFmtId="0" fontId="0" fillId="0" borderId="49" xfId="47" applyFont="1" applyBorder="1" applyAlignment="1">
      <alignment horizontal="center" vertical="center" shrinkToFit="1"/>
    </xf>
    <xf numFmtId="0" fontId="0" fillId="0" borderId="162" xfId="47" applyFont="1" applyBorder="1">
      <alignment vertical="center"/>
    </xf>
    <xf numFmtId="0" fontId="0" fillId="0" borderId="173" xfId="47" applyFont="1" applyBorder="1" applyAlignment="1">
      <alignment horizontal="center" vertical="center"/>
    </xf>
    <xf numFmtId="0" fontId="0" fillId="0" borderId="151" xfId="47" applyFont="1" applyBorder="1" applyAlignment="1">
      <alignment horizontal="center" vertical="center"/>
    </xf>
    <xf numFmtId="0" fontId="0" fillId="0" borderId="75" xfId="47" applyFont="1" applyBorder="1" applyAlignment="1">
      <alignment horizontal="center" vertical="center"/>
    </xf>
    <xf numFmtId="0" fontId="0" fillId="0" borderId="164" xfId="47" applyFont="1" applyBorder="1">
      <alignment vertical="center"/>
    </xf>
    <xf numFmtId="0" fontId="0" fillId="0" borderId="174" xfId="47" applyFont="1" applyBorder="1">
      <alignment vertical="center"/>
    </xf>
    <xf numFmtId="0" fontId="12" fillId="0" borderId="76" xfId="47" applyBorder="1">
      <alignment vertical="center"/>
    </xf>
    <xf numFmtId="0" fontId="0" fillId="0" borderId="162" xfId="47" applyFont="1" applyBorder="1" applyAlignment="1">
      <alignment horizontal="left" vertical="center"/>
    </xf>
    <xf numFmtId="0" fontId="0" fillId="0" borderId="154" xfId="47" applyFont="1" applyBorder="1" applyAlignment="1">
      <alignment horizontal="center" vertical="center"/>
    </xf>
    <xf numFmtId="0" fontId="0" fillId="0" borderId="45" xfId="47" applyFont="1" applyBorder="1" applyAlignment="1">
      <alignment horizontal="center" vertical="center"/>
    </xf>
    <xf numFmtId="0" fontId="0" fillId="0" borderId="135" xfId="47" applyFont="1" applyBorder="1" applyAlignment="1">
      <alignment horizontal="center" vertical="center"/>
    </xf>
    <xf numFmtId="0" fontId="0" fillId="0" borderId="44" xfId="47" applyFont="1" applyBorder="1" applyAlignment="1">
      <alignment horizontal="center" vertical="center"/>
    </xf>
    <xf numFmtId="0" fontId="0" fillId="0" borderId="152" xfId="47" applyFont="1" applyBorder="1" applyAlignment="1">
      <alignment horizontal="center" vertical="center"/>
    </xf>
    <xf numFmtId="0" fontId="0" fillId="0" borderId="134" xfId="47" applyFont="1" applyBorder="1" applyAlignment="1">
      <alignment horizontal="right" vertical="center"/>
    </xf>
    <xf numFmtId="0" fontId="0" fillId="0" borderId="154" xfId="47" applyFont="1" applyBorder="1">
      <alignment vertical="center"/>
    </xf>
    <xf numFmtId="0" fontId="0" fillId="0" borderId="137" xfId="47" applyFont="1" applyBorder="1" applyAlignment="1">
      <alignment horizontal="right" vertical="center"/>
    </xf>
    <xf numFmtId="0" fontId="0" fillId="0" borderId="164" xfId="47" applyFont="1" applyBorder="1" applyAlignment="1">
      <alignment horizontal="center" vertical="center" wrapText="1"/>
    </xf>
    <xf numFmtId="0" fontId="0" fillId="0" borderId="175" xfId="47" applyFont="1" applyBorder="1" applyAlignment="1">
      <alignment horizontal="center" vertical="center"/>
    </xf>
    <xf numFmtId="0" fontId="0" fillId="0" borderId="139" xfId="47" applyFont="1" applyBorder="1" applyAlignment="1">
      <alignment horizontal="right" vertical="center"/>
    </xf>
    <xf numFmtId="0" fontId="0" fillId="0" borderId="162" xfId="47" applyFont="1" applyBorder="1" applyAlignment="1">
      <alignment horizontal="center" vertical="center" wrapText="1"/>
    </xf>
    <xf numFmtId="0" fontId="0" fillId="0" borderId="134" xfId="47" applyFont="1" applyBorder="1" applyAlignment="1">
      <alignment horizontal="center" vertical="center"/>
    </xf>
    <xf numFmtId="0" fontId="12" fillId="0" borderId="49" xfId="47" applyBorder="1" applyAlignment="1">
      <alignment horizontal="center" vertical="center"/>
    </xf>
    <xf numFmtId="0" fontId="0" fillId="0" borderId="166" xfId="47" applyFont="1" applyBorder="1" applyAlignment="1">
      <alignment horizontal="center" vertical="center" wrapText="1"/>
    </xf>
    <xf numFmtId="0" fontId="0" fillId="0" borderId="176" xfId="47" applyFont="1" applyBorder="1" applyAlignment="1">
      <alignment horizontal="center" vertical="center"/>
    </xf>
    <xf numFmtId="0" fontId="0" fillId="0" borderId="167" xfId="47" applyFont="1" applyBorder="1" applyAlignment="1">
      <alignment horizontal="center" vertical="center"/>
    </xf>
    <xf numFmtId="0" fontId="0" fillId="0" borderId="168" xfId="47" applyFont="1" applyBorder="1" applyAlignment="1">
      <alignment horizontal="center" vertical="center"/>
    </xf>
    <xf numFmtId="0" fontId="0" fillId="0" borderId="169" xfId="47" applyFont="1" applyBorder="1" applyAlignment="1">
      <alignment horizontal="center" vertical="center"/>
    </xf>
    <xf numFmtId="0" fontId="0" fillId="0" borderId="170" xfId="47" applyFont="1" applyBorder="1" applyAlignment="1">
      <alignment horizontal="center" vertical="center"/>
    </xf>
    <xf numFmtId="0" fontId="0" fillId="0" borderId="177" xfId="47" applyFont="1" applyBorder="1" applyAlignment="1">
      <alignment horizontal="center" vertical="center"/>
    </xf>
    <xf numFmtId="0" fontId="0" fillId="0" borderId="178" xfId="47" applyFont="1" applyBorder="1" applyAlignment="1">
      <alignment horizontal="center" vertical="center"/>
    </xf>
    <xf numFmtId="0" fontId="12" fillId="0" borderId="0" xfId="47" applyAlignment="1">
      <alignment horizontal="center" vertical="center"/>
    </xf>
    <xf numFmtId="0" fontId="0" fillId="0" borderId="157" xfId="47" applyFont="1" applyBorder="1" applyAlignment="1">
      <alignment horizontal="center" vertical="center"/>
    </xf>
    <xf numFmtId="0" fontId="0" fillId="0" borderId="158" xfId="47" applyFont="1" applyBorder="1" applyAlignment="1">
      <alignment horizontal="center" vertical="center"/>
    </xf>
    <xf numFmtId="0" fontId="0" fillId="0" borderId="162" xfId="47" applyFont="1" applyBorder="1" applyAlignment="1">
      <alignment horizontal="center" vertical="center"/>
    </xf>
    <xf numFmtId="0" fontId="0" fillId="0" borderId="163" xfId="47" applyFont="1" applyBorder="1">
      <alignment vertical="center"/>
    </xf>
    <xf numFmtId="0" fontId="0" fillId="0" borderId="164" xfId="47" applyFont="1" applyBorder="1" applyAlignment="1">
      <alignment horizontal="center" vertical="center"/>
    </xf>
    <xf numFmtId="0" fontId="0" fillId="0" borderId="165" xfId="47" applyFont="1" applyBorder="1" applyAlignment="1">
      <alignment horizontal="center" vertical="center"/>
    </xf>
    <xf numFmtId="0" fontId="0" fillId="0" borderId="80" xfId="47" applyFont="1" applyBorder="1" applyAlignment="1">
      <alignment horizontal="center" vertical="center"/>
    </xf>
    <xf numFmtId="0" fontId="0" fillId="0" borderId="69" xfId="47" applyFont="1" applyBorder="1" applyAlignment="1">
      <alignment horizontal="center" vertical="center"/>
    </xf>
    <xf numFmtId="0" fontId="0" fillId="0" borderId="166" xfId="47" applyFont="1" applyBorder="1">
      <alignment vertical="center"/>
    </xf>
    <xf numFmtId="0" fontId="0" fillId="0" borderId="158" xfId="47" applyFont="1" applyBorder="1" applyAlignment="1">
      <alignment horizontal="center" vertical="center" wrapText="1"/>
    </xf>
    <xf numFmtId="0" fontId="0" fillId="0" borderId="147" xfId="47" applyFont="1" applyBorder="1" applyAlignment="1">
      <alignment horizontal="center" vertical="center"/>
    </xf>
    <xf numFmtId="0" fontId="0" fillId="0" borderId="160" xfId="47" applyFont="1" applyBorder="1" applyAlignment="1">
      <alignment horizontal="center" vertical="center"/>
    </xf>
    <xf numFmtId="0" fontId="47" fillId="0" borderId="0" xfId="54" applyFont="1">
      <alignment vertical="center"/>
    </xf>
    <xf numFmtId="0" fontId="7" fillId="0" borderId="78" xfId="54" applyBorder="1" applyAlignment="1">
      <alignment horizontal="left" vertical="center"/>
    </xf>
    <xf numFmtId="0" fontId="0" fillId="0" borderId="179" xfId="47" applyFont="1" applyBorder="1" applyAlignment="1">
      <alignment vertical="center" shrinkToFit="1"/>
    </xf>
    <xf numFmtId="0" fontId="0" fillId="0" borderId="180" xfId="47" applyFont="1" applyBorder="1" applyAlignment="1">
      <alignment horizontal="center" vertical="center"/>
    </xf>
    <xf numFmtId="0" fontId="0" fillId="0" borderId="181" xfId="47" applyFont="1" applyBorder="1" applyAlignment="1">
      <alignment horizontal="center" vertical="center"/>
    </xf>
    <xf numFmtId="0" fontId="0" fillId="0" borderId="182" xfId="47" applyFont="1" applyBorder="1" applyAlignment="1">
      <alignment horizontal="center" vertical="center"/>
    </xf>
    <xf numFmtId="0" fontId="0" fillId="0" borderId="183" xfId="47" applyFont="1" applyBorder="1" applyAlignment="1">
      <alignment horizontal="center" vertical="center"/>
    </xf>
    <xf numFmtId="0" fontId="0" fillId="0" borderId="184" xfId="47" applyFont="1" applyBorder="1" applyAlignment="1">
      <alignment horizontal="center" vertical="center"/>
    </xf>
    <xf numFmtId="0" fontId="0" fillId="0" borderId="152" xfId="47" applyFont="1" applyBorder="1" applyAlignment="1">
      <alignment horizontal="right" vertical="center"/>
    </xf>
    <xf numFmtId="0" fontId="0" fillId="0" borderId="77" xfId="47" applyFont="1" applyBorder="1" applyAlignment="1">
      <alignment horizontal="center" vertical="center"/>
    </xf>
    <xf numFmtId="0" fontId="7" fillId="0" borderId="75" xfId="54" applyBorder="1">
      <alignment vertical="center"/>
    </xf>
    <xf numFmtId="0" fontId="0" fillId="0" borderId="157" xfId="47" applyFont="1" applyBorder="1" applyAlignment="1">
      <alignment horizontal="right" vertical="center"/>
    </xf>
    <xf numFmtId="0" fontId="0" fillId="0" borderId="165" xfId="47" applyFont="1" applyBorder="1" applyAlignment="1">
      <alignment horizontal="right" vertical="center"/>
    </xf>
    <xf numFmtId="0" fontId="0" fillId="0" borderId="131" xfId="47" applyFont="1" applyBorder="1" applyAlignment="1">
      <alignment horizontal="center" vertical="center" wrapText="1"/>
    </xf>
    <xf numFmtId="0" fontId="7" fillId="0" borderId="44" xfId="54" applyBorder="1">
      <alignment vertical="center"/>
    </xf>
    <xf numFmtId="0" fontId="31" fillId="0" borderId="185" xfId="54" applyFont="1" applyBorder="1" applyAlignment="1">
      <alignment horizontal="center" vertical="center" wrapText="1" shrinkToFit="1"/>
    </xf>
    <xf numFmtId="0" fontId="7" fillId="0" borderId="186" xfId="54" applyBorder="1" applyAlignment="1">
      <alignment horizontal="center" vertical="center"/>
    </xf>
    <xf numFmtId="0" fontId="0" fillId="0" borderId="187" xfId="47" applyFont="1" applyBorder="1" applyAlignment="1">
      <alignment horizontal="center" vertical="center"/>
    </xf>
    <xf numFmtId="0" fontId="0" fillId="0" borderId="188" xfId="47" applyFont="1" applyBorder="1" applyAlignment="1">
      <alignment horizontal="center" vertical="center"/>
    </xf>
    <xf numFmtId="0" fontId="31" fillId="0" borderId="189" xfId="47" applyFont="1" applyBorder="1" applyAlignment="1">
      <alignment vertical="center" shrinkToFit="1"/>
    </xf>
    <xf numFmtId="0" fontId="31" fillId="0" borderId="180" xfId="47" applyFont="1" applyBorder="1" applyAlignment="1">
      <alignment horizontal="center" vertical="center"/>
    </xf>
    <xf numFmtId="0" fontId="31" fillId="0" borderId="181" xfId="47" applyFont="1" applyBorder="1" applyAlignment="1">
      <alignment horizontal="center" vertical="center"/>
    </xf>
    <xf numFmtId="0" fontId="31" fillId="0" borderId="190" xfId="47" applyFont="1" applyBorder="1" applyAlignment="1">
      <alignment horizontal="center" vertical="center"/>
    </xf>
    <xf numFmtId="0" fontId="31" fillId="0" borderId="0" xfId="47" applyFont="1" applyAlignment="1">
      <alignment horizontal="center" vertical="center"/>
    </xf>
    <xf numFmtId="0" fontId="31" fillId="0" borderId="0" xfId="47" applyFont="1">
      <alignment vertical="center"/>
    </xf>
    <xf numFmtId="0" fontId="31" fillId="0" borderId="189" xfId="47" applyFont="1" applyBorder="1" applyAlignment="1">
      <alignment horizontal="center" vertical="center"/>
    </xf>
    <xf numFmtId="0" fontId="31" fillId="0" borderId="135" xfId="47" applyFont="1" applyBorder="1" applyAlignment="1">
      <alignment horizontal="center" vertical="center" shrinkToFit="1"/>
    </xf>
    <xf numFmtId="0" fontId="31" fillId="0" borderId="44" xfId="47" applyFont="1" applyBorder="1" applyAlignment="1">
      <alignment horizontal="center" vertical="center" shrinkToFit="1"/>
    </xf>
    <xf numFmtId="0" fontId="31" fillId="0" borderId="171" xfId="47" applyFont="1" applyBorder="1" applyAlignment="1">
      <alignment horizontal="center" vertical="center"/>
    </xf>
    <xf numFmtId="0" fontId="31" fillId="0" borderId="191" xfId="47" applyFont="1" applyBorder="1" applyAlignment="1">
      <alignment horizontal="center" vertical="center"/>
    </xf>
    <xf numFmtId="0" fontId="31" fillId="0" borderId="138" xfId="47" applyFont="1" applyBorder="1" applyAlignment="1">
      <alignment horizontal="center" vertical="center" shrinkToFit="1"/>
    </xf>
    <xf numFmtId="0" fontId="31" fillId="0" borderId="69" xfId="47" applyFont="1" applyBorder="1" applyAlignment="1">
      <alignment horizontal="center" vertical="center" shrinkToFit="1"/>
    </xf>
    <xf numFmtId="0" fontId="31" fillId="0" borderId="140" xfId="47" applyFont="1" applyBorder="1" applyAlignment="1">
      <alignment horizontal="center" vertical="center" shrinkToFit="1"/>
    </xf>
    <xf numFmtId="0" fontId="31" fillId="0" borderId="49" xfId="47" applyFont="1" applyBorder="1" applyAlignment="1">
      <alignment horizontal="center" vertical="center" shrinkToFit="1"/>
    </xf>
    <xf numFmtId="0" fontId="31" fillId="0" borderId="192" xfId="47" applyFont="1" applyBorder="1" applyAlignment="1">
      <alignment horizontal="center" vertical="center"/>
    </xf>
    <xf numFmtId="0" fontId="31" fillId="0" borderId="135" xfId="47" applyFont="1" applyBorder="1">
      <alignment vertical="center"/>
    </xf>
    <xf numFmtId="0" fontId="31" fillId="0" borderId="44" xfId="47" applyFont="1" applyBorder="1">
      <alignment vertical="center"/>
    </xf>
    <xf numFmtId="0" fontId="31" fillId="0" borderId="193" xfId="47" applyFont="1" applyBorder="1" applyAlignment="1">
      <alignment horizontal="center" vertical="center"/>
    </xf>
    <xf numFmtId="0" fontId="31" fillId="0" borderId="194" xfId="47" applyFont="1" applyBorder="1" applyAlignment="1">
      <alignment horizontal="center" vertical="center"/>
    </xf>
    <xf numFmtId="0" fontId="31" fillId="0" borderId="138" xfId="47" applyFont="1" applyBorder="1">
      <alignment vertical="center"/>
    </xf>
    <xf numFmtId="0" fontId="31" fillId="0" borderId="69" xfId="47" applyFont="1" applyBorder="1">
      <alignment vertical="center"/>
    </xf>
    <xf numFmtId="0" fontId="0" fillId="0" borderId="148" xfId="47" applyFont="1" applyBorder="1" applyAlignment="1">
      <alignment horizontal="center" vertical="center"/>
    </xf>
    <xf numFmtId="0" fontId="31" fillId="0" borderId="134" xfId="47" applyFont="1" applyBorder="1" applyAlignment="1">
      <alignment horizontal="center" vertical="center"/>
    </xf>
    <xf numFmtId="0" fontId="31" fillId="0" borderId="195" xfId="47" applyFont="1" applyBorder="1" applyAlignment="1">
      <alignment horizontal="center" vertical="center"/>
    </xf>
    <xf numFmtId="0" fontId="31" fillId="0" borderId="141" xfId="47" applyFont="1" applyBorder="1" applyAlignment="1">
      <alignment horizontal="center" vertical="center"/>
    </xf>
    <xf numFmtId="0" fontId="31" fillId="0" borderId="196" xfId="47" applyFont="1" applyBorder="1" applyAlignment="1">
      <alignment horizontal="center" vertical="center"/>
    </xf>
    <xf numFmtId="0" fontId="31" fillId="0" borderId="197" xfId="47" applyFont="1" applyBorder="1">
      <alignment vertical="center"/>
    </xf>
    <xf numFmtId="0" fontId="31" fillId="0" borderId="198" xfId="47" applyFont="1" applyBorder="1">
      <alignment vertical="center"/>
    </xf>
    <xf numFmtId="0" fontId="31" fillId="0" borderId="155" xfId="47" applyFont="1" applyBorder="1" applyAlignment="1">
      <alignment horizontal="center" vertical="center"/>
    </xf>
    <xf numFmtId="0" fontId="31" fillId="0" borderId="139" xfId="47" applyFont="1" applyBorder="1" applyAlignment="1">
      <alignment horizontal="center" vertical="center"/>
    </xf>
    <xf numFmtId="0" fontId="31" fillId="0" borderId="199" xfId="54" applyFont="1" applyBorder="1" applyAlignment="1">
      <alignment horizontal="center" vertical="center" wrapText="1" shrinkToFit="1"/>
    </xf>
    <xf numFmtId="0" fontId="7" fillId="0" borderId="200" xfId="54" applyBorder="1" applyAlignment="1">
      <alignment horizontal="center" vertical="center"/>
    </xf>
    <xf numFmtId="0" fontId="31" fillId="0" borderId="201" xfId="54" applyFont="1" applyBorder="1" applyAlignment="1">
      <alignment horizontal="center" vertical="center" wrapText="1" shrinkToFit="1"/>
    </xf>
    <xf numFmtId="0" fontId="7" fillId="0" borderId="202" xfId="54" applyBorder="1" applyAlignment="1">
      <alignment horizontal="center" vertical="center"/>
    </xf>
    <xf numFmtId="0" fontId="0" fillId="0" borderId="51" xfId="47" applyFont="1" applyBorder="1" applyAlignment="1">
      <alignment horizontal="center" vertical="center"/>
    </xf>
    <xf numFmtId="0" fontId="0" fillId="0" borderId="203" xfId="47" applyFont="1" applyBorder="1" applyAlignment="1">
      <alignment horizontal="center" vertical="center"/>
    </xf>
    <xf numFmtId="0" fontId="31" fillId="0" borderId="0" xfId="54" applyFont="1" applyAlignment="1">
      <alignment horizontal="right" vertical="center"/>
    </xf>
    <xf numFmtId="0" fontId="31" fillId="0" borderId="204" xfId="54" applyFont="1" applyBorder="1" applyAlignment="1">
      <alignment horizontal="center" vertical="center" wrapText="1" shrinkToFit="1"/>
    </xf>
    <xf numFmtId="0" fontId="7" fillId="0" borderId="205" xfId="54" applyBorder="1" applyAlignment="1">
      <alignment horizontal="center" vertical="center"/>
    </xf>
    <xf numFmtId="0" fontId="31" fillId="0" borderId="206" xfId="47" applyFont="1" applyBorder="1" applyAlignment="1">
      <alignment horizontal="center" vertical="center"/>
    </xf>
    <xf numFmtId="0" fontId="0" fillId="0" borderId="161" xfId="47" applyFont="1" applyBorder="1" applyAlignment="1">
      <alignment horizontal="center" vertical="center"/>
    </xf>
    <xf numFmtId="0" fontId="31" fillId="0" borderId="179" xfId="47" applyFont="1" applyBorder="1" applyAlignment="1">
      <alignment vertical="center" shrinkToFit="1"/>
    </xf>
    <xf numFmtId="0" fontId="31" fillId="0" borderId="182" xfId="47" applyFont="1" applyBorder="1" applyAlignment="1">
      <alignment horizontal="center" vertical="center"/>
    </xf>
    <xf numFmtId="0" fontId="46" fillId="0" borderId="0" xfId="54" applyFont="1" applyAlignment="1">
      <alignment horizontal="right" vertical="center"/>
    </xf>
    <xf numFmtId="0" fontId="31" fillId="0" borderId="184" xfId="47" applyFont="1" applyBorder="1" applyAlignment="1">
      <alignment horizontal="center" vertical="center"/>
    </xf>
    <xf numFmtId="0" fontId="31" fillId="0" borderId="152" xfId="47" applyFont="1" applyBorder="1" applyAlignment="1">
      <alignment horizontal="center" vertical="center"/>
    </xf>
    <xf numFmtId="0" fontId="31" fillId="0" borderId="157" xfId="47" applyFont="1" applyBorder="1" applyAlignment="1">
      <alignment horizontal="center" vertical="center"/>
    </xf>
    <xf numFmtId="0" fontId="0" fillId="0" borderId="207" xfId="47" applyFont="1" applyBorder="1" applyAlignment="1">
      <alignment horizontal="center" vertical="center"/>
    </xf>
    <xf numFmtId="0" fontId="31" fillId="0" borderId="165" xfId="47" applyFont="1" applyBorder="1" applyAlignment="1">
      <alignment horizontal="center" vertical="center"/>
    </xf>
    <xf numFmtId="0" fontId="31" fillId="0" borderId="208" xfId="47" applyFont="1" applyBorder="1" applyAlignment="1">
      <alignment horizontal="center" vertical="center"/>
    </xf>
    <xf numFmtId="0" fontId="31" fillId="0" borderId="131" xfId="47" applyFont="1" applyBorder="1" applyAlignment="1">
      <alignment horizontal="center" vertical="center"/>
    </xf>
    <xf numFmtId="0" fontId="31" fillId="0" borderId="209" xfId="47" applyFont="1" applyBorder="1" applyAlignment="1">
      <alignment horizontal="center" vertical="center"/>
    </xf>
    <xf numFmtId="0" fontId="31" fillId="0" borderId="132" xfId="47" applyFont="1" applyBorder="1" applyAlignment="1">
      <alignment horizontal="center" vertical="center"/>
    </xf>
    <xf numFmtId="0" fontId="31" fillId="0" borderId="137" xfId="47" applyFont="1" applyBorder="1" applyAlignment="1">
      <alignment horizontal="center" vertical="center"/>
    </xf>
    <xf numFmtId="0" fontId="31" fillId="0" borderId="174" xfId="47" applyFont="1" applyBorder="1" applyAlignment="1">
      <alignment horizontal="center" vertical="center"/>
    </xf>
    <xf numFmtId="0" fontId="31" fillId="0" borderId="187" xfId="47" applyFont="1" applyBorder="1" applyAlignment="1">
      <alignment horizontal="center" vertical="center"/>
    </xf>
    <xf numFmtId="0" fontId="31" fillId="0" borderId="168" xfId="47" applyFont="1" applyBorder="1" applyAlignment="1">
      <alignment horizontal="center" vertical="center"/>
    </xf>
    <xf numFmtId="0" fontId="31" fillId="0" borderId="169" xfId="47" applyFont="1" applyBorder="1" applyAlignment="1">
      <alignment horizontal="center" vertical="center"/>
    </xf>
    <xf numFmtId="0" fontId="31" fillId="0" borderId="170" xfId="47" applyFont="1" applyBorder="1" applyAlignment="1">
      <alignment horizontal="center" vertical="center"/>
    </xf>
    <xf numFmtId="0" fontId="31" fillId="0" borderId="177" xfId="47" applyFont="1" applyBorder="1" applyAlignment="1">
      <alignment horizontal="center" vertical="center"/>
    </xf>
    <xf numFmtId="0" fontId="31" fillId="0" borderId="210" xfId="47" applyFont="1" applyBorder="1" applyAlignment="1">
      <alignment horizontal="center" vertical="center"/>
    </xf>
    <xf numFmtId="0" fontId="48" fillId="0" borderId="0" xfId="56" applyFont="1" applyAlignment="1">
      <alignment horizontal="center" vertical="center"/>
    </xf>
    <xf numFmtId="0" fontId="49" fillId="0" borderId="0" xfId="56" applyFont="1" applyAlignment="1">
      <alignment horizontal="left" vertical="center"/>
    </xf>
    <xf numFmtId="0" fontId="49" fillId="0" borderId="141" xfId="56" applyFont="1" applyBorder="1" applyAlignment="1">
      <alignment horizontal="center" vertical="center"/>
    </xf>
    <xf numFmtId="0" fontId="49" fillId="0" borderId="142" xfId="56" applyFont="1" applyBorder="1" applyAlignment="1">
      <alignment horizontal="center" vertical="center"/>
    </xf>
    <xf numFmtId="0" fontId="49" fillId="0" borderId="143" xfId="56" applyFont="1" applyBorder="1">
      <alignment vertical="center"/>
    </xf>
    <xf numFmtId="0" fontId="49" fillId="0" borderId="144" xfId="56" applyFont="1" applyBorder="1">
      <alignment vertical="center"/>
    </xf>
    <xf numFmtId="0" fontId="49" fillId="0" borderId="144" xfId="56" applyFont="1" applyBorder="1" applyAlignment="1">
      <alignment horizontal="center" vertical="center"/>
    </xf>
    <xf numFmtId="0" fontId="49" fillId="0" borderId="144" xfId="56" applyFont="1" applyBorder="1" applyAlignment="1">
      <alignment horizontal="right" vertical="center"/>
    </xf>
    <xf numFmtId="0" fontId="49" fillId="0" borderId="145" xfId="56" applyFont="1" applyBorder="1">
      <alignment vertical="center"/>
    </xf>
    <xf numFmtId="0" fontId="49" fillId="0" borderId="0" xfId="56" applyFont="1">
      <alignment vertical="center"/>
    </xf>
    <xf numFmtId="0" fontId="49" fillId="0" borderId="146" xfId="56" applyFont="1" applyBorder="1" applyAlignment="1">
      <alignment horizontal="center" vertical="center"/>
    </xf>
    <xf numFmtId="0" fontId="49" fillId="0" borderId="147" xfId="56" applyFont="1" applyBorder="1" applyAlignment="1">
      <alignment horizontal="center" vertical="center"/>
    </xf>
    <xf numFmtId="0" fontId="49" fillId="0" borderId="148" xfId="56" applyFont="1" applyBorder="1" applyAlignment="1">
      <alignment horizontal="center" vertical="center"/>
    </xf>
    <xf numFmtId="0" fontId="49" fillId="0" borderId="149" xfId="56" applyFont="1" applyBorder="1" applyAlignment="1">
      <alignment horizontal="center" vertical="center"/>
    </xf>
    <xf numFmtId="0" fontId="49" fillId="0" borderId="150" xfId="56" applyFont="1" applyBorder="1" applyAlignment="1">
      <alignment horizontal="center" vertical="center"/>
    </xf>
    <xf numFmtId="0" fontId="49" fillId="0" borderId="152" xfId="56" applyFont="1" applyBorder="1" applyAlignment="1">
      <alignment horizontal="center" vertical="center"/>
    </xf>
    <xf numFmtId="0" fontId="46" fillId="0" borderId="0" xfId="56" applyFont="1" applyAlignment="1">
      <alignment horizontal="left" vertical="center"/>
    </xf>
    <xf numFmtId="0" fontId="49" fillId="0" borderId="153" xfId="56" applyFont="1" applyBorder="1" applyAlignment="1">
      <alignment horizontal="center" vertical="center"/>
    </xf>
    <xf numFmtId="0" fontId="49" fillId="0" borderId="154" xfId="56" applyFont="1" applyBorder="1" applyAlignment="1">
      <alignment horizontal="center" vertical="center"/>
    </xf>
    <xf numFmtId="0" fontId="49" fillId="0" borderId="0" xfId="56" applyFont="1" applyAlignment="1">
      <alignment horizontal="center" vertical="center"/>
    </xf>
    <xf numFmtId="0" fontId="44" fillId="0" borderId="0" xfId="56" applyFont="1" applyAlignment="1">
      <alignment horizontal="left" vertical="top" wrapText="1"/>
    </xf>
    <xf numFmtId="0" fontId="49" fillId="0" borderId="155" xfId="56" applyFont="1" applyBorder="1" applyAlignment="1">
      <alignment horizontal="center" vertical="center"/>
    </xf>
    <xf numFmtId="0" fontId="49" fillId="0" borderId="156" xfId="56" applyFont="1" applyBorder="1" applyAlignment="1">
      <alignment horizontal="center" vertical="center"/>
    </xf>
    <xf numFmtId="0" fontId="49" fillId="0" borderId="157" xfId="56" applyFont="1" applyBorder="1" applyAlignment="1">
      <alignment horizontal="center" vertical="center"/>
    </xf>
    <xf numFmtId="0" fontId="49" fillId="0" borderId="159" xfId="56" applyFont="1" applyBorder="1" applyAlignment="1">
      <alignment horizontal="center" vertical="center"/>
    </xf>
    <xf numFmtId="0" fontId="49" fillId="0" borderId="160" xfId="56" applyFont="1" applyBorder="1" applyAlignment="1">
      <alignment horizontal="center" vertical="center"/>
    </xf>
    <xf numFmtId="0" fontId="49" fillId="0" borderId="161" xfId="56" applyFont="1" applyBorder="1" applyAlignment="1">
      <alignment horizontal="center" vertical="center"/>
    </xf>
    <xf numFmtId="0" fontId="31" fillId="0" borderId="133" xfId="56" applyFont="1" applyBorder="1" applyAlignment="1">
      <alignment horizontal="center" vertical="center"/>
    </xf>
    <xf numFmtId="0" fontId="49" fillId="0" borderId="132" xfId="56" applyFont="1" applyBorder="1" applyAlignment="1">
      <alignment horizontal="center" vertical="center"/>
    </xf>
    <xf numFmtId="0" fontId="49" fillId="0" borderId="75" xfId="56" applyFont="1" applyBorder="1" applyAlignment="1">
      <alignment horizontal="center" vertical="center"/>
    </xf>
    <xf numFmtId="0" fontId="49" fillId="0" borderId="133" xfId="56" applyFont="1" applyBorder="1" applyAlignment="1">
      <alignment horizontal="center" vertical="center"/>
    </xf>
    <xf numFmtId="0" fontId="49" fillId="0" borderId="165" xfId="56" applyFont="1" applyBorder="1" applyAlignment="1">
      <alignment horizontal="center" vertical="center"/>
    </xf>
    <xf numFmtId="0" fontId="49" fillId="0" borderId="135" xfId="56" applyFont="1" applyBorder="1" applyAlignment="1">
      <alignment horizontal="center" vertical="center"/>
    </xf>
    <xf numFmtId="0" fontId="49" fillId="0" borderId="44" xfId="56" applyFont="1" applyBorder="1" applyAlignment="1">
      <alignment horizontal="center" vertical="center"/>
    </xf>
    <xf numFmtId="0" fontId="49" fillId="0" borderId="134" xfId="56" applyFont="1" applyBorder="1" applyAlignment="1">
      <alignment horizontal="center" vertical="center"/>
    </xf>
    <xf numFmtId="0" fontId="49" fillId="0" borderId="151" xfId="56" applyFont="1" applyBorder="1" applyAlignment="1">
      <alignment horizontal="center" vertical="center"/>
    </xf>
    <xf numFmtId="0" fontId="49" fillId="0" borderId="0" xfId="56" applyFont="1" applyAlignment="1">
      <alignment wrapText="1"/>
    </xf>
    <xf numFmtId="0" fontId="49" fillId="0" borderId="0" xfId="56" applyFont="1" applyAlignment="1">
      <alignment horizontal="center" vertical="center" wrapText="1"/>
    </xf>
    <xf numFmtId="0" fontId="49" fillId="0" borderId="140" xfId="56" applyFont="1" applyBorder="1" applyAlignment="1">
      <alignment horizontal="center" vertical="center"/>
    </xf>
    <xf numFmtId="0" fontId="49" fillId="0" borderId="49" xfId="56" applyFont="1" applyBorder="1" applyAlignment="1">
      <alignment horizontal="center" vertical="center"/>
    </xf>
    <xf numFmtId="0" fontId="49" fillId="0" borderId="137" xfId="56" applyFont="1" applyBorder="1" applyAlignment="1">
      <alignment horizontal="center" vertical="center"/>
    </xf>
    <xf numFmtId="0" fontId="49" fillId="0" borderId="0" xfId="47" applyFont="1" applyAlignment="1"/>
    <xf numFmtId="0" fontId="49" fillId="0" borderId="131" xfId="56" applyFont="1" applyBorder="1" applyAlignment="1">
      <alignment horizontal="center" vertical="center"/>
    </xf>
    <xf numFmtId="0" fontId="49" fillId="0" borderId="137" xfId="56" applyFont="1" applyBorder="1" applyAlignment="1">
      <alignment horizontal="left" vertical="center"/>
    </xf>
    <xf numFmtId="0" fontId="49" fillId="0" borderId="69" xfId="56" applyFont="1" applyBorder="1" applyAlignment="1">
      <alignment horizontal="center" vertical="center"/>
    </xf>
    <xf numFmtId="0" fontId="7" fillId="0" borderId="158" xfId="56" applyFont="1" applyBorder="1" applyAlignment="1">
      <alignment horizontal="center" vertical="center" wrapText="1"/>
    </xf>
    <xf numFmtId="0" fontId="48" fillId="0" borderId="0" xfId="56" applyFont="1">
      <alignment vertical="center"/>
    </xf>
    <xf numFmtId="0" fontId="7" fillId="0" borderId="166" xfId="56" applyFont="1" applyBorder="1" applyAlignment="1">
      <alignment horizontal="center" vertical="center" wrapText="1"/>
    </xf>
    <xf numFmtId="0" fontId="49" fillId="0" borderId="168" xfId="56" applyFont="1" applyBorder="1">
      <alignment vertical="center"/>
    </xf>
    <xf numFmtId="0" fontId="49" fillId="0" borderId="169" xfId="56" applyFont="1" applyBorder="1">
      <alignment vertical="center"/>
    </xf>
    <xf numFmtId="0" fontId="49" fillId="0" borderId="170" xfId="56" applyFont="1" applyBorder="1" applyAlignment="1">
      <alignment horizontal="left" vertical="center"/>
    </xf>
    <xf numFmtId="0" fontId="0" fillId="0" borderId="0" xfId="54" applyFont="1" applyAlignment="1">
      <alignment vertical="center" wrapText="1"/>
    </xf>
    <xf numFmtId="0" fontId="48" fillId="0" borderId="0" xfId="56" applyFont="1" applyAlignment="1">
      <alignment horizontal="left" vertical="center"/>
    </xf>
    <xf numFmtId="0" fontId="7" fillId="0" borderId="84" xfId="57" applyBorder="1" applyAlignment="1">
      <alignment vertical="center" shrinkToFit="1"/>
    </xf>
    <xf numFmtId="0" fontId="48" fillId="0" borderId="180" xfId="57" applyFont="1" applyBorder="1" applyAlignment="1">
      <alignment horizontal="center" vertical="center"/>
    </xf>
    <xf numFmtId="0" fontId="48" fillId="0" borderId="181" xfId="57" applyFont="1" applyBorder="1" applyAlignment="1">
      <alignment horizontal="center" vertical="center"/>
    </xf>
    <xf numFmtId="0" fontId="48" fillId="0" borderId="182" xfId="57" applyFont="1" applyBorder="1" applyAlignment="1">
      <alignment horizontal="center" vertical="center"/>
    </xf>
    <xf numFmtId="0" fontId="48" fillId="0" borderId="183" xfId="57" applyFont="1" applyBorder="1" applyAlignment="1">
      <alignment horizontal="center" vertical="center"/>
    </xf>
    <xf numFmtId="0" fontId="45" fillId="0" borderId="0" xfId="56" applyFont="1" applyAlignment="1">
      <alignment horizontal="right" vertical="center"/>
    </xf>
    <xf numFmtId="0" fontId="48" fillId="0" borderId="146" xfId="56" applyFont="1" applyBorder="1" applyAlignment="1">
      <alignment horizontal="center" vertical="center"/>
    </xf>
    <xf numFmtId="0" fontId="48" fillId="0" borderId="147" xfId="56" applyFont="1" applyBorder="1" applyAlignment="1">
      <alignment horizontal="center" vertical="center"/>
    </xf>
    <xf numFmtId="0" fontId="48" fillId="0" borderId="148" xfId="56" applyFont="1" applyBorder="1" applyAlignment="1">
      <alignment horizontal="center" vertical="center"/>
    </xf>
    <xf numFmtId="0" fontId="7" fillId="0" borderId="131" xfId="56" applyBorder="1" applyAlignment="1">
      <alignment horizontal="center" vertical="center"/>
    </xf>
    <xf numFmtId="0" fontId="48" fillId="0" borderId="152" xfId="57" applyFont="1" applyBorder="1" applyAlignment="1">
      <alignment horizontal="center" vertical="center"/>
    </xf>
    <xf numFmtId="0" fontId="7" fillId="0" borderId="134" xfId="56" applyBorder="1" applyAlignment="1">
      <alignment horizontal="center" vertical="center"/>
    </xf>
    <xf numFmtId="0" fontId="45" fillId="0" borderId="0" xfId="56" applyFont="1" applyAlignment="1">
      <alignment horizontal="left" vertical="center"/>
    </xf>
    <xf numFmtId="0" fontId="48" fillId="0" borderId="153" xfId="56" applyFont="1" applyBorder="1" applyAlignment="1">
      <alignment horizontal="center" vertical="center"/>
    </xf>
    <xf numFmtId="0" fontId="48" fillId="0" borderId="154" xfId="56" applyFont="1" applyBorder="1" applyAlignment="1">
      <alignment horizontal="center" vertical="center"/>
    </xf>
    <xf numFmtId="0" fontId="45" fillId="0" borderId="0" xfId="56" applyFont="1" applyAlignment="1">
      <alignment horizontal="left" vertical="top" wrapText="1"/>
    </xf>
    <xf numFmtId="0" fontId="12" fillId="0" borderId="75" xfId="57" applyFont="1" applyBorder="1">
      <alignment vertical="center"/>
    </xf>
    <xf numFmtId="0" fontId="7" fillId="0" borderId="132" xfId="56" applyBorder="1" applyAlignment="1">
      <alignment horizontal="center" vertical="center"/>
    </xf>
    <xf numFmtId="0" fontId="48" fillId="0" borderId="157" xfId="57" applyFont="1" applyBorder="1" applyAlignment="1">
      <alignment horizontal="center" vertical="center"/>
    </xf>
    <xf numFmtId="0" fontId="7" fillId="0" borderId="137" xfId="56" applyBorder="1" applyAlignment="1">
      <alignment horizontal="center" vertical="center"/>
    </xf>
    <xf numFmtId="0" fontId="48" fillId="0" borderId="159" xfId="56" applyFont="1" applyBorder="1" applyAlignment="1">
      <alignment horizontal="center" vertical="center"/>
    </xf>
    <xf numFmtId="0" fontId="48" fillId="0" borderId="160" xfId="56" applyFont="1" applyBorder="1" applyAlignment="1">
      <alignment horizontal="center" vertical="center"/>
    </xf>
    <xf numFmtId="0" fontId="48" fillId="0" borderId="161" xfId="56" applyFont="1" applyBorder="1" applyAlignment="1">
      <alignment horizontal="center" vertical="center"/>
    </xf>
    <xf numFmtId="0" fontId="7" fillId="0" borderId="133" xfId="56" applyBorder="1" applyAlignment="1">
      <alignment horizontal="center" vertical="center"/>
    </xf>
    <xf numFmtId="0" fontId="7" fillId="0" borderId="139" xfId="56" applyBorder="1" applyAlignment="1">
      <alignment horizontal="center" vertical="center"/>
    </xf>
    <xf numFmtId="0" fontId="48" fillId="0" borderId="132" xfId="56" applyFont="1" applyBorder="1" applyAlignment="1">
      <alignment horizontal="center" vertical="center"/>
    </xf>
    <xf numFmtId="0" fontId="48" fillId="0" borderId="75" xfId="56" applyFont="1" applyBorder="1" applyAlignment="1">
      <alignment horizontal="center" vertical="center"/>
    </xf>
    <xf numFmtId="0" fontId="48" fillId="0" borderId="125" xfId="57" applyFont="1" applyBorder="1" applyAlignment="1">
      <alignment horizontal="center" vertical="center"/>
    </xf>
    <xf numFmtId="0" fontId="48" fillId="0" borderId="132" xfId="56" applyFont="1" applyBorder="1">
      <alignment vertical="center"/>
    </xf>
    <xf numFmtId="0" fontId="48" fillId="0" borderId="133" xfId="56" applyFont="1" applyBorder="1" applyAlignment="1">
      <alignment horizontal="center" vertical="center"/>
    </xf>
    <xf numFmtId="0" fontId="48" fillId="0" borderId="165" xfId="57" applyFont="1" applyBorder="1" applyAlignment="1">
      <alignment horizontal="center" vertical="center"/>
    </xf>
    <xf numFmtId="0" fontId="48" fillId="0" borderId="127" xfId="57" applyFont="1" applyBorder="1" applyAlignment="1">
      <alignment horizontal="center" vertical="center"/>
    </xf>
    <xf numFmtId="0" fontId="48" fillId="0" borderId="135" xfId="56" applyFont="1" applyBorder="1" applyAlignment="1">
      <alignment horizontal="center" vertical="center"/>
    </xf>
    <xf numFmtId="0" fontId="48" fillId="0" borderId="44" xfId="56" applyFont="1" applyBorder="1" applyAlignment="1">
      <alignment horizontal="center" vertical="center"/>
    </xf>
    <xf numFmtId="0" fontId="48" fillId="0" borderId="134" xfId="57" applyFont="1" applyBorder="1" applyAlignment="1">
      <alignment horizontal="center" vertical="center"/>
    </xf>
    <xf numFmtId="0" fontId="48" fillId="0" borderId="151" xfId="56" applyFont="1" applyBorder="1" applyAlignment="1">
      <alignment horizontal="center" vertical="center"/>
    </xf>
    <xf numFmtId="0" fontId="48" fillId="0" borderId="0" xfId="56" applyFont="1" applyAlignment="1">
      <alignment wrapText="1"/>
    </xf>
    <xf numFmtId="0" fontId="48" fillId="0" borderId="0" xfId="56" applyFont="1" applyAlignment="1">
      <alignment horizontal="center" vertical="center" wrapText="1"/>
    </xf>
    <xf numFmtId="0" fontId="48" fillId="0" borderId="140" xfId="56" applyFont="1" applyBorder="1" applyAlignment="1">
      <alignment horizontal="center" vertical="center"/>
    </xf>
    <xf numFmtId="0" fontId="48" fillId="0" borderId="49" xfId="56" applyFont="1" applyBorder="1" applyAlignment="1">
      <alignment horizontal="center" vertical="center"/>
    </xf>
    <xf numFmtId="0" fontId="48" fillId="0" borderId="137" xfId="57" applyFont="1" applyBorder="1" applyAlignment="1">
      <alignment horizontal="center" vertical="center"/>
    </xf>
    <xf numFmtId="0" fontId="48" fillId="0" borderId="0" xfId="47" applyFont="1" applyAlignment="1"/>
    <xf numFmtId="0" fontId="48" fillId="0" borderId="131" xfId="56" applyFont="1" applyBorder="1" applyAlignment="1">
      <alignment horizontal="center" vertical="center"/>
    </xf>
    <xf numFmtId="0" fontId="48" fillId="0" borderId="69" xfId="56" applyFont="1" applyBorder="1" applyAlignment="1">
      <alignment horizontal="center" vertical="center"/>
    </xf>
    <xf numFmtId="0" fontId="12" fillId="0" borderId="44" xfId="57" applyFont="1" applyBorder="1">
      <alignment vertical="center"/>
    </xf>
    <xf numFmtId="0" fontId="12" fillId="0" borderId="186" xfId="47" applyBorder="1" applyAlignment="1">
      <alignment horizontal="center" vertical="center"/>
    </xf>
    <xf numFmtId="0" fontId="48" fillId="0" borderId="168" xfId="56" applyFont="1" applyBorder="1">
      <alignment vertical="center"/>
    </xf>
    <xf numFmtId="0" fontId="48" fillId="0" borderId="169" xfId="56" applyFont="1" applyBorder="1">
      <alignment vertical="center"/>
    </xf>
    <xf numFmtId="0" fontId="48" fillId="0" borderId="170" xfId="57" applyFont="1" applyBorder="1" applyAlignment="1">
      <alignment horizontal="center" vertical="center"/>
    </xf>
    <xf numFmtId="0" fontId="7" fillId="0" borderId="191" xfId="56" applyBorder="1" applyAlignment="1">
      <alignment horizontal="center" vertical="center"/>
    </xf>
    <xf numFmtId="0" fontId="23" fillId="0" borderId="0" xfId="54" applyFont="1">
      <alignment vertical="center"/>
    </xf>
    <xf numFmtId="0" fontId="7" fillId="0" borderId="45" xfId="54" applyBorder="1" applyAlignment="1">
      <alignment horizontal="right" vertical="center"/>
    </xf>
    <xf numFmtId="0" fontId="7" fillId="0" borderId="46" xfId="54" applyBorder="1" applyAlignment="1">
      <alignment horizontal="right" vertical="center"/>
    </xf>
    <xf numFmtId="0" fontId="7" fillId="0" borderId="48" xfId="54" applyBorder="1" applyAlignment="1">
      <alignment horizontal="right" vertical="center"/>
    </xf>
    <xf numFmtId="0" fontId="7" fillId="0" borderId="75" xfId="54" applyBorder="1" applyAlignment="1">
      <alignment horizontal="left" vertical="center" indent="3"/>
    </xf>
    <xf numFmtId="0" fontId="7" fillId="0" borderId="50" xfId="54" applyBorder="1" applyAlignment="1">
      <alignment horizontal="left" vertical="center" wrapText="1"/>
    </xf>
    <xf numFmtId="0" fontId="7" fillId="0" borderId="51" xfId="54" applyBorder="1" applyAlignment="1">
      <alignment horizontal="left" vertical="center" wrapText="1"/>
    </xf>
    <xf numFmtId="0" fontId="7" fillId="0" borderId="81" xfId="54" applyBorder="1" applyAlignment="1">
      <alignment horizontal="left" vertical="center" wrapText="1"/>
    </xf>
    <xf numFmtId="0" fontId="7" fillId="0" borderId="45" xfId="54" applyBorder="1" applyAlignment="1">
      <alignment horizontal="center" vertical="center"/>
    </xf>
    <xf numFmtId="0" fontId="7" fillId="0" borderId="46" xfId="54" applyBorder="1" applyAlignment="1">
      <alignment horizontal="center" vertical="center"/>
    </xf>
    <xf numFmtId="0" fontId="7" fillId="0" borderId="48" xfId="54" applyBorder="1" applyAlignment="1">
      <alignment horizontal="center" vertical="center"/>
    </xf>
    <xf numFmtId="0" fontId="7" fillId="0" borderId="80" xfId="54" applyBorder="1" applyAlignment="1">
      <alignment horizontal="center" vertical="center"/>
    </xf>
    <xf numFmtId="0" fontId="7" fillId="0" borderId="78" xfId="54" applyBorder="1" applyAlignment="1">
      <alignment horizontal="center" vertical="center"/>
    </xf>
    <xf numFmtId="0" fontId="7" fillId="0" borderId="50" xfId="54" applyBorder="1" applyAlignment="1">
      <alignment horizontal="center" vertical="center"/>
    </xf>
    <xf numFmtId="0" fontId="7" fillId="0" borderId="51" xfId="54" applyBorder="1" applyAlignment="1">
      <alignment horizontal="center" vertical="center"/>
    </xf>
    <xf numFmtId="0" fontId="7" fillId="0" borderId="81" xfId="54" applyBorder="1" applyAlignment="1">
      <alignment horizontal="center" vertical="center"/>
    </xf>
    <xf numFmtId="0" fontId="25" fillId="0" borderId="0" xfId="48" applyFont="1">
      <alignment vertical="center"/>
    </xf>
    <xf numFmtId="0" fontId="36" fillId="0" borderId="0" xfId="48" applyFont="1">
      <alignment vertical="center"/>
    </xf>
    <xf numFmtId="0" fontId="50" fillId="0" borderId="0" xfId="48" applyFont="1">
      <alignment vertical="center"/>
    </xf>
    <xf numFmtId="0" fontId="36" fillId="0" borderId="0" xfId="48" applyFont="1" applyAlignment="1">
      <alignment horizontal="left" vertical="center"/>
    </xf>
    <xf numFmtId="0" fontId="36" fillId="0" borderId="185" xfId="48" applyFont="1" applyBorder="1" applyAlignment="1">
      <alignment horizontal="center" vertical="center"/>
    </xf>
    <xf numFmtId="0" fontId="36" fillId="0" borderId="211" xfId="48" applyFont="1" applyBorder="1" applyAlignment="1">
      <alignment horizontal="center" vertical="center"/>
    </xf>
    <xf numFmtId="0" fontId="36" fillId="0" borderId="186" xfId="48" applyFont="1" applyBorder="1" applyAlignment="1">
      <alignment horizontal="center" vertical="center"/>
    </xf>
    <xf numFmtId="0" fontId="36" fillId="0" borderId="212" xfId="48" applyFont="1" applyBorder="1">
      <alignment vertical="center"/>
    </xf>
    <xf numFmtId="0" fontId="36" fillId="0" borderId="213" xfId="48" applyFont="1" applyBorder="1" applyAlignment="1">
      <alignment horizontal="center" vertical="center"/>
    </xf>
    <xf numFmtId="0" fontId="36" fillId="0" borderId="214" xfId="48" applyFont="1" applyBorder="1" applyAlignment="1">
      <alignment horizontal="center" vertical="center"/>
    </xf>
    <xf numFmtId="0" fontId="36" fillId="0" borderId="215" xfId="48" applyFont="1" applyBorder="1">
      <alignment vertical="center"/>
    </xf>
    <xf numFmtId="0" fontId="37" fillId="0" borderId="216" xfId="48" applyFont="1" applyBorder="1" applyAlignment="1">
      <alignment horizontal="center" vertical="center"/>
    </xf>
    <xf numFmtId="0" fontId="37" fillId="0" borderId="217" xfId="48" applyFont="1" applyBorder="1" applyAlignment="1">
      <alignment horizontal="center" vertical="center"/>
    </xf>
    <xf numFmtId="0" fontId="37" fillId="0" borderId="218" xfId="48" applyFont="1" applyBorder="1" applyAlignment="1">
      <alignment horizontal="center" vertical="center"/>
    </xf>
    <xf numFmtId="0" fontId="36" fillId="0" borderId="0" xfId="48" applyFont="1" applyAlignment="1">
      <alignment horizontal="center" vertical="center"/>
    </xf>
    <xf numFmtId="0" fontId="36" fillId="34" borderId="0" xfId="48" applyFont="1" applyFill="1">
      <alignment vertical="center"/>
    </xf>
    <xf numFmtId="0" fontId="25" fillId="0" borderId="0" xfId="48" applyFont="1" applyAlignment="1">
      <alignment horizontal="left" vertical="center"/>
    </xf>
    <xf numFmtId="0" fontId="36" fillId="0" borderId="146" xfId="48" applyFont="1" applyBorder="1" applyAlignment="1">
      <alignment horizontal="center" vertical="center" wrapText="1"/>
    </xf>
    <xf numFmtId="0" fontId="36" fillId="0" borderId="148" xfId="48" applyFont="1" applyBorder="1" applyAlignment="1">
      <alignment horizontal="center" vertical="center" wrapText="1"/>
    </xf>
    <xf numFmtId="0" fontId="36" fillId="0" borderId="147" xfId="48" applyFont="1" applyBorder="1" applyAlignment="1">
      <alignment horizontal="center" vertical="center" wrapText="1"/>
    </xf>
    <xf numFmtId="0" fontId="36" fillId="6" borderId="146" xfId="48" applyFont="1" applyFill="1" applyBorder="1" applyAlignment="1" applyProtection="1">
      <alignment horizontal="center" vertical="center" shrinkToFit="1"/>
      <protection locked="0"/>
    </xf>
    <xf numFmtId="0" fontId="36" fillId="6" borderId="148" xfId="48" applyFont="1" applyFill="1" applyBorder="1" applyAlignment="1" applyProtection="1">
      <alignment horizontal="center" vertical="center" shrinkToFit="1"/>
      <protection locked="0"/>
    </xf>
    <xf numFmtId="0" fontId="36" fillId="6" borderId="219" xfId="48" applyFont="1" applyFill="1" applyBorder="1" applyAlignment="1" applyProtection="1">
      <alignment horizontal="center" vertical="center" shrinkToFit="1"/>
      <protection locked="0"/>
    </xf>
    <xf numFmtId="0" fontId="36" fillId="6" borderId="220" xfId="48" applyFont="1" applyFill="1" applyBorder="1" applyAlignment="1" applyProtection="1">
      <alignment horizontal="center" vertical="center" shrinkToFit="1"/>
      <protection locked="0"/>
    </xf>
    <xf numFmtId="0" fontId="36" fillId="6" borderId="147" xfId="48" applyFont="1" applyFill="1" applyBorder="1" applyAlignment="1" applyProtection="1">
      <alignment horizontal="center" vertical="center" shrinkToFit="1"/>
      <protection locked="0"/>
    </xf>
    <xf numFmtId="0" fontId="37" fillId="0" borderId="221" xfId="48" applyFont="1" applyBorder="1" applyAlignment="1">
      <alignment horizontal="center" vertical="center"/>
    </xf>
    <xf numFmtId="0" fontId="37" fillId="0" borderId="222" xfId="48" applyFont="1" applyBorder="1" applyAlignment="1">
      <alignment horizontal="center" vertical="center"/>
    </xf>
    <xf numFmtId="0" fontId="37" fillId="0" borderId="223" xfId="48" applyFont="1" applyBorder="1" applyAlignment="1">
      <alignment horizontal="center" vertical="center"/>
    </xf>
    <xf numFmtId="0" fontId="39" fillId="0" borderId="0" xfId="48" applyFont="1">
      <alignment vertical="center"/>
    </xf>
    <xf numFmtId="0" fontId="25" fillId="0" borderId="0" xfId="48" applyFont="1" applyAlignment="1">
      <alignment vertical="center" textRotation="90"/>
    </xf>
    <xf numFmtId="0" fontId="36" fillId="0" borderId="153" xfId="48" applyFont="1" applyBorder="1" applyAlignment="1">
      <alignment horizontal="center" vertical="center" wrapText="1"/>
    </xf>
    <xf numFmtId="0" fontId="36" fillId="0" borderId="0" xfId="48" applyFont="1" applyAlignment="1">
      <alignment horizontal="center" vertical="center" wrapText="1"/>
    </xf>
    <xf numFmtId="0" fontId="36" fillId="0" borderId="154" xfId="48" applyFont="1" applyBorder="1" applyAlignment="1">
      <alignment horizontal="center" vertical="center" wrapText="1"/>
    </xf>
    <xf numFmtId="0" fontId="36" fillId="6" borderId="153" xfId="48" applyFont="1" applyFill="1" applyBorder="1" applyAlignment="1" applyProtection="1">
      <alignment horizontal="center" vertical="center" shrinkToFit="1"/>
      <protection locked="0"/>
    </xf>
    <xf numFmtId="0" fontId="36" fillId="6" borderId="0" xfId="48" applyFont="1" applyFill="1" applyAlignment="1" applyProtection="1">
      <alignment horizontal="center" vertical="center" shrinkToFit="1"/>
      <protection locked="0"/>
    </xf>
    <xf numFmtId="0" fontId="36" fillId="6" borderId="78" xfId="48" applyFont="1" applyFill="1" applyBorder="1" applyAlignment="1" applyProtection="1">
      <alignment horizontal="center" vertical="center" shrinkToFit="1"/>
      <protection locked="0"/>
    </xf>
    <xf numFmtId="0" fontId="36" fillId="6" borderId="80" xfId="48" applyFont="1" applyFill="1" applyBorder="1" applyAlignment="1" applyProtection="1">
      <alignment horizontal="center" vertical="center" shrinkToFit="1"/>
      <protection locked="0"/>
    </xf>
    <xf numFmtId="0" fontId="36" fillId="6" borderId="154" xfId="48" applyFont="1" applyFill="1" applyBorder="1" applyAlignment="1" applyProtection="1">
      <alignment horizontal="center" vertical="center" shrinkToFit="1"/>
      <protection locked="0"/>
    </xf>
    <xf numFmtId="0" fontId="36" fillId="0" borderId="224" xfId="48" applyFont="1" applyBorder="1" applyAlignment="1">
      <alignment horizontal="center" vertical="center" wrapText="1"/>
    </xf>
    <xf numFmtId="0" fontId="36" fillId="0" borderId="51" xfId="48" applyFont="1" applyBorder="1" applyAlignment="1">
      <alignment horizontal="center" vertical="center" wrapText="1"/>
    </xf>
    <xf numFmtId="0" fontId="36" fillId="0" borderId="203" xfId="48" applyFont="1" applyBorder="1" applyAlignment="1">
      <alignment horizontal="center" vertical="center" wrapText="1"/>
    </xf>
    <xf numFmtId="0" fontId="36" fillId="6" borderId="224" xfId="48" applyFont="1" applyFill="1" applyBorder="1" applyAlignment="1" applyProtection="1">
      <alignment horizontal="center" vertical="center" shrinkToFit="1"/>
      <protection locked="0"/>
    </xf>
    <xf numFmtId="0" fontId="36" fillId="6" borderId="51" xfId="48" applyFont="1" applyFill="1" applyBorder="1" applyAlignment="1" applyProtection="1">
      <alignment horizontal="center" vertical="center" shrinkToFit="1"/>
      <protection locked="0"/>
    </xf>
    <xf numFmtId="0" fontId="36" fillId="6" borderId="81" xfId="48" applyFont="1" applyFill="1" applyBorder="1" applyAlignment="1" applyProtection="1">
      <alignment horizontal="center" vertical="center" shrinkToFit="1"/>
      <protection locked="0"/>
    </xf>
    <xf numFmtId="0" fontId="36" fillId="6" borderId="50" xfId="48" applyFont="1" applyFill="1" applyBorder="1" applyAlignment="1" applyProtection="1">
      <alignment horizontal="center" vertical="center" shrinkToFit="1"/>
      <protection locked="0"/>
    </xf>
    <xf numFmtId="0" fontId="36" fillId="6" borderId="203" xfId="48" applyFont="1" applyFill="1" applyBorder="1" applyAlignment="1" applyProtection="1">
      <alignment horizontal="center" vertical="center" shrinkToFit="1"/>
      <protection locked="0"/>
    </xf>
    <xf numFmtId="0" fontId="25" fillId="0" borderId="224" xfId="48" applyFont="1" applyBorder="1" applyAlignment="1">
      <alignment horizontal="center" vertical="center" wrapText="1"/>
    </xf>
    <xf numFmtId="0" fontId="25" fillId="0" borderId="51" xfId="48" applyFont="1" applyBorder="1" applyAlignment="1">
      <alignment horizontal="center" vertical="center" wrapText="1"/>
    </xf>
    <xf numFmtId="0" fontId="25" fillId="0" borderId="203" xfId="48" applyFont="1" applyBorder="1" applyAlignment="1">
      <alignment horizontal="center" vertical="center" wrapText="1"/>
    </xf>
    <xf numFmtId="0" fontId="36" fillId="6" borderId="224" xfId="48" applyFont="1" applyFill="1" applyBorder="1" applyAlignment="1" applyProtection="1">
      <alignment horizontal="center" vertical="center" wrapText="1"/>
      <protection locked="0"/>
    </xf>
    <xf numFmtId="0" fontId="36" fillId="6" borderId="51" xfId="48" applyFont="1" applyFill="1" applyBorder="1" applyAlignment="1" applyProtection="1">
      <alignment horizontal="center" vertical="center" wrapText="1"/>
      <protection locked="0"/>
    </xf>
    <xf numFmtId="0" fontId="36" fillId="6" borderId="81" xfId="48" applyFont="1" applyFill="1" applyBorder="1" applyAlignment="1" applyProtection="1">
      <alignment horizontal="center" vertical="center" wrapText="1"/>
      <protection locked="0"/>
    </xf>
    <xf numFmtId="0" fontId="36" fillId="6" borderId="50" xfId="48" applyFont="1" applyFill="1" applyBorder="1" applyAlignment="1" applyProtection="1">
      <alignment horizontal="center" vertical="center" wrapText="1"/>
      <protection locked="0"/>
    </xf>
    <xf numFmtId="0" fontId="36" fillId="6" borderId="203" xfId="48" applyFont="1" applyFill="1" applyBorder="1" applyAlignment="1" applyProtection="1">
      <alignment horizontal="center" vertical="center" wrapText="1"/>
      <protection locked="0"/>
    </xf>
    <xf numFmtId="0" fontId="50" fillId="0" borderId="0" xfId="48" applyFont="1" applyAlignment="1">
      <alignment horizontal="left" vertical="center"/>
    </xf>
    <xf numFmtId="20" fontId="36" fillId="34" borderId="0" xfId="48" applyNumberFormat="1" applyFont="1" applyFill="1">
      <alignment vertical="center"/>
    </xf>
    <xf numFmtId="0" fontId="25" fillId="0" borderId="225" xfId="48" applyFont="1" applyBorder="1" applyAlignment="1">
      <alignment horizontal="center" vertical="center" wrapText="1"/>
    </xf>
    <xf numFmtId="0" fontId="25" fillId="0" borderId="76" xfId="48" applyFont="1" applyBorder="1" applyAlignment="1">
      <alignment horizontal="center" vertical="center" wrapText="1"/>
    </xf>
    <xf numFmtId="0" fontId="25" fillId="0" borderId="150" xfId="48" applyFont="1" applyBorder="1" applyAlignment="1">
      <alignment horizontal="center" vertical="center" wrapText="1"/>
    </xf>
    <xf numFmtId="0" fontId="36" fillId="6" borderId="225" xfId="48" applyFont="1" applyFill="1" applyBorder="1" applyAlignment="1" applyProtection="1">
      <alignment horizontal="center" vertical="center" wrapText="1"/>
      <protection locked="0"/>
    </xf>
    <xf numFmtId="0" fontId="36" fillId="35" borderId="76" xfId="48" applyFont="1" applyFill="1" applyBorder="1" applyAlignment="1" applyProtection="1">
      <alignment horizontal="center" vertical="center" wrapText="1"/>
      <protection locked="0"/>
    </xf>
    <xf numFmtId="0" fontId="36" fillId="35" borderId="77" xfId="48" applyFont="1" applyFill="1" applyBorder="1" applyAlignment="1" applyProtection="1">
      <alignment horizontal="center" vertical="center" wrapText="1"/>
      <protection locked="0"/>
    </xf>
    <xf numFmtId="0" fontId="36" fillId="6" borderId="84" xfId="48" applyFont="1" applyFill="1" applyBorder="1" applyAlignment="1" applyProtection="1">
      <alignment horizontal="center" vertical="center" wrapText="1"/>
      <protection locked="0"/>
    </xf>
    <xf numFmtId="0" fontId="36" fillId="6" borderId="76" xfId="48" applyFont="1" applyFill="1" applyBorder="1" applyAlignment="1" applyProtection="1">
      <alignment horizontal="center" vertical="center" wrapText="1"/>
      <protection locked="0"/>
    </xf>
    <xf numFmtId="0" fontId="36" fillId="35" borderId="150" xfId="48" applyFont="1" applyFill="1" applyBorder="1" applyAlignment="1" applyProtection="1">
      <alignment horizontal="center" vertical="center" wrapText="1"/>
      <protection locked="0"/>
    </xf>
    <xf numFmtId="0" fontId="36" fillId="0" borderId="226" xfId="48" applyFont="1" applyBorder="1" applyAlignment="1">
      <alignment horizontal="center" vertical="center" wrapText="1"/>
    </xf>
    <xf numFmtId="0" fontId="36" fillId="0" borderId="46" xfId="48" applyFont="1" applyBorder="1" applyAlignment="1">
      <alignment horizontal="center" vertical="center" wrapText="1"/>
    </xf>
    <xf numFmtId="0" fontId="36" fillId="0" borderId="174" xfId="48" applyFont="1" applyBorder="1" applyAlignment="1">
      <alignment horizontal="center" vertical="center" wrapText="1"/>
    </xf>
    <xf numFmtId="0" fontId="36" fillId="6" borderId="226" xfId="48" applyFont="1" applyFill="1" applyBorder="1" applyAlignment="1" applyProtection="1">
      <alignment horizontal="center" vertical="center" wrapText="1"/>
      <protection locked="0"/>
    </xf>
    <xf numFmtId="0" fontId="36" fillId="6" borderId="46" xfId="48" applyFont="1" applyFill="1" applyBorder="1" applyAlignment="1" applyProtection="1">
      <alignment horizontal="center" vertical="center" wrapText="1"/>
      <protection locked="0"/>
    </xf>
    <xf numFmtId="0" fontId="36" fillId="6" borderId="48" xfId="48" applyFont="1" applyFill="1" applyBorder="1" applyAlignment="1" applyProtection="1">
      <alignment horizontal="center" vertical="center" wrapText="1"/>
      <protection locked="0"/>
    </xf>
    <xf numFmtId="0" fontId="36" fillId="6" borderId="45" xfId="48" applyFont="1" applyFill="1" applyBorder="1" applyAlignment="1" applyProtection="1">
      <alignment horizontal="center" vertical="center" wrapText="1"/>
      <protection locked="0"/>
    </xf>
    <xf numFmtId="0" fontId="36" fillId="6" borderId="174" xfId="48" applyFont="1" applyFill="1" applyBorder="1" applyAlignment="1" applyProtection="1">
      <alignment horizontal="center" vertical="center" wrapText="1"/>
      <protection locked="0"/>
    </xf>
    <xf numFmtId="0" fontId="25" fillId="0" borderId="0" xfId="48" applyFont="1" applyAlignment="1">
      <alignment horizontal="left" vertical="center" wrapText="1"/>
    </xf>
    <xf numFmtId="0" fontId="36" fillId="6" borderId="153" xfId="48" applyFont="1" applyFill="1" applyBorder="1" applyAlignment="1" applyProtection="1">
      <alignment horizontal="center" vertical="center" wrapText="1"/>
      <protection locked="0"/>
    </xf>
    <xf numFmtId="0" fontId="36" fillId="6" borderId="0" xfId="48" applyFont="1" applyFill="1" applyAlignment="1" applyProtection="1">
      <alignment horizontal="center" vertical="center" wrapText="1"/>
      <protection locked="0"/>
    </xf>
    <xf numFmtId="0" fontId="36" fillId="6" borderId="78" xfId="48" applyFont="1" applyFill="1" applyBorder="1" applyAlignment="1" applyProtection="1">
      <alignment horizontal="center" vertical="center" wrapText="1"/>
      <protection locked="0"/>
    </xf>
    <xf numFmtId="0" fontId="36" fillId="6" borderId="80" xfId="48" applyFont="1" applyFill="1" applyBorder="1" applyAlignment="1" applyProtection="1">
      <alignment horizontal="center" vertical="center" wrapText="1"/>
      <protection locked="0"/>
    </xf>
    <xf numFmtId="0" fontId="36" fillId="6" borderId="154" xfId="48" applyFont="1" applyFill="1" applyBorder="1" applyAlignment="1" applyProtection="1">
      <alignment horizontal="center" vertical="center" wrapText="1"/>
      <protection locked="0"/>
    </xf>
    <xf numFmtId="0" fontId="50" fillId="0" borderId="0" xfId="48" applyFont="1" applyAlignment="1">
      <alignment horizontal="right" vertical="center"/>
    </xf>
    <xf numFmtId="0" fontId="36" fillId="36" borderId="226" xfId="48" applyFont="1" applyFill="1" applyBorder="1" applyAlignment="1" applyProtection="1">
      <alignment horizontal="left" vertical="center" shrinkToFit="1"/>
      <protection locked="0"/>
    </xf>
    <xf numFmtId="0" fontId="36" fillId="36" borderId="46" xfId="48" applyFont="1" applyFill="1" applyBorder="1" applyAlignment="1" applyProtection="1">
      <alignment horizontal="left" vertical="center" shrinkToFit="1"/>
      <protection locked="0"/>
    </xf>
    <xf numFmtId="0" fontId="36" fillId="36" borderId="48" xfId="48" applyFont="1" applyFill="1" applyBorder="1" applyAlignment="1" applyProtection="1">
      <alignment horizontal="left" vertical="center" shrinkToFit="1"/>
      <protection locked="0"/>
    </xf>
    <xf numFmtId="0" fontId="36" fillId="36" borderId="45" xfId="48" applyFont="1" applyFill="1" applyBorder="1" applyAlignment="1" applyProtection="1">
      <alignment horizontal="left" vertical="center" shrinkToFit="1"/>
      <protection locked="0"/>
    </xf>
    <xf numFmtId="0" fontId="36" fillId="36" borderId="174" xfId="48" applyFont="1" applyFill="1" applyBorder="1" applyAlignment="1" applyProtection="1">
      <alignment horizontal="left" vertical="center" shrinkToFit="1"/>
      <protection locked="0"/>
    </xf>
    <xf numFmtId="0" fontId="36" fillId="36" borderId="153" xfId="48" applyFont="1" applyFill="1" applyBorder="1" applyAlignment="1" applyProtection="1">
      <alignment horizontal="left" vertical="center" shrinkToFit="1"/>
      <protection locked="0"/>
    </xf>
    <xf numFmtId="0" fontId="36" fillId="36" borderId="0" xfId="48" applyFont="1" applyFill="1" applyAlignment="1" applyProtection="1">
      <alignment horizontal="left" vertical="center" shrinkToFit="1"/>
      <protection locked="0"/>
    </xf>
    <xf numFmtId="0" fontId="36" fillId="36" borderId="78" xfId="48" applyFont="1" applyFill="1" applyBorder="1" applyAlignment="1" applyProtection="1">
      <alignment horizontal="left" vertical="center" shrinkToFit="1"/>
      <protection locked="0"/>
    </xf>
    <xf numFmtId="0" fontId="36" fillId="36" borderId="80" xfId="48" applyFont="1" applyFill="1" applyBorder="1" applyAlignment="1" applyProtection="1">
      <alignment horizontal="left" vertical="center" shrinkToFit="1"/>
      <protection locked="0"/>
    </xf>
    <xf numFmtId="0" fontId="36" fillId="36" borderId="154" xfId="48" applyFont="1" applyFill="1" applyBorder="1" applyAlignment="1" applyProtection="1">
      <alignment horizontal="left" vertical="center" shrinkToFit="1"/>
      <protection locked="0"/>
    </xf>
    <xf numFmtId="0" fontId="36" fillId="36" borderId="224" xfId="48" applyFont="1" applyFill="1" applyBorder="1" applyAlignment="1" applyProtection="1">
      <alignment horizontal="left" vertical="center" shrinkToFit="1"/>
      <protection locked="0"/>
    </xf>
    <xf numFmtId="0" fontId="36" fillId="36" borderId="51" xfId="48" applyFont="1" applyFill="1" applyBorder="1" applyAlignment="1" applyProtection="1">
      <alignment horizontal="left" vertical="center" shrinkToFit="1"/>
      <protection locked="0"/>
    </xf>
    <xf numFmtId="0" fontId="36" fillId="36" borderId="81" xfId="48" applyFont="1" applyFill="1" applyBorder="1" applyAlignment="1" applyProtection="1">
      <alignment horizontal="left" vertical="center" shrinkToFit="1"/>
      <protection locked="0"/>
    </xf>
    <xf numFmtId="0" fontId="36" fillId="36" borderId="50" xfId="48" applyFont="1" applyFill="1" applyBorder="1" applyAlignment="1" applyProtection="1">
      <alignment horizontal="left" vertical="center" shrinkToFit="1"/>
      <protection locked="0"/>
    </xf>
    <xf numFmtId="0" fontId="36" fillId="36" borderId="203" xfId="48" applyFont="1" applyFill="1" applyBorder="1" applyAlignment="1" applyProtection="1">
      <alignment horizontal="left" vertical="center" shrinkToFit="1"/>
      <protection locked="0"/>
    </xf>
    <xf numFmtId="0" fontId="23" fillId="0" borderId="226" xfId="48" applyFont="1" applyBorder="1">
      <alignment vertical="center"/>
    </xf>
    <xf numFmtId="0" fontId="23" fillId="0" borderId="227" xfId="48" applyFont="1" applyBorder="1">
      <alignment vertical="center"/>
    </xf>
    <xf numFmtId="0" fontId="23" fillId="0" borderId="228" xfId="48" applyFont="1" applyBorder="1">
      <alignment vertical="center"/>
    </xf>
    <xf numFmtId="0" fontId="23" fillId="0" borderId="45" xfId="48" applyFont="1" applyBorder="1">
      <alignment vertical="center"/>
    </xf>
    <xf numFmtId="0" fontId="23" fillId="0" borderId="229" xfId="48" applyFont="1" applyBorder="1">
      <alignment vertical="center"/>
    </xf>
    <xf numFmtId="0" fontId="23" fillId="0" borderId="230" xfId="48" applyFont="1" applyBorder="1">
      <alignment vertical="center"/>
    </xf>
    <xf numFmtId="0" fontId="23" fillId="0" borderId="174" xfId="48" applyFont="1" applyBorder="1">
      <alignment vertical="center"/>
    </xf>
    <xf numFmtId="0" fontId="23" fillId="0" borderId="153" xfId="48" applyFont="1" applyBorder="1">
      <alignment vertical="center"/>
    </xf>
    <xf numFmtId="0" fontId="23" fillId="0" borderId="231" xfId="48" applyFont="1" applyBorder="1">
      <alignment vertical="center"/>
    </xf>
    <xf numFmtId="0" fontId="23" fillId="0" borderId="78" xfId="48" applyFont="1" applyBorder="1">
      <alignment vertical="center"/>
    </xf>
    <xf numFmtId="0" fontId="23" fillId="0" borderId="80" xfId="48" applyFont="1" applyBorder="1">
      <alignment vertical="center"/>
    </xf>
    <xf numFmtId="0" fontId="23" fillId="0" borderId="232" xfId="48" applyFont="1" applyBorder="1">
      <alignment vertical="center"/>
    </xf>
    <xf numFmtId="0" fontId="23" fillId="0" borderId="233" xfId="48" applyFont="1" applyBorder="1">
      <alignment vertical="center"/>
    </xf>
    <xf numFmtId="0" fontId="23" fillId="0" borderId="234" xfId="48" applyFont="1" applyBorder="1">
      <alignment vertical="center"/>
    </xf>
    <xf numFmtId="0" fontId="23" fillId="0" borderId="154" xfId="48" applyFont="1" applyBorder="1">
      <alignment vertical="center"/>
    </xf>
    <xf numFmtId="0" fontId="39" fillId="0" borderId="153" xfId="48" applyFont="1" applyBorder="1">
      <alignment vertical="center"/>
    </xf>
    <xf numFmtId="0" fontId="39" fillId="0" borderId="231" xfId="48" applyFont="1" applyBorder="1">
      <alignment vertical="center"/>
    </xf>
    <xf numFmtId="0" fontId="39" fillId="0" borderId="232" xfId="48" applyFont="1" applyBorder="1">
      <alignment vertical="center"/>
    </xf>
    <xf numFmtId="0" fontId="39" fillId="0" borderId="80" xfId="48" applyFont="1" applyBorder="1">
      <alignment vertical="center"/>
    </xf>
    <xf numFmtId="0" fontId="39" fillId="0" borderId="78" xfId="48" applyFont="1" applyBorder="1">
      <alignment vertical="center"/>
    </xf>
    <xf numFmtId="0" fontId="39" fillId="0" borderId="233" xfId="48" applyFont="1" applyBorder="1">
      <alignment vertical="center"/>
    </xf>
    <xf numFmtId="0" fontId="39" fillId="0" borderId="234" xfId="48" applyFont="1" applyBorder="1">
      <alignment vertical="center"/>
    </xf>
    <xf numFmtId="0" fontId="39" fillId="0" borderId="154" xfId="48" applyFont="1" applyBorder="1">
      <alignment vertical="center"/>
    </xf>
    <xf numFmtId="0" fontId="36" fillId="0" borderId="0" xfId="48" applyFont="1" applyAlignment="1">
      <alignment horizontal="right" vertical="center"/>
    </xf>
    <xf numFmtId="0" fontId="36" fillId="0" borderId="159" xfId="48" applyFont="1" applyBorder="1" applyAlignment="1">
      <alignment horizontal="center" vertical="center" wrapText="1"/>
    </xf>
    <xf numFmtId="0" fontId="36" fillId="0" borderId="161" xfId="48" applyFont="1" applyBorder="1" applyAlignment="1">
      <alignment horizontal="center" vertical="center" wrapText="1"/>
    </xf>
    <xf numFmtId="0" fontId="36" fillId="0" borderId="160" xfId="48" applyFont="1" applyBorder="1" applyAlignment="1">
      <alignment horizontal="center" vertical="center" wrapText="1"/>
    </xf>
    <xf numFmtId="0" fontId="39" fillId="0" borderId="159" xfId="48" applyFont="1" applyBorder="1">
      <alignment vertical="center"/>
    </xf>
    <xf numFmtId="0" fontId="39" fillId="0" borderId="235" xfId="48" applyFont="1" applyBorder="1">
      <alignment vertical="center"/>
    </xf>
    <xf numFmtId="0" fontId="39" fillId="0" borderId="236" xfId="48" applyFont="1" applyBorder="1" applyAlignment="1">
      <alignment horizontal="center" vertical="center"/>
    </xf>
    <xf numFmtId="0" fontId="39" fillId="0" borderId="237" xfId="48" applyFont="1" applyBorder="1">
      <alignment vertical="center"/>
    </xf>
    <xf numFmtId="0" fontId="39" fillId="0" borderId="161" xfId="48" applyFont="1" applyBorder="1" applyAlignment="1">
      <alignment horizontal="center" vertical="center"/>
    </xf>
    <xf numFmtId="0" fontId="39" fillId="0" borderId="238" xfId="48" applyFont="1" applyBorder="1" applyAlignment="1">
      <alignment horizontal="center" vertical="center"/>
    </xf>
    <xf numFmtId="0" fontId="39" fillId="0" borderId="161" xfId="48" applyFont="1" applyBorder="1">
      <alignment vertical="center"/>
    </xf>
    <xf numFmtId="0" fontId="39" fillId="0" borderId="239" xfId="48" applyFont="1" applyBorder="1" applyAlignment="1">
      <alignment horizontal="center" vertical="center"/>
    </xf>
    <xf numFmtId="0" fontId="39" fillId="0" borderId="240" xfId="48" applyFont="1" applyBorder="1">
      <alignment vertical="center"/>
    </xf>
    <xf numFmtId="0" fontId="39" fillId="0" borderId="160" xfId="48" applyFont="1" applyBorder="1" applyAlignment="1">
      <alignment horizontal="center" vertical="center"/>
    </xf>
    <xf numFmtId="0" fontId="37" fillId="0" borderId="241" xfId="48" applyFont="1" applyBorder="1" applyAlignment="1">
      <alignment horizontal="center" vertical="center"/>
    </xf>
    <xf numFmtId="0" fontId="37" fillId="0" borderId="242" xfId="48" applyFont="1" applyBorder="1" applyAlignment="1">
      <alignment horizontal="center" vertical="center"/>
    </xf>
    <xf numFmtId="0" fontId="37" fillId="0" borderId="243" xfId="48" applyFont="1" applyBorder="1" applyAlignment="1">
      <alignment horizontal="center" vertical="center"/>
    </xf>
    <xf numFmtId="177" fontId="36" fillId="0" borderId="0" xfId="48" applyNumberFormat="1" applyFont="1" applyAlignment="1">
      <alignment horizontal="center" vertical="center"/>
    </xf>
    <xf numFmtId="0" fontId="36" fillId="0" borderId="244" xfId="48" applyFont="1" applyBorder="1">
      <alignment vertical="center"/>
    </xf>
    <xf numFmtId="0" fontId="36" fillId="0" borderId="69" xfId="48" applyFont="1" applyBorder="1" applyAlignment="1">
      <alignment horizontal="center" vertical="center"/>
    </xf>
    <xf numFmtId="0" fontId="37" fillId="0" borderId="245" xfId="48" applyFont="1" applyBorder="1" applyAlignment="1">
      <alignment horizontal="center" vertical="center" wrapText="1"/>
    </xf>
    <xf numFmtId="178" fontId="36" fillId="6" borderId="51" xfId="48" applyNumberFormat="1" applyFont="1" applyFill="1" applyBorder="1" applyAlignment="1" applyProtection="1">
      <alignment horizontal="center" vertical="center" shrinkToFit="1"/>
      <protection locked="0"/>
    </xf>
    <xf numFmtId="178" fontId="36" fillId="0" borderId="246" xfId="48" applyNumberFormat="1" applyFont="1" applyBorder="1" applyAlignment="1">
      <alignment horizontal="center" vertical="center" shrinkToFit="1"/>
    </xf>
    <xf numFmtId="178" fontId="36" fillId="0" borderId="217" xfId="48" applyNumberFormat="1" applyFont="1" applyBorder="1" applyAlignment="1">
      <alignment horizontal="center" vertical="center" shrinkToFit="1"/>
    </xf>
    <xf numFmtId="178" fontId="36" fillId="6" borderId="247" xfId="48" applyNumberFormat="1" applyFont="1" applyFill="1" applyBorder="1" applyAlignment="1" applyProtection="1">
      <alignment horizontal="center" vertical="center" shrinkToFit="1"/>
      <protection locked="0"/>
    </xf>
    <xf numFmtId="178" fontId="37" fillId="36" borderId="248" xfId="48" applyNumberFormat="1" applyFont="1" applyFill="1" applyBorder="1" applyAlignment="1" applyProtection="1">
      <alignment horizontal="center" vertical="center" shrinkToFit="1"/>
      <protection locked="0"/>
    </xf>
    <xf numFmtId="178" fontId="37" fillId="36" borderId="249" xfId="48" applyNumberFormat="1" applyFont="1" applyFill="1" applyBorder="1" applyAlignment="1" applyProtection="1">
      <alignment horizontal="center" vertical="center" shrinkToFit="1"/>
      <protection locked="0"/>
    </xf>
    <xf numFmtId="178" fontId="37" fillId="0" borderId="249" xfId="48" applyNumberFormat="1" applyFont="1" applyBorder="1" applyAlignment="1">
      <alignment horizontal="center" vertical="center" shrinkToFit="1"/>
    </xf>
    <xf numFmtId="178" fontId="37" fillId="0" borderId="250" xfId="48" applyNumberFormat="1" applyFont="1" applyBorder="1" applyAlignment="1">
      <alignment horizontal="center" vertical="center" shrinkToFit="1"/>
    </xf>
    <xf numFmtId="0" fontId="36" fillId="0" borderId="251" xfId="48" applyFont="1" applyBorder="1">
      <alignment vertical="center"/>
    </xf>
    <xf numFmtId="0" fontId="37" fillId="0" borderId="75" xfId="48" applyFont="1" applyBorder="1" applyAlignment="1">
      <alignment horizontal="center" vertical="center"/>
    </xf>
    <xf numFmtId="0" fontId="37" fillId="0" borderId="202" xfId="48" applyFont="1" applyBorder="1" applyAlignment="1">
      <alignment horizontal="center" vertical="center" wrapText="1"/>
    </xf>
    <xf numFmtId="178" fontId="36" fillId="0" borderId="252" xfId="48" applyNumberFormat="1" applyFont="1" applyBorder="1" applyAlignment="1">
      <alignment horizontal="center" vertical="center" shrinkToFit="1"/>
    </xf>
    <xf numFmtId="178" fontId="36" fillId="0" borderId="222" xfId="48" applyNumberFormat="1" applyFont="1" applyBorder="1" applyAlignment="1">
      <alignment horizontal="center" vertical="center" shrinkToFit="1"/>
    </xf>
    <xf numFmtId="178" fontId="36" fillId="6" borderId="253" xfId="48" applyNumberFormat="1" applyFont="1" applyFill="1" applyBorder="1" applyAlignment="1" applyProtection="1">
      <alignment horizontal="center" vertical="center" shrinkToFit="1"/>
      <protection locked="0"/>
    </xf>
    <xf numFmtId="178" fontId="37" fillId="36" borderId="221" xfId="48" applyNumberFormat="1" applyFont="1" applyFill="1" applyBorder="1" applyAlignment="1" applyProtection="1">
      <alignment horizontal="center" vertical="center" shrinkToFit="1"/>
      <protection locked="0"/>
    </xf>
    <xf numFmtId="178" fontId="37" fillId="36" borderId="222" xfId="48" applyNumberFormat="1" applyFont="1" applyFill="1" applyBorder="1" applyAlignment="1" applyProtection="1">
      <alignment horizontal="center" vertical="center" shrinkToFit="1"/>
      <protection locked="0"/>
    </xf>
    <xf numFmtId="178" fontId="37" fillId="0" borderId="222" xfId="48" applyNumberFormat="1" applyFont="1" applyBorder="1" applyAlignment="1">
      <alignment horizontal="center" vertical="center" shrinkToFit="1"/>
    </xf>
    <xf numFmtId="178" fontId="37" fillId="0" borderId="223" xfId="48" applyNumberFormat="1" applyFont="1" applyBorder="1" applyAlignment="1">
      <alignment horizontal="center" vertical="center" shrinkToFit="1"/>
    </xf>
    <xf numFmtId="0" fontId="50" fillId="36" borderId="0" xfId="48" applyFont="1" applyFill="1" applyAlignment="1" applyProtection="1">
      <alignment horizontal="center" vertical="center"/>
      <protection locked="0"/>
    </xf>
    <xf numFmtId="0" fontId="50" fillId="34" borderId="0" xfId="48" applyFont="1" applyFill="1">
      <alignment vertical="center"/>
    </xf>
    <xf numFmtId="0" fontId="50" fillId="0" borderId="0" xfId="48" applyFont="1" applyAlignment="1">
      <alignment horizontal="center" vertical="center"/>
    </xf>
    <xf numFmtId="0" fontId="36" fillId="0" borderId="198" xfId="48" applyFont="1" applyBorder="1" applyAlignment="1">
      <alignment horizontal="center" vertical="center"/>
    </xf>
    <xf numFmtId="0" fontId="37" fillId="0" borderId="254" xfId="48" applyFont="1" applyBorder="1" applyAlignment="1">
      <alignment horizontal="center" vertical="center"/>
    </xf>
    <xf numFmtId="0" fontId="37" fillId="0" borderId="205" xfId="48" applyFont="1" applyBorder="1" applyAlignment="1">
      <alignment horizontal="center" vertical="center" wrapText="1"/>
    </xf>
    <xf numFmtId="178" fontId="36" fillId="6" borderId="255" xfId="48" applyNumberFormat="1" applyFont="1" applyFill="1" applyBorder="1" applyAlignment="1" applyProtection="1">
      <alignment horizontal="center" vertical="center" shrinkToFit="1"/>
      <protection locked="0"/>
    </xf>
    <xf numFmtId="178" fontId="36" fillId="0" borderId="256" xfId="48" applyNumberFormat="1" applyFont="1" applyBorder="1" applyAlignment="1">
      <alignment horizontal="center" vertical="center" shrinkToFit="1"/>
    </xf>
    <xf numFmtId="178" fontId="36" fillId="0" borderId="242" xfId="48" applyNumberFormat="1" applyFont="1" applyBorder="1" applyAlignment="1">
      <alignment horizontal="center" vertical="center" shrinkToFit="1"/>
    </xf>
    <xf numFmtId="178" fontId="36" fillId="6" borderId="257" xfId="48" applyNumberFormat="1" applyFont="1" applyFill="1" applyBorder="1" applyAlignment="1" applyProtection="1">
      <alignment horizontal="center" vertical="center" shrinkToFit="1"/>
      <protection locked="0"/>
    </xf>
    <xf numFmtId="178" fontId="37" fillId="36" borderId="241" xfId="48" applyNumberFormat="1" applyFont="1" applyFill="1" applyBorder="1" applyAlignment="1" applyProtection="1">
      <alignment horizontal="center" vertical="center" shrinkToFit="1"/>
      <protection locked="0"/>
    </xf>
    <xf numFmtId="178" fontId="37" fillId="36" borderId="242" xfId="48" applyNumberFormat="1" applyFont="1" applyFill="1" applyBorder="1" applyAlignment="1" applyProtection="1">
      <alignment horizontal="center" vertical="center" shrinkToFit="1"/>
      <protection locked="0"/>
    </xf>
    <xf numFmtId="178" fontId="37" fillId="36" borderId="254" xfId="48" applyNumberFormat="1" applyFont="1" applyFill="1" applyBorder="1" applyAlignment="1" applyProtection="1">
      <alignment horizontal="center" vertical="center" shrinkToFit="1"/>
      <protection locked="0"/>
    </xf>
    <xf numFmtId="178" fontId="37" fillId="0" borderId="254" xfId="48" applyNumberFormat="1" applyFont="1" applyBorder="1" applyAlignment="1">
      <alignment horizontal="center" vertical="center" shrinkToFit="1"/>
    </xf>
    <xf numFmtId="178" fontId="37" fillId="0" borderId="243" xfId="48" applyNumberFormat="1" applyFont="1" applyBorder="1" applyAlignment="1">
      <alignment horizontal="center" vertical="center" shrinkToFit="1"/>
    </xf>
    <xf numFmtId="177" fontId="36" fillId="0" borderId="0" xfId="48" applyNumberFormat="1" applyFont="1">
      <alignment vertical="center"/>
    </xf>
    <xf numFmtId="0" fontId="36" fillId="0" borderId="258" xfId="48" applyFont="1" applyBorder="1" applyAlignment="1">
      <alignment horizontal="center" vertical="center"/>
    </xf>
    <xf numFmtId="0" fontId="37" fillId="0" borderId="259" xfId="48" applyFont="1" applyBorder="1" applyAlignment="1">
      <alignment horizontal="center" vertical="center"/>
    </xf>
    <xf numFmtId="0" fontId="37" fillId="0" borderId="200" xfId="48" applyFont="1" applyBorder="1" applyAlignment="1">
      <alignment horizontal="center" vertical="center" wrapText="1"/>
    </xf>
    <xf numFmtId="178" fontId="36" fillId="6" borderId="260" xfId="48" applyNumberFormat="1" applyFont="1" applyFill="1" applyBorder="1" applyAlignment="1" applyProtection="1">
      <alignment horizontal="center" vertical="center" shrinkToFit="1"/>
      <protection locked="0"/>
    </xf>
    <xf numFmtId="178" fontId="37" fillId="36" borderId="216" xfId="48" applyNumberFormat="1" applyFont="1" applyFill="1" applyBorder="1" applyAlignment="1" applyProtection="1">
      <alignment horizontal="center" vertical="center" shrinkToFit="1"/>
      <protection locked="0"/>
    </xf>
    <xf numFmtId="178" fontId="37" fillId="36" borderId="217" xfId="48" applyNumberFormat="1" applyFont="1" applyFill="1" applyBorder="1" applyAlignment="1" applyProtection="1">
      <alignment horizontal="center" vertical="center" shrinkToFit="1"/>
      <protection locked="0"/>
    </xf>
    <xf numFmtId="178" fontId="37" fillId="36" borderId="259" xfId="48" applyNumberFormat="1" applyFont="1" applyFill="1" applyBorder="1" applyAlignment="1" applyProtection="1">
      <alignment horizontal="center" vertical="center" shrinkToFit="1"/>
      <protection locked="0"/>
    </xf>
    <xf numFmtId="178" fontId="37" fillId="0" borderId="218" xfId="48" applyNumberFormat="1" applyFont="1" applyBorder="1" applyAlignment="1">
      <alignment horizontal="center" vertical="center" shrinkToFit="1"/>
    </xf>
    <xf numFmtId="0" fontId="50" fillId="34" borderId="0" xfId="48" applyFont="1" applyFill="1" applyAlignment="1">
      <alignment horizontal="center" vertical="center"/>
    </xf>
    <xf numFmtId="20" fontId="36" fillId="0" borderId="0" xfId="48" applyNumberFormat="1" applyFont="1">
      <alignment vertical="center"/>
    </xf>
    <xf numFmtId="0" fontId="36" fillId="0" borderId="251" xfId="48" quotePrefix="1" applyFont="1" applyBorder="1">
      <alignment vertical="center"/>
    </xf>
    <xf numFmtId="0" fontId="36" fillId="34" borderId="251" xfId="48" applyFont="1" applyFill="1" applyBorder="1">
      <alignment vertical="center"/>
    </xf>
    <xf numFmtId="0" fontId="36" fillId="37" borderId="251" xfId="48" applyFont="1" applyFill="1" applyBorder="1">
      <alignment vertical="center"/>
    </xf>
    <xf numFmtId="0" fontId="50" fillId="6" borderId="0" xfId="48" applyFont="1" applyFill="1" applyAlignment="1" applyProtection="1">
      <alignment horizontal="center" vertical="center" shrinkToFit="1"/>
      <protection locked="0"/>
    </xf>
    <xf numFmtId="0" fontId="50" fillId="35" borderId="0" xfId="48" applyFont="1" applyFill="1" applyAlignment="1" applyProtection="1">
      <alignment horizontal="center" vertical="center" shrinkToFit="1"/>
      <protection locked="0"/>
    </xf>
    <xf numFmtId="0" fontId="36" fillId="34" borderId="0" xfId="48" applyFont="1" applyFill="1" applyProtection="1">
      <alignment vertical="center"/>
      <protection locked="0"/>
    </xf>
    <xf numFmtId="0" fontId="37" fillId="0" borderId="0" xfId="48" applyFont="1">
      <alignment vertical="center"/>
    </xf>
    <xf numFmtId="0" fontId="36" fillId="36" borderId="44" xfId="48" applyFont="1" applyFill="1" applyBorder="1" applyAlignment="1" applyProtection="1">
      <alignment horizontal="center" vertical="center"/>
      <protection locked="0"/>
    </xf>
    <xf numFmtId="0" fontId="36" fillId="0" borderId="261" xfId="48" applyFont="1" applyBorder="1">
      <alignment vertical="center"/>
    </xf>
    <xf numFmtId="178" fontId="37" fillId="36" borderId="262" xfId="48" applyNumberFormat="1" applyFont="1" applyFill="1" applyBorder="1" applyAlignment="1" applyProtection="1">
      <alignment horizontal="center" vertical="center" shrinkToFit="1"/>
      <protection locked="0"/>
    </xf>
    <xf numFmtId="178" fontId="37" fillId="36" borderId="263" xfId="48" applyNumberFormat="1" applyFont="1" applyFill="1" applyBorder="1" applyAlignment="1" applyProtection="1">
      <alignment horizontal="center" vertical="center" shrinkToFit="1"/>
      <protection locked="0"/>
    </xf>
    <xf numFmtId="178" fontId="37" fillId="0" borderId="264" xfId="48" applyNumberFormat="1" applyFont="1" applyBorder="1" applyAlignment="1">
      <alignment horizontal="center" vertical="center" shrinkToFit="1"/>
    </xf>
    <xf numFmtId="0" fontId="36" fillId="36" borderId="49" xfId="48" applyFont="1" applyFill="1" applyBorder="1" applyAlignment="1" applyProtection="1">
      <alignment horizontal="center" vertical="center"/>
      <protection locked="0"/>
    </xf>
    <xf numFmtId="0" fontId="25" fillId="0" borderId="265" xfId="48" applyFont="1" applyBorder="1" applyAlignment="1">
      <alignment horizontal="center" vertical="center" wrapText="1"/>
    </xf>
    <xf numFmtId="0" fontId="25" fillId="0" borderId="266" xfId="48" applyFont="1" applyBorder="1" applyAlignment="1">
      <alignment horizontal="center" vertical="center" wrapText="1"/>
    </xf>
    <xf numFmtId="0" fontId="25" fillId="0" borderId="267" xfId="48" applyFont="1" applyBorder="1" applyAlignment="1">
      <alignment horizontal="center" vertical="center" wrapText="1"/>
    </xf>
    <xf numFmtId="178" fontId="36" fillId="0" borderId="268" xfId="48" applyNumberFormat="1" applyFont="1" applyBorder="1" applyAlignment="1">
      <alignment horizontal="center" vertical="center" wrapText="1"/>
    </xf>
    <xf numFmtId="178" fontId="36" fillId="0" borderId="269" xfId="48" applyNumberFormat="1" applyFont="1" applyBorder="1" applyAlignment="1">
      <alignment horizontal="center" vertical="center" wrapText="1"/>
    </xf>
    <xf numFmtId="178" fontId="36" fillId="0" borderId="270" xfId="48" applyNumberFormat="1" applyFont="1" applyBorder="1" applyAlignment="1">
      <alignment horizontal="center" vertical="center" wrapText="1"/>
    </xf>
    <xf numFmtId="178" fontId="36" fillId="0" borderId="271" xfId="48" applyNumberFormat="1" applyFont="1" applyBorder="1" applyAlignment="1">
      <alignment horizontal="center" vertical="center" wrapText="1"/>
    </xf>
    <xf numFmtId="178" fontId="37" fillId="0" borderId="272" xfId="48" applyNumberFormat="1" applyFont="1" applyBorder="1" applyAlignment="1">
      <alignment horizontal="center" vertical="center" shrinkToFit="1"/>
    </xf>
    <xf numFmtId="178" fontId="37" fillId="0" borderId="273" xfId="48" applyNumberFormat="1" applyFont="1" applyBorder="1" applyAlignment="1">
      <alignment horizontal="center" vertical="center" shrinkToFit="1"/>
    </xf>
    <xf numFmtId="178" fontId="37" fillId="0" borderId="274" xfId="48" applyNumberFormat="1" applyFont="1" applyBorder="1" applyAlignment="1">
      <alignment horizontal="center" vertical="center" shrinkToFit="1"/>
    </xf>
    <xf numFmtId="178" fontId="37" fillId="0" borderId="275" xfId="37" applyNumberFormat="1" applyFont="1" applyBorder="1" applyAlignment="1">
      <alignment horizontal="right" vertical="center" shrinkToFit="1"/>
    </xf>
    <xf numFmtId="178" fontId="37" fillId="0" borderId="267" xfId="37" applyNumberFormat="1" applyFont="1" applyBorder="1" applyAlignment="1">
      <alignment horizontal="right" vertical="center" shrinkToFit="1"/>
    </xf>
    <xf numFmtId="0" fontId="25" fillId="0" borderId="159" xfId="48" applyFont="1" applyBorder="1" applyAlignment="1">
      <alignment horizontal="center" vertical="center" wrapText="1"/>
    </xf>
    <xf numFmtId="0" fontId="25" fillId="0" borderId="161" xfId="48" applyFont="1" applyBorder="1" applyAlignment="1">
      <alignment horizontal="center" vertical="center" wrapText="1"/>
    </xf>
    <xf numFmtId="0" fontId="25" fillId="0" borderId="160" xfId="48" applyFont="1" applyBorder="1" applyAlignment="1">
      <alignment horizontal="center" vertical="center" wrapText="1"/>
    </xf>
    <xf numFmtId="178" fontId="36" fillId="0" borderId="276" xfId="48" applyNumberFormat="1" applyFont="1" applyBorder="1" applyAlignment="1">
      <alignment horizontal="center" vertical="center" wrapText="1"/>
    </xf>
    <xf numFmtId="178" fontId="36" fillId="0" borderId="235" xfId="48" applyNumberFormat="1" applyFont="1" applyBorder="1" applyAlignment="1">
      <alignment horizontal="center" vertical="center" wrapText="1"/>
    </xf>
    <xf numFmtId="178" fontId="36" fillId="0" borderId="239" xfId="48" applyNumberFormat="1" applyFont="1" applyBorder="1" applyAlignment="1">
      <alignment horizontal="center" vertical="center" wrapText="1"/>
    </xf>
    <xf numFmtId="178" fontId="36" fillId="0" borderId="277" xfId="48" applyNumberFormat="1" applyFont="1" applyBorder="1" applyAlignment="1">
      <alignment horizontal="center" vertical="center" wrapText="1"/>
    </xf>
    <xf numFmtId="178" fontId="37" fillId="0" borderId="278" xfId="48" applyNumberFormat="1" applyFont="1" applyBorder="1" applyAlignment="1">
      <alignment horizontal="center" vertical="center" shrinkToFit="1"/>
    </xf>
    <xf numFmtId="178" fontId="37" fillId="0" borderId="279" xfId="48" applyNumberFormat="1" applyFont="1" applyBorder="1" applyAlignment="1">
      <alignment horizontal="center" vertical="center" shrinkToFit="1"/>
    </xf>
    <xf numFmtId="178" fontId="37" fillId="0" borderId="280" xfId="48" applyNumberFormat="1" applyFont="1" applyBorder="1" applyAlignment="1">
      <alignment horizontal="center" vertical="center" shrinkToFit="1"/>
    </xf>
    <xf numFmtId="178" fontId="37" fillId="0" borderId="69" xfId="37" applyNumberFormat="1" applyFont="1" applyBorder="1" applyAlignment="1">
      <alignment horizontal="right" vertical="center" shrinkToFit="1"/>
    </xf>
    <xf numFmtId="178" fontId="37" fillId="0" borderId="154" xfId="37" applyNumberFormat="1" applyFont="1" applyBorder="1" applyAlignment="1">
      <alignment horizontal="right" vertical="center" shrinkToFit="1"/>
    </xf>
    <xf numFmtId="0" fontId="36" fillId="34" borderId="0" xfId="48" quotePrefix="1" applyFont="1" applyFill="1">
      <alignment vertical="center"/>
    </xf>
    <xf numFmtId="20" fontId="36" fillId="36" borderId="44" xfId="48" applyNumberFormat="1" applyFont="1" applyFill="1" applyBorder="1" applyAlignment="1" applyProtection="1">
      <alignment horizontal="center" vertical="center"/>
      <protection locked="0"/>
    </xf>
    <xf numFmtId="0" fontId="25" fillId="0" borderId="146" xfId="48" applyFont="1" applyBorder="1" applyAlignment="1">
      <alignment horizontal="center" vertical="center" wrapText="1"/>
    </xf>
    <xf numFmtId="0" fontId="25" fillId="0" borderId="148" xfId="48" applyFont="1" applyBorder="1" applyAlignment="1">
      <alignment horizontal="center" vertical="center" wrapText="1"/>
    </xf>
    <xf numFmtId="0" fontId="25" fillId="0" borderId="147" xfId="48" applyFont="1" applyBorder="1" applyAlignment="1">
      <alignment horizontal="center" vertical="center" wrapText="1"/>
    </xf>
    <xf numFmtId="178" fontId="36" fillId="0" borderId="281" xfId="48" applyNumberFormat="1" applyFont="1" applyBorder="1" applyAlignment="1">
      <alignment horizontal="center" vertical="center" wrapText="1"/>
    </xf>
    <xf numFmtId="178" fontId="36" fillId="0" borderId="282" xfId="48" applyNumberFormat="1" applyFont="1" applyBorder="1" applyAlignment="1">
      <alignment horizontal="center" vertical="center" wrapText="1"/>
    </xf>
    <xf numFmtId="178" fontId="36" fillId="0" borderId="283" xfId="48" applyNumberFormat="1" applyFont="1" applyBorder="1" applyAlignment="1">
      <alignment horizontal="center" vertical="center" wrapText="1"/>
    </xf>
    <xf numFmtId="178" fontId="36" fillId="0" borderId="284" xfId="48" applyNumberFormat="1" applyFont="1" applyBorder="1" applyAlignment="1">
      <alignment horizontal="center" vertical="center" wrapText="1"/>
    </xf>
    <xf numFmtId="0" fontId="25" fillId="0" borderId="285" xfId="48" applyFont="1" applyBorder="1" applyAlignment="1">
      <alignment horizontal="center" vertical="center" wrapText="1"/>
    </xf>
    <xf numFmtId="0" fontId="25" fillId="0" borderId="286" xfId="48" applyFont="1" applyBorder="1" applyAlignment="1">
      <alignment horizontal="center" vertical="center" wrapText="1"/>
    </xf>
    <xf numFmtId="0" fontId="25" fillId="0" borderId="287" xfId="48" applyFont="1" applyBorder="1" applyAlignment="1">
      <alignment horizontal="center" vertical="center" wrapText="1"/>
    </xf>
    <xf numFmtId="0" fontId="36" fillId="6" borderId="44" xfId="48" applyFont="1" applyFill="1" applyBorder="1" applyAlignment="1" applyProtection="1">
      <alignment horizontal="center" vertical="center"/>
      <protection locked="0"/>
    </xf>
    <xf numFmtId="0" fontId="36" fillId="34" borderId="44" xfId="48" applyFont="1" applyFill="1" applyBorder="1" applyAlignment="1">
      <alignment horizontal="center" vertical="center"/>
    </xf>
    <xf numFmtId="20" fontId="36" fillId="36" borderId="69" xfId="48" applyNumberFormat="1" applyFont="1" applyFill="1" applyBorder="1" applyAlignment="1" applyProtection="1">
      <alignment horizontal="center" vertical="center"/>
      <protection locked="0"/>
    </xf>
    <xf numFmtId="0" fontId="25" fillId="0" borderId="278" xfId="48" applyFont="1" applyBorder="1" applyAlignment="1">
      <alignment horizontal="center" vertical="center" wrapText="1"/>
    </xf>
    <xf numFmtId="0" fontId="25" fillId="0" borderId="279" xfId="48" applyFont="1" applyBorder="1" applyAlignment="1">
      <alignment horizontal="center" vertical="center" wrapText="1"/>
    </xf>
    <xf numFmtId="0" fontId="25" fillId="0" borderId="288" xfId="48" applyFont="1" applyBorder="1" applyAlignment="1">
      <alignment horizontal="center" vertical="center" wrapText="1"/>
    </xf>
    <xf numFmtId="0" fontId="36" fillId="35" borderId="69" xfId="48" applyFont="1" applyFill="1" applyBorder="1" applyAlignment="1" applyProtection="1">
      <alignment horizontal="center" vertical="center"/>
      <protection locked="0"/>
    </xf>
    <xf numFmtId="0" fontId="36" fillId="34" borderId="49" xfId="48" applyFont="1" applyFill="1" applyBorder="1" applyAlignment="1">
      <alignment horizontal="center" vertical="center"/>
    </xf>
    <xf numFmtId="20" fontId="36" fillId="36" borderId="49" xfId="48" applyNumberFormat="1" applyFont="1" applyFill="1" applyBorder="1" applyAlignment="1" applyProtection="1">
      <alignment horizontal="center" vertical="center"/>
      <protection locked="0"/>
    </xf>
    <xf numFmtId="0" fontId="36" fillId="36" borderId="146" xfId="48" applyFont="1" applyFill="1" applyBorder="1" applyAlignment="1" applyProtection="1">
      <alignment horizontal="left" vertical="center" wrapText="1"/>
      <protection locked="0"/>
    </xf>
    <xf numFmtId="0" fontId="36" fillId="36" borderId="148" xfId="48" applyFont="1" applyFill="1" applyBorder="1" applyAlignment="1" applyProtection="1">
      <alignment horizontal="left" vertical="center" wrapText="1"/>
      <protection locked="0"/>
    </xf>
    <xf numFmtId="0" fontId="36" fillId="36" borderId="219" xfId="48" applyFont="1" applyFill="1" applyBorder="1" applyAlignment="1" applyProtection="1">
      <alignment horizontal="left" vertical="center" wrapText="1"/>
      <protection locked="0"/>
    </xf>
    <xf numFmtId="0" fontId="36" fillId="36" borderId="220" xfId="48" applyFont="1" applyFill="1" applyBorder="1" applyAlignment="1" applyProtection="1">
      <alignment horizontal="left" vertical="center" wrapText="1"/>
      <protection locked="0"/>
    </xf>
    <xf numFmtId="0" fontId="36" fillId="36" borderId="153" xfId="48" applyFont="1" applyFill="1" applyBorder="1" applyAlignment="1" applyProtection="1">
      <alignment horizontal="left" vertical="center" wrapText="1"/>
      <protection locked="0"/>
    </xf>
    <xf numFmtId="0" fontId="36" fillId="36" borderId="0" xfId="48" applyFont="1" applyFill="1" applyAlignment="1" applyProtection="1">
      <alignment horizontal="left" vertical="center" wrapText="1"/>
      <protection locked="0"/>
    </xf>
    <xf numFmtId="0" fontId="36" fillId="36" borderId="78" xfId="48" applyFont="1" applyFill="1" applyBorder="1" applyAlignment="1" applyProtection="1">
      <alignment horizontal="left" vertical="center" wrapText="1"/>
      <protection locked="0"/>
    </xf>
    <xf numFmtId="0" fontId="36" fillId="36" borderId="80" xfId="48" applyFont="1" applyFill="1" applyBorder="1" applyAlignment="1" applyProtection="1">
      <alignment horizontal="left" vertical="center" wrapText="1"/>
      <protection locked="0"/>
    </xf>
    <xf numFmtId="0" fontId="36" fillId="35" borderId="49" xfId="48" applyFont="1" applyFill="1" applyBorder="1" applyAlignment="1" applyProtection="1">
      <alignment horizontal="center" vertical="center"/>
      <protection locked="0"/>
    </xf>
    <xf numFmtId="0" fontId="36" fillId="36" borderId="159" xfId="48" applyFont="1" applyFill="1" applyBorder="1" applyAlignment="1" applyProtection="1">
      <alignment horizontal="left" vertical="center" wrapText="1"/>
      <protection locked="0"/>
    </xf>
    <xf numFmtId="0" fontId="36" fillId="36" borderId="161" xfId="48" applyFont="1" applyFill="1" applyBorder="1" applyAlignment="1" applyProtection="1">
      <alignment horizontal="left" vertical="center" wrapText="1"/>
      <protection locked="0"/>
    </xf>
    <xf numFmtId="0" fontId="36" fillId="36" borderId="238" xfId="48" applyFont="1" applyFill="1" applyBorder="1" applyAlignment="1" applyProtection="1">
      <alignment horizontal="left" vertical="center" wrapText="1"/>
      <protection locked="0"/>
    </xf>
    <xf numFmtId="0" fontId="36" fillId="36" borderId="237" xfId="48" applyFont="1" applyFill="1" applyBorder="1" applyAlignment="1" applyProtection="1">
      <alignment horizontal="left" vertical="center" wrapText="1"/>
      <protection locked="0"/>
    </xf>
    <xf numFmtId="0" fontId="25" fillId="0" borderId="289" xfId="48" applyFont="1" applyBorder="1" applyAlignment="1">
      <alignment horizontal="center" vertical="center" wrapText="1"/>
    </xf>
    <xf numFmtId="0" fontId="25" fillId="0" borderId="290" xfId="48" applyFont="1" applyBorder="1" applyAlignment="1">
      <alignment horizontal="center" vertical="center" wrapText="1"/>
    </xf>
    <xf numFmtId="0" fontId="25" fillId="0" borderId="291" xfId="48" applyFont="1" applyBorder="1" applyAlignment="1">
      <alignment horizontal="center" vertical="center" wrapText="1"/>
    </xf>
    <xf numFmtId="0" fontId="25" fillId="0" borderId="0" xfId="48" applyFont="1" applyAlignment="1">
      <alignment horizontal="right" vertical="center"/>
    </xf>
    <xf numFmtId="0" fontId="23" fillId="0" borderId="48" xfId="48" applyFont="1" applyBorder="1">
      <alignment vertical="center"/>
    </xf>
    <xf numFmtId="0" fontId="51" fillId="34" borderId="0" xfId="48" applyFont="1" applyFill="1">
      <alignment vertical="center"/>
    </xf>
    <xf numFmtId="0" fontId="51" fillId="34" borderId="0" xfId="48" applyFont="1" applyFill="1" applyAlignment="1">
      <alignment horizontal="center" vertical="center"/>
    </xf>
    <xf numFmtId="0" fontId="52" fillId="34" borderId="0" xfId="48" applyFont="1" applyFill="1" applyAlignment="1">
      <alignment horizontal="left" vertical="center"/>
    </xf>
    <xf numFmtId="0" fontId="51" fillId="34" borderId="0" xfId="48" applyFont="1" applyFill="1" applyAlignment="1">
      <alignment horizontal="left" vertical="center"/>
    </xf>
    <xf numFmtId="0" fontId="53" fillId="34" borderId="0" xfId="48" applyFont="1" applyFill="1">
      <alignment vertical="center"/>
    </xf>
    <xf numFmtId="0" fontId="51" fillId="34" borderId="0" xfId="48" applyFont="1" applyFill="1" applyAlignment="1" applyProtection="1">
      <alignment horizontal="center" vertical="center"/>
      <protection locked="0"/>
    </xf>
    <xf numFmtId="0" fontId="51" fillId="36" borderId="75" xfId="48" applyFont="1" applyFill="1" applyBorder="1" applyAlignment="1" applyProtection="1">
      <alignment horizontal="center" vertical="center"/>
      <protection locked="0"/>
    </xf>
    <xf numFmtId="0" fontId="54" fillId="36" borderId="84" xfId="48" applyFont="1" applyFill="1" applyBorder="1" applyAlignment="1" applyProtection="1">
      <alignment horizontal="center" vertical="center"/>
      <protection locked="0"/>
    </xf>
    <xf numFmtId="0" fontId="54" fillId="36" borderId="76" xfId="48" applyFont="1" applyFill="1" applyBorder="1" applyAlignment="1" applyProtection="1">
      <alignment horizontal="center" vertical="center"/>
      <protection locked="0"/>
    </xf>
    <xf numFmtId="0" fontId="54" fillId="36" borderId="77" xfId="48" applyFont="1" applyFill="1" applyBorder="1" applyAlignment="1" applyProtection="1">
      <alignment horizontal="center" vertical="center"/>
      <protection locked="0"/>
    </xf>
    <xf numFmtId="0" fontId="51" fillId="36" borderId="0" xfId="48" applyFont="1" applyFill="1" applyAlignment="1" applyProtection="1">
      <alignment horizontal="center" vertical="center"/>
      <protection locked="0"/>
    </xf>
    <xf numFmtId="0" fontId="53" fillId="34" borderId="0" xfId="48" applyFont="1" applyFill="1" applyAlignment="1">
      <alignment horizontal="left" vertical="center"/>
    </xf>
    <xf numFmtId="0" fontId="51" fillId="34" borderId="75" xfId="48" applyFont="1" applyFill="1" applyBorder="1" applyAlignment="1">
      <alignment horizontal="center" vertical="center"/>
    </xf>
    <xf numFmtId="20" fontId="51" fillId="36" borderId="75" xfId="48" applyNumberFormat="1" applyFont="1" applyFill="1" applyBorder="1" applyAlignment="1" applyProtection="1">
      <alignment horizontal="center" vertical="center"/>
      <protection locked="0"/>
    </xf>
    <xf numFmtId="20" fontId="51" fillId="34" borderId="75" xfId="48" applyNumberFormat="1" applyFont="1" applyFill="1" applyBorder="1" applyAlignment="1" applyProtection="1">
      <alignment horizontal="center" vertical="center"/>
      <protection locked="0"/>
    </xf>
    <xf numFmtId="0" fontId="51" fillId="34" borderId="0" xfId="48" applyFont="1" applyFill="1" applyAlignment="1" applyProtection="1">
      <alignment horizontal="right" vertical="center"/>
      <protection locked="0"/>
    </xf>
    <xf numFmtId="0" fontId="51" fillId="34" borderId="0" xfId="48" applyFont="1" applyFill="1" applyProtection="1">
      <alignment vertical="center"/>
      <protection locked="0"/>
    </xf>
    <xf numFmtId="20" fontId="51" fillId="34" borderId="75" xfId="48" applyNumberFormat="1" applyFont="1" applyFill="1" applyBorder="1" applyAlignment="1">
      <alignment horizontal="center" vertical="center"/>
    </xf>
    <xf numFmtId="0" fontId="51" fillId="34" borderId="75" xfId="48" applyFont="1" applyFill="1" applyBorder="1" applyAlignment="1" applyProtection="1">
      <alignment horizontal="center" vertical="center"/>
      <protection locked="0"/>
    </xf>
    <xf numFmtId="179" fontId="51" fillId="34" borderId="75" xfId="48" applyNumberFormat="1" applyFont="1" applyFill="1" applyBorder="1" applyAlignment="1">
      <alignment horizontal="center" vertical="center"/>
    </xf>
    <xf numFmtId="0" fontId="51" fillId="34" borderId="0" xfId="48" applyFont="1" applyFill="1" applyAlignment="1">
      <alignment horizontal="right" vertical="center"/>
    </xf>
    <xf numFmtId="0" fontId="55" fillId="34" borderId="84" xfId="48" applyFont="1" applyFill="1" applyBorder="1" applyAlignment="1">
      <alignment horizontal="center" vertical="center" shrinkToFit="1"/>
    </xf>
    <xf numFmtId="0" fontId="55" fillId="34" borderId="77" xfId="48" applyFont="1" applyFill="1" applyBorder="1" applyAlignment="1">
      <alignment horizontal="center" vertical="center"/>
    </xf>
    <xf numFmtId="0" fontId="51" fillId="36" borderId="75" xfId="48" applyFont="1" applyFill="1" applyBorder="1" applyAlignment="1" applyProtection="1">
      <alignment horizontal="left" vertical="center"/>
      <protection locked="0"/>
    </xf>
    <xf numFmtId="0" fontId="6" fillId="34" borderId="0" xfId="48" applyFill="1">
      <alignment vertical="center"/>
    </xf>
    <xf numFmtId="0" fontId="25" fillId="34" borderId="0" xfId="48" applyFont="1" applyFill="1">
      <alignment vertical="center"/>
    </xf>
    <xf numFmtId="0" fontId="56" fillId="34" borderId="0" xfId="48" applyFont="1" applyFill="1" applyAlignment="1">
      <alignment horizontal="left" vertical="center"/>
    </xf>
    <xf numFmtId="0" fontId="25" fillId="36" borderId="75" xfId="48" applyFont="1" applyFill="1" applyBorder="1" applyAlignment="1">
      <alignment horizontal="left" vertical="center"/>
    </xf>
    <xf numFmtId="0" fontId="25" fillId="6" borderId="75" xfId="48" applyFont="1" applyFill="1" applyBorder="1" applyAlignment="1">
      <alignment horizontal="left" vertical="center"/>
    </xf>
    <xf numFmtId="0" fontId="57" fillId="34" borderId="0" xfId="48" applyFont="1" applyFill="1" applyAlignment="1">
      <alignment horizontal="left" vertical="center"/>
    </xf>
    <xf numFmtId="0" fontId="25" fillId="34" borderId="0" xfId="48" applyFont="1" applyFill="1" applyAlignment="1">
      <alignment horizontal="left" vertical="center"/>
    </xf>
    <xf numFmtId="0" fontId="58" fillId="34" borderId="0" xfId="48" applyFont="1" applyFill="1">
      <alignment vertical="center"/>
    </xf>
    <xf numFmtId="0" fontId="25" fillId="34" borderId="75" xfId="48" applyFont="1" applyFill="1" applyBorder="1" applyAlignment="1">
      <alignment horizontal="center" vertical="center"/>
    </xf>
    <xf numFmtId="0" fontId="25" fillId="34" borderId="0" xfId="48" applyFont="1" applyFill="1" applyAlignment="1">
      <alignment horizontal="center" vertical="center"/>
    </xf>
    <xf numFmtId="0" fontId="59" fillId="34" borderId="0" xfId="48" applyFont="1" applyFill="1" applyAlignment="1">
      <alignment horizontal="left" vertical="center"/>
    </xf>
    <xf numFmtId="0" fontId="25" fillId="34" borderId="75" xfId="48" applyFont="1" applyFill="1" applyBorder="1" applyAlignment="1">
      <alignment horizontal="left" vertical="center"/>
    </xf>
    <xf numFmtId="0" fontId="59" fillId="34" borderId="0" xfId="48" applyFont="1" applyFill="1">
      <alignment vertical="center"/>
    </xf>
    <xf numFmtId="0" fontId="25" fillId="34" borderId="0" xfId="48" applyFont="1" applyFill="1" applyAlignment="1">
      <alignment vertical="center" wrapText="1"/>
    </xf>
    <xf numFmtId="0" fontId="25" fillId="34" borderId="0" xfId="48" applyFont="1" applyFill="1" applyAlignment="1">
      <alignment horizontal="left" vertical="center" indent="1"/>
    </xf>
    <xf numFmtId="0" fontId="25" fillId="37" borderId="0" xfId="48" applyFont="1" applyFill="1" applyAlignment="1">
      <alignment vertical="center" wrapText="1"/>
    </xf>
    <xf numFmtId="0" fontId="59" fillId="34" borderId="0" xfId="48" applyFont="1" applyFill="1" applyAlignment="1">
      <alignment vertical="center" shrinkToFit="1"/>
    </xf>
    <xf numFmtId="0" fontId="37" fillId="34" borderId="0" xfId="48" applyFont="1" applyFill="1" applyAlignment="1"/>
    <xf numFmtId="0" fontId="37" fillId="34" borderId="0" xfId="48" applyFont="1" applyFill="1">
      <alignment vertical="center"/>
    </xf>
    <xf numFmtId="0" fontId="37" fillId="34" borderId="0" xfId="48" applyFont="1" applyFill="1" applyAlignment="1">
      <alignment vertical="center" wrapText="1"/>
    </xf>
    <xf numFmtId="0" fontId="37" fillId="34" borderId="0" xfId="48" applyFont="1" applyFill="1" applyAlignment="1">
      <alignment horizontal="justify" vertical="center" wrapText="1"/>
    </xf>
    <xf numFmtId="0" fontId="36" fillId="34" borderId="75" xfId="48" applyFont="1" applyFill="1" applyBorder="1" applyAlignment="1">
      <alignment horizontal="center" vertical="center"/>
    </xf>
    <xf numFmtId="0" fontId="36" fillId="34" borderId="75" xfId="48" applyFont="1" applyFill="1" applyBorder="1">
      <alignment vertical="center"/>
    </xf>
    <xf numFmtId="0" fontId="51" fillId="34" borderId="292" xfId="48" applyFont="1" applyFill="1" applyBorder="1" applyAlignment="1">
      <alignment horizontal="center" vertical="center"/>
    </xf>
    <xf numFmtId="0" fontId="51" fillId="34" borderId="212" xfId="48" applyFont="1" applyFill="1" applyBorder="1" applyAlignment="1">
      <alignment horizontal="center" vertical="center"/>
    </xf>
    <xf numFmtId="0" fontId="51" fillId="34" borderId="213" xfId="48" applyFont="1" applyFill="1" applyBorder="1" applyAlignment="1">
      <alignment horizontal="center" vertical="center"/>
    </xf>
    <xf numFmtId="0" fontId="51" fillId="34" borderId="293" xfId="48" applyFont="1" applyFill="1" applyBorder="1" applyAlignment="1">
      <alignment horizontal="center" vertical="center"/>
    </xf>
    <xf numFmtId="0" fontId="36" fillId="34" borderId="75" xfId="48" applyFont="1" applyFill="1" applyBorder="1" applyAlignment="1">
      <alignment vertical="center" shrinkToFit="1"/>
    </xf>
    <xf numFmtId="0" fontId="54" fillId="34" borderId="294" xfId="48" applyFont="1" applyFill="1" applyBorder="1" applyAlignment="1">
      <alignment horizontal="center" vertical="center"/>
    </xf>
    <xf numFmtId="0" fontId="51" fillId="34" borderId="295" xfId="48" applyFont="1" applyFill="1" applyBorder="1" applyAlignment="1">
      <alignment vertical="center" shrinkToFit="1"/>
    </xf>
    <xf numFmtId="0" fontId="51" fillId="34" borderId="49" xfId="48" applyFont="1" applyFill="1" applyBorder="1" applyAlignment="1">
      <alignment vertical="center" shrinkToFit="1"/>
    </xf>
    <xf numFmtId="0" fontId="51" fillId="34" borderId="245" xfId="48" applyFont="1" applyFill="1" applyBorder="1">
      <alignment vertical="center"/>
    </xf>
    <xf numFmtId="0" fontId="54" fillId="34" borderId="296" xfId="48" applyFont="1" applyFill="1" applyBorder="1" applyAlignment="1">
      <alignment horizontal="center" vertical="center"/>
    </xf>
    <xf numFmtId="0" fontId="51" fillId="34" borderId="201" xfId="48" applyFont="1" applyFill="1" applyBorder="1" applyAlignment="1">
      <alignment vertical="center" shrinkToFit="1"/>
    </xf>
    <xf numFmtId="0" fontId="51" fillId="34" borderId="75" xfId="48" applyFont="1" applyFill="1" applyBorder="1" applyAlignment="1">
      <alignment vertical="center" shrinkToFit="1"/>
    </xf>
    <xf numFmtId="0" fontId="51" fillId="34" borderId="202" xfId="48" applyFont="1" applyFill="1" applyBorder="1">
      <alignment vertical="center"/>
    </xf>
    <xf numFmtId="0" fontId="54" fillId="34" borderId="297" xfId="48" applyFont="1" applyFill="1" applyBorder="1" applyAlignment="1">
      <alignment horizontal="center" vertical="center"/>
    </xf>
    <xf numFmtId="0" fontId="51" fillId="34" borderId="254" xfId="48" applyFont="1" applyFill="1" applyBorder="1" applyAlignment="1">
      <alignment vertical="center" shrinkToFit="1"/>
    </xf>
    <xf numFmtId="0" fontId="51" fillId="34" borderId="205" xfId="48" applyFont="1" applyFill="1" applyBorder="1">
      <alignmen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 3" xfId="37"/>
    <cellStyle name="標準" xfId="0" builtinId="0"/>
    <cellStyle name="標準 2" xfId="38"/>
    <cellStyle name="標準 2 2" xfId="39"/>
    <cellStyle name="標準 2 3" xfId="40"/>
    <cellStyle name="標準 2_【編集済】一覧表" xfId="41"/>
    <cellStyle name="標準 3" xfId="42"/>
    <cellStyle name="標準 3 2" xfId="43"/>
    <cellStyle name="標準 3 2 2" xfId="44"/>
    <cellStyle name="標準 3 3" xfId="45"/>
    <cellStyle name="標準 3_【編集済】一覧表" xfId="46"/>
    <cellStyle name="標準 4" xfId="47"/>
    <cellStyle name="標準 5" xfId="48"/>
    <cellStyle name="標準 6" xfId="49"/>
    <cellStyle name="標準 7" xfId="50"/>
    <cellStyle name="標準 7_【編集済】一覧表" xfId="51"/>
    <cellStyle name="標準_21tokuyo2501" xfId="52"/>
    <cellStyle name="標準_【編集済】一覧表" xfId="53"/>
    <cellStyle name="標準_介護老人福祉施設（加算届）" xfId="54"/>
    <cellStyle name="標準_特定施設（加算届）" xfId="55"/>
    <cellStyle name="標準_療養：短期入所療養（加算届）" xfId="56"/>
    <cellStyle name="標準_訪問介護（加算届）" xfId="57"/>
    <cellStyle name="良い" xfId="58" builtinId="26" customBuiltin="1"/>
    <cellStyle name="見出し 1" xfId="59" builtinId="16" customBuiltin="1"/>
    <cellStyle name="見出し 2" xfId="60" builtinId="17" customBuiltin="1"/>
    <cellStyle name="見出し 3" xfId="61" builtinId="18" customBuiltin="1"/>
    <cellStyle name="見出し 4" xfId="62" builtinId="19" customBuiltin="1"/>
    <cellStyle name="計算" xfId="63" builtinId="22" customBuiltin="1"/>
    <cellStyle name="説明文" xfId="64" builtinId="53" customBuiltin="1"/>
    <cellStyle name="警告文" xfId="65" builtinId="11" customBuiltin="1"/>
    <cellStyle name="集計" xfId="66" builtinId="25" customBuiltin="1"/>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EAEAEA"/>
      <color rgb="FFC0C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externalLink" Target="externalLinks/externalLink1.xml" /><Relationship Id="rId29" Type="http://schemas.openxmlformats.org/officeDocument/2006/relationships/externalLink" Target="externalLinks/externalLink2.xml" /><Relationship Id="rId30" Type="http://schemas.openxmlformats.org/officeDocument/2006/relationships/externalLink" Target="externalLinks/externalLink3.xml" /><Relationship Id="rId31" Type="http://schemas.openxmlformats.org/officeDocument/2006/relationships/externalLink" Target="externalLinks/externalLink4.xml" /><Relationship Id="rId32" Type="http://schemas.openxmlformats.org/officeDocument/2006/relationships/theme" Target="theme/theme1.xml" /><Relationship Id="rId33" Type="http://schemas.openxmlformats.org/officeDocument/2006/relationships/sharedStrings" Target="sharedStrings.xml" /><Relationship Id="rId3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2" name="正方形/長方形 1"/>
        <xdr:cNvSpPr/>
      </xdr:nvSpPr>
      <xdr:spPr>
        <a:xfrm>
          <a:off x="0" y="320675"/>
          <a:ext cx="13398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600700" y="78994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12</xdr:col>
      <xdr:colOff>650875</xdr:colOff>
      <xdr:row>75</xdr:row>
      <xdr:rowOff>142875</xdr:rowOff>
    </xdr:to>
    <xdr:sp macro="" textlink="">
      <xdr:nvSpPr>
        <xdr:cNvPr id="3" name="正方形/長方形 2"/>
        <xdr:cNvSpPr/>
      </xdr:nvSpPr>
      <xdr:spPr>
        <a:xfrm>
          <a:off x="342900" y="16078200"/>
          <a:ext cx="11480800" cy="1295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208280</xdr:colOff>
      <xdr:row>2</xdr:row>
      <xdr:rowOff>0</xdr:rowOff>
    </xdr:from>
    <xdr:to xmlns:xdr="http://schemas.openxmlformats.org/drawingml/2006/spreadsheetDrawing">
      <xdr:col>5</xdr:col>
      <xdr:colOff>779780</xdr:colOff>
      <xdr:row>6</xdr:row>
      <xdr:rowOff>76835</xdr:rowOff>
    </xdr:to>
    <xdr:sp macro="" textlink="">
      <xdr:nvSpPr>
        <xdr:cNvPr id="2" name="正方形/長方形 1"/>
        <xdr:cNvSpPr/>
      </xdr:nvSpPr>
      <xdr:spPr>
        <a:xfrm>
          <a:off x="4780280" y="476250"/>
          <a:ext cx="7448550"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31119;&#23713;&#24066;&#21152;&#31639;&#27096;&#24335;R6.6&#65374;/&#23567;&#35215;&#2716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Users\r0078708\Desktop\&#20171;&#35703;&#22577;&#37228;&#25913;&#23450;&#32076;&#36942;&#25514;&#32622;&#32066;&#20102;&#12398;&#12383;&#12417;&#12398;&#23626;&#20986;&#26360;&#31561;\&#26032;&#12375;&#12356;&#12501;&#12457;&#12523;&#12480;&#12540;\&#21152;&#31639;&#21029;&#32025;&#65288;&#23567;&#35215;&#27169;&#22810;&#27231;&#33021;&#22411;&#23621;&#23429;&#20171;&#35703;&#65289;.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チェック表"/>
      <sheetName val="別紙1-3-2"/>
      <sheetName val="備考（1－3）"/>
      <sheetName val="別紙3－2"/>
      <sheetName val="別紙４"/>
      <sheetName val="別紙13"/>
      <sheetName val="別紙14－5"/>
      <sheetName val="別紙28"/>
      <sheetName val="別紙42"/>
      <sheetName val="別紙44"/>
      <sheetName val="別紙45"/>
      <sheetName val="参考様式１"/>
      <sheetName val="参考様式４-１"/>
      <sheetName val="参考様式４-２"/>
      <sheetName val="参考様式４-３"/>
      <sheetName val="参考様式４-４"/>
      <sheetName val="参考様式４-５"/>
      <sheetName val="参考様式４-６"/>
      <sheetName val="参考様式4-7"/>
      <sheetName val="参考様式4-8"/>
      <sheetName val="参考様式５"/>
      <sheetName val="標準様式１（1枚用）"/>
      <sheetName val="標準様式１(50人)"/>
      <sheetName val="標準様式１シフト記号表（勤務時間帯）"/>
      <sheetName val="標準様式１【記載例】小多機"/>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4"/>
      <sheetData sheetId="2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6"/>
      <sheetData sheetId="27">
        <row r="14">
          <cell r="C14" t="str">
            <v>管理者</v>
          </cell>
          <cell r="D14" t="str">
            <v>介護従業者</v>
          </cell>
          <cell r="E14" t="str">
            <v>介護支援専門員</v>
          </cell>
          <cell r="F14" t="str">
            <v>計画作成担当者</v>
          </cell>
          <cell r="G14" t="str">
            <v>ー</v>
          </cell>
          <cell r="H14" t="str">
            <v>ー</v>
          </cell>
          <cell r="I14" t="str">
            <v>ー</v>
          </cell>
          <cell r="J14" t="str">
            <v>ー</v>
          </cell>
          <cell r="K14" t="str">
            <v>ー</v>
          </cell>
          <cell r="L14" t="str">
            <v>ー</v>
          </cell>
        </row>
      </sheetData>
      <sheetData sheetId="2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
      <sheetName val="別紙５"/>
      <sheetName val="別紙６"/>
      <sheetName val="別紙７"/>
      <sheetName val="別紙８"/>
      <sheetName val="別紙９"/>
      <sheetName val="別紙１０"/>
      <sheetName val="参考様式１"/>
      <sheetName val="参考様式２-１"/>
      <sheetName val="参考様式２-２"/>
      <sheetName val="参考様式２-３"/>
      <sheetName val="参考様式２-４"/>
      <sheetName val="参考様式２-５"/>
      <sheetName val="参考様式２-６"/>
      <sheetName val="参考様式２-7"/>
      <sheetName val="参考様式２-8"/>
      <sheetName val="参考様式３"/>
      <sheetName val="標準様式１（1枚用）"/>
      <sheetName val="標準様式１(50人)"/>
      <sheetName val="標準様式１シフト記号表（勤務時間帯）"/>
      <sheetName val="標準様式１【記載例】小多機"/>
      <sheetName val="標準様式１【記載例】シフト記号表（勤務時間帯）"/>
      <sheetName val="標準様式１記入方法"/>
      <sheetName val="標準様式１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3"/>
      <sheetData sheetId="2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5"/>
      <sheetData sheetId="26">
        <row r="14">
          <cell r="C14" t="str">
            <v>管理者</v>
          </cell>
          <cell r="D14" t="str">
            <v>介護従業者</v>
          </cell>
          <cell r="E14" t="str">
            <v>介護支援専門員</v>
          </cell>
          <cell r="F14" t="str">
            <v>計画作成担当者</v>
          </cell>
          <cell r="G14" t="str">
            <v>ー</v>
          </cell>
          <cell r="H14" t="str">
            <v>ー</v>
          </cell>
          <cell r="I14" t="str">
            <v>ー</v>
          </cell>
          <cell r="J14" t="str">
            <v>ー</v>
          </cell>
          <cell r="K14" t="str">
            <v>ー</v>
          </cell>
          <cell r="L14" t="str">
            <v>ー</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2.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9"/>
  <sheetViews>
    <sheetView tabSelected="1" view="pageBreakPreview" zoomScaleSheetLayoutView="100" workbookViewId="0">
      <selection activeCell="B6" sqref="B6"/>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7" style="2" customWidth="1"/>
    <col min="42" max="42" width="7" style="1" customWidth="1"/>
    <col min="43" max="16384" width="9" style="1" customWidth="1"/>
  </cols>
  <sheetData>
    <row r="1" spans="1:256" s="3" customFormat="1" ht="15" customHeight="1">
      <c r="A1" s="3"/>
      <c r="B1" s="3"/>
      <c r="C1" s="3"/>
      <c r="D1" s="3"/>
      <c r="E1" s="3"/>
      <c r="F1" s="3"/>
      <c r="G1" s="3"/>
      <c r="H1" s="3"/>
      <c r="I1" s="3"/>
      <c r="J1" s="3"/>
      <c r="K1" s="3"/>
      <c r="L1" s="3"/>
      <c r="M1" s="3"/>
      <c r="N1" s="3"/>
      <c r="O1" s="3"/>
      <c r="P1" s="3"/>
      <c r="Q1" s="3"/>
      <c r="R1" s="3"/>
      <c r="S1" s="3"/>
      <c r="T1" s="3"/>
      <c r="U1" s="3"/>
      <c r="V1" s="3"/>
      <c r="W1" s="3"/>
      <c r="X1" s="3"/>
      <c r="Y1" s="3"/>
      <c r="Z1" s="3"/>
      <c r="AA1" s="15" t="s">
        <v>0</v>
      </c>
      <c r="AB1" s="15"/>
      <c r="AC1" s="15"/>
      <c r="AD1" s="15"/>
      <c r="AE1" s="15"/>
      <c r="AF1" s="70"/>
      <c r="AG1" s="70"/>
      <c r="AH1" s="70"/>
      <c r="AI1" s="70"/>
      <c r="AJ1" s="70"/>
      <c r="AK1" s="70"/>
      <c r="AL1" s="70"/>
      <c r="AM1" s="70"/>
      <c r="AN1" s="102"/>
      <c r="AO1" s="19"/>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c r="AO2" s="103"/>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5" customHeight="1">
      <c r="A3" s="3"/>
      <c r="B3" s="5" t="s">
        <v>732</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5" customHeight="1">
      <c r="A4" s="3"/>
      <c r="B4" s="5" t="s">
        <v>789</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19"/>
      <c r="AE6" s="91"/>
      <c r="AF6" s="4"/>
      <c r="AG6" s="92" t="s">
        <v>790</v>
      </c>
      <c r="AH6" s="4"/>
      <c r="AI6" s="98" t="s">
        <v>481</v>
      </c>
      <c r="AJ6" s="4"/>
      <c r="AK6" s="98" t="s">
        <v>524</v>
      </c>
      <c r="AL6" s="4"/>
      <c r="AM6" s="98" t="s">
        <v>792</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7" t="s">
        <v>380</v>
      </c>
      <c r="C7" s="7"/>
      <c r="D7" s="7"/>
      <c r="E7" s="7"/>
      <c r="F7" s="7"/>
      <c r="G7" s="7"/>
      <c r="H7" s="7"/>
      <c r="I7" s="7"/>
      <c r="J7" s="7"/>
      <c r="K7" s="41"/>
      <c r="L7" s="41"/>
      <c r="M7" s="41"/>
      <c r="N7" s="41"/>
      <c r="O7" s="41"/>
      <c r="P7" s="41"/>
      <c r="Q7" s="41"/>
      <c r="R7" s="41"/>
      <c r="S7" s="41"/>
      <c r="T7" s="41"/>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15" customHeight="1">
      <c r="A8" s="3"/>
      <c r="B8" s="3"/>
      <c r="C8" s="3"/>
      <c r="D8" s="3"/>
      <c r="E8" s="3"/>
      <c r="F8" s="3"/>
      <c r="G8" s="3"/>
      <c r="H8" s="3"/>
      <c r="I8" s="3"/>
      <c r="J8" s="3"/>
      <c r="K8" s="3"/>
      <c r="L8" s="3"/>
      <c r="M8" s="3"/>
      <c r="N8" s="3"/>
      <c r="O8" s="3"/>
      <c r="P8" s="3"/>
      <c r="Q8" s="3"/>
      <c r="R8" s="3"/>
      <c r="S8" s="3"/>
      <c r="T8" s="3"/>
      <c r="U8" s="19"/>
      <c r="V8" s="3"/>
      <c r="W8" s="3"/>
      <c r="X8" s="18" t="s">
        <v>6</v>
      </c>
      <c r="Y8" s="19"/>
      <c r="Z8" s="19"/>
      <c r="AA8" s="80"/>
      <c r="AB8" s="80"/>
      <c r="AC8" s="80"/>
      <c r="AD8" s="80"/>
      <c r="AE8" s="80"/>
      <c r="AF8" s="80"/>
      <c r="AG8" s="80"/>
      <c r="AH8" s="80"/>
      <c r="AI8" s="80"/>
      <c r="AJ8" s="80"/>
      <c r="AK8" s="80"/>
      <c r="AL8" s="80"/>
      <c r="AM8" s="80"/>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ht="15" customHeight="1">
      <c r="A9" s="3"/>
      <c r="B9" s="3"/>
      <c r="C9" s="3"/>
      <c r="D9" s="3"/>
      <c r="E9" s="3"/>
      <c r="F9" s="3"/>
      <c r="G9" s="3"/>
      <c r="H9" s="3"/>
      <c r="I9" s="3"/>
      <c r="J9" s="3"/>
      <c r="K9" s="3"/>
      <c r="L9" s="3"/>
      <c r="M9" s="3"/>
      <c r="N9" s="3"/>
      <c r="O9" s="3"/>
      <c r="P9" s="3"/>
      <c r="Q9" s="3"/>
      <c r="R9" s="3"/>
      <c r="S9" s="3"/>
      <c r="T9" s="3"/>
      <c r="U9" s="19"/>
      <c r="V9" s="3"/>
      <c r="W9" s="3"/>
      <c r="X9" s="18" t="s">
        <v>307</v>
      </c>
      <c r="Y9" s="19"/>
      <c r="Z9" s="19"/>
      <c r="AA9" s="80"/>
      <c r="AB9" s="80"/>
      <c r="AC9" s="80"/>
      <c r="AD9" s="80"/>
      <c r="AE9" s="80"/>
      <c r="AF9" s="80"/>
      <c r="AG9" s="80"/>
      <c r="AH9" s="80"/>
      <c r="AI9" s="80"/>
      <c r="AJ9" s="80"/>
      <c r="AK9" s="80"/>
      <c r="AL9" s="80"/>
      <c r="AM9" s="8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4"/>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18" t="s">
        <v>793</v>
      </c>
      <c r="D11" s="1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7.5" customHeight="1">
      <c r="A12" s="3"/>
      <c r="B12" s="3"/>
      <c r="C12" s="19"/>
      <c r="D12" s="1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15" customHeight="1">
      <c r="A13" s="3"/>
      <c r="B13" s="8" t="s">
        <v>11</v>
      </c>
      <c r="C13" s="20" t="s">
        <v>779</v>
      </c>
      <c r="D13" s="20"/>
      <c r="E13" s="20"/>
      <c r="F13" s="20"/>
      <c r="G13" s="20"/>
      <c r="H13" s="20"/>
      <c r="I13" s="20"/>
      <c r="J13" s="20"/>
      <c r="K13" s="20"/>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2.5" customHeight="1">
      <c r="A14" s="3"/>
      <c r="B14" s="8"/>
      <c r="C14" s="21" t="s">
        <v>795</v>
      </c>
      <c r="D14" s="21"/>
      <c r="E14" s="21"/>
      <c r="F14" s="21"/>
      <c r="G14" s="21"/>
      <c r="H14" s="21"/>
      <c r="I14" s="21"/>
      <c r="J14" s="21"/>
      <c r="K14" s="21"/>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c r="C15" s="14" t="s">
        <v>781</v>
      </c>
      <c r="D15" s="14"/>
      <c r="E15" s="14"/>
      <c r="F15" s="14"/>
      <c r="G15" s="14"/>
      <c r="H15" s="14"/>
      <c r="I15" s="14"/>
      <c r="J15" s="14"/>
      <c r="K15" s="14"/>
      <c r="L15" s="44" t="s">
        <v>731</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15" customHeight="1">
      <c r="A16" s="3"/>
      <c r="B16" s="8"/>
      <c r="C16" s="14"/>
      <c r="D16" s="14"/>
      <c r="E16" s="14"/>
      <c r="F16" s="14"/>
      <c r="G16" s="14"/>
      <c r="H16" s="14"/>
      <c r="I16" s="14"/>
      <c r="J16" s="14"/>
      <c r="K16" s="14"/>
      <c r="L16" s="45" t="s">
        <v>110</v>
      </c>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c r="D17" s="14"/>
      <c r="E17" s="14"/>
      <c r="F17" s="14"/>
      <c r="G17" s="14"/>
      <c r="H17" s="14"/>
      <c r="I17" s="14"/>
      <c r="J17" s="14"/>
      <c r="K17" s="14"/>
      <c r="L17" s="46" t="s">
        <v>796</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t="s">
        <v>797</v>
      </c>
      <c r="D18" s="14"/>
      <c r="E18" s="14"/>
      <c r="F18" s="14"/>
      <c r="G18" s="14"/>
      <c r="H18" s="14"/>
      <c r="I18" s="14"/>
      <c r="J18" s="14"/>
      <c r="K18" s="14"/>
      <c r="L18" s="15" t="s">
        <v>16</v>
      </c>
      <c r="M18" s="15"/>
      <c r="N18" s="15"/>
      <c r="O18" s="15"/>
      <c r="P18" s="15"/>
      <c r="Q18" s="67"/>
      <c r="R18" s="67"/>
      <c r="S18" s="67"/>
      <c r="T18" s="67"/>
      <c r="U18" s="67"/>
      <c r="V18" s="67"/>
      <c r="W18" s="67"/>
      <c r="X18" s="67"/>
      <c r="Y18" s="67"/>
      <c r="Z18" s="67"/>
      <c r="AA18" s="81" t="s">
        <v>798</v>
      </c>
      <c r="AB18" s="81"/>
      <c r="AC18" s="81"/>
      <c r="AD18" s="81"/>
      <c r="AE18" s="81"/>
      <c r="AF18" s="70"/>
      <c r="AG18" s="70"/>
      <c r="AH18" s="70"/>
      <c r="AI18" s="70"/>
      <c r="AJ18" s="70"/>
      <c r="AK18" s="70"/>
      <c r="AL18" s="70"/>
      <c r="AM18" s="70"/>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4"/>
      <c r="B19" s="8"/>
      <c r="C19" s="12" t="s">
        <v>799</v>
      </c>
      <c r="D19" s="12"/>
      <c r="E19" s="12"/>
      <c r="F19" s="12"/>
      <c r="G19" s="12"/>
      <c r="H19" s="12"/>
      <c r="I19" s="12"/>
      <c r="J19" s="12"/>
      <c r="K19" s="12"/>
      <c r="L19" s="47"/>
      <c r="M19" s="47"/>
      <c r="N19" s="47"/>
      <c r="O19" s="47"/>
      <c r="P19" s="47"/>
      <c r="Q19" s="47"/>
      <c r="R19" s="47"/>
      <c r="S19" s="47"/>
      <c r="T19" s="47"/>
      <c r="U19" s="15" t="s">
        <v>783</v>
      </c>
      <c r="V19" s="15"/>
      <c r="W19" s="15"/>
      <c r="X19" s="15"/>
      <c r="Y19" s="15"/>
      <c r="Z19" s="15"/>
      <c r="AA19" s="47"/>
      <c r="AB19" s="47"/>
      <c r="AC19" s="47"/>
      <c r="AD19" s="47"/>
      <c r="AE19" s="47"/>
      <c r="AF19" s="47"/>
      <c r="AG19" s="47"/>
      <c r="AH19" s="47"/>
      <c r="AI19" s="47"/>
      <c r="AJ19" s="47"/>
      <c r="AK19" s="47"/>
      <c r="AL19" s="47"/>
      <c r="AM19" s="47"/>
      <c r="AN19" s="4"/>
      <c r="AO19" s="1"/>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4"/>
      <c r="B20" s="8"/>
      <c r="C20" s="22" t="s">
        <v>3</v>
      </c>
      <c r="D20" s="22"/>
      <c r="E20" s="22"/>
      <c r="F20" s="22"/>
      <c r="G20" s="22"/>
      <c r="H20" s="22"/>
      <c r="I20" s="22"/>
      <c r="J20" s="22"/>
      <c r="K20" s="22"/>
      <c r="L20" s="15" t="s">
        <v>26</v>
      </c>
      <c r="M20" s="15"/>
      <c r="N20" s="15"/>
      <c r="O20" s="15"/>
      <c r="P20" s="15"/>
      <c r="Q20" s="67"/>
      <c r="R20" s="67"/>
      <c r="S20" s="67"/>
      <c r="T20" s="67"/>
      <c r="U20" s="67"/>
      <c r="V20" s="67"/>
      <c r="W20" s="67"/>
      <c r="X20" s="67"/>
      <c r="Y20" s="67"/>
      <c r="Z20" s="67"/>
      <c r="AA20" s="82" t="s">
        <v>23</v>
      </c>
      <c r="AB20" s="82"/>
      <c r="AC20" s="82"/>
      <c r="AD20" s="82"/>
      <c r="AE20" s="82"/>
      <c r="AF20" s="67"/>
      <c r="AG20" s="67"/>
      <c r="AH20" s="67"/>
      <c r="AI20" s="67"/>
      <c r="AJ20" s="67"/>
      <c r="AK20" s="67"/>
      <c r="AL20" s="67"/>
      <c r="AM20" s="67"/>
      <c r="AN20" s="4"/>
      <c r="AO20" s="1"/>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23" t="s">
        <v>27</v>
      </c>
      <c r="D21" s="23"/>
      <c r="E21" s="23"/>
      <c r="F21" s="23"/>
      <c r="G21" s="23"/>
      <c r="H21" s="23"/>
      <c r="I21" s="23"/>
      <c r="J21" s="23"/>
      <c r="K21" s="23"/>
      <c r="L21" s="44" t="s">
        <v>731</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3"/>
      <c r="D22" s="23"/>
      <c r="E22" s="23"/>
      <c r="F22" s="23"/>
      <c r="G22" s="23"/>
      <c r="H22" s="23"/>
      <c r="I22" s="23"/>
      <c r="J22" s="23"/>
      <c r="K22" s="23"/>
      <c r="L22" s="45" t="s">
        <v>110</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c r="D23" s="23"/>
      <c r="E23" s="23"/>
      <c r="F23" s="23"/>
      <c r="G23" s="23"/>
      <c r="H23" s="23"/>
      <c r="I23" s="23"/>
      <c r="J23" s="23"/>
      <c r="K23" s="23"/>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9" t="s">
        <v>488</v>
      </c>
      <c r="C24" s="23" t="s">
        <v>779</v>
      </c>
      <c r="D24" s="23"/>
      <c r="E24" s="23"/>
      <c r="F24" s="23"/>
      <c r="G24" s="23"/>
      <c r="H24" s="23"/>
      <c r="I24" s="23"/>
      <c r="J24" s="23"/>
      <c r="K24" s="23"/>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2.5" customHeight="1">
      <c r="A25" s="4"/>
      <c r="B25" s="9"/>
      <c r="C25" s="24" t="s">
        <v>95</v>
      </c>
      <c r="D25" s="24"/>
      <c r="E25" s="24"/>
      <c r="F25" s="24"/>
      <c r="G25" s="24"/>
      <c r="H25" s="24"/>
      <c r="I25" s="24"/>
      <c r="J25" s="24"/>
      <c r="K25" s="24"/>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c r="C26" s="14" t="s">
        <v>363</v>
      </c>
      <c r="D26" s="14"/>
      <c r="E26" s="14"/>
      <c r="F26" s="14"/>
      <c r="G26" s="14"/>
      <c r="H26" s="14"/>
      <c r="I26" s="14"/>
      <c r="J26" s="14"/>
      <c r="K26" s="14"/>
      <c r="L26" s="44" t="s">
        <v>731</v>
      </c>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15" customHeight="1">
      <c r="A27" s="4"/>
      <c r="B27" s="9"/>
      <c r="C27" s="14"/>
      <c r="D27" s="14"/>
      <c r="E27" s="14"/>
      <c r="F27" s="14"/>
      <c r="G27" s="14"/>
      <c r="H27" s="14"/>
      <c r="I27" s="14"/>
      <c r="J27" s="14"/>
      <c r="K27" s="14"/>
      <c r="L27" s="45" t="s">
        <v>110</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c r="D28" s="14"/>
      <c r="E28" s="14"/>
      <c r="F28" s="14"/>
      <c r="G28" s="14"/>
      <c r="H28" s="14"/>
      <c r="I28" s="14"/>
      <c r="J28" s="14"/>
      <c r="K28" s="14"/>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t="s">
        <v>797</v>
      </c>
      <c r="D29" s="14"/>
      <c r="E29" s="14"/>
      <c r="F29" s="14"/>
      <c r="G29" s="14"/>
      <c r="H29" s="14"/>
      <c r="I29" s="14"/>
      <c r="J29" s="14"/>
      <c r="K29" s="14"/>
      <c r="L29" s="15" t="s">
        <v>16</v>
      </c>
      <c r="M29" s="15"/>
      <c r="N29" s="15"/>
      <c r="O29" s="15"/>
      <c r="P29" s="15"/>
      <c r="Q29" s="67"/>
      <c r="R29" s="67"/>
      <c r="S29" s="67"/>
      <c r="T29" s="67"/>
      <c r="U29" s="67"/>
      <c r="V29" s="67"/>
      <c r="W29" s="67"/>
      <c r="X29" s="67"/>
      <c r="Y29" s="67"/>
      <c r="Z29" s="67"/>
      <c r="AA29" s="81" t="s">
        <v>798</v>
      </c>
      <c r="AB29" s="81"/>
      <c r="AC29" s="81"/>
      <c r="AD29" s="81"/>
      <c r="AE29" s="81"/>
      <c r="AF29" s="67"/>
      <c r="AG29" s="67"/>
      <c r="AH29" s="67"/>
      <c r="AI29" s="67"/>
      <c r="AJ29" s="67"/>
      <c r="AK29" s="67"/>
      <c r="AL29" s="67"/>
      <c r="AM29" s="67"/>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25" t="s">
        <v>734</v>
      </c>
      <c r="D30" s="25"/>
      <c r="E30" s="25"/>
      <c r="F30" s="25"/>
      <c r="G30" s="25"/>
      <c r="H30" s="25"/>
      <c r="I30" s="25"/>
      <c r="J30" s="25"/>
      <c r="K30" s="25"/>
      <c r="L30" s="44" t="s">
        <v>731</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25"/>
      <c r="D31" s="25"/>
      <c r="E31" s="25"/>
      <c r="F31" s="25"/>
      <c r="G31" s="25"/>
      <c r="H31" s="25"/>
      <c r="I31" s="25"/>
      <c r="J31" s="25"/>
      <c r="K31" s="25"/>
      <c r="L31" s="45" t="s">
        <v>110</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c r="D32" s="25"/>
      <c r="E32" s="25"/>
      <c r="F32" s="25"/>
      <c r="G32" s="25"/>
      <c r="H32" s="25"/>
      <c r="I32" s="25"/>
      <c r="J32" s="25"/>
      <c r="K32" s="2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14" t="s">
        <v>797</v>
      </c>
      <c r="D33" s="14"/>
      <c r="E33" s="14"/>
      <c r="F33" s="14"/>
      <c r="G33" s="14"/>
      <c r="H33" s="14"/>
      <c r="I33" s="14"/>
      <c r="J33" s="14"/>
      <c r="K33" s="14"/>
      <c r="L33" s="15" t="s">
        <v>16</v>
      </c>
      <c r="M33" s="15"/>
      <c r="N33" s="15"/>
      <c r="O33" s="15"/>
      <c r="P33" s="15"/>
      <c r="Q33" s="67"/>
      <c r="R33" s="67"/>
      <c r="S33" s="67"/>
      <c r="T33" s="67"/>
      <c r="U33" s="67"/>
      <c r="V33" s="67"/>
      <c r="W33" s="67"/>
      <c r="X33" s="67"/>
      <c r="Y33" s="67"/>
      <c r="Z33" s="67"/>
      <c r="AA33" s="81" t="s">
        <v>798</v>
      </c>
      <c r="AB33" s="81"/>
      <c r="AC33" s="81"/>
      <c r="AD33" s="81"/>
      <c r="AE33" s="81"/>
      <c r="AF33" s="67"/>
      <c r="AG33" s="67"/>
      <c r="AH33" s="67"/>
      <c r="AI33" s="67"/>
      <c r="AJ33" s="67"/>
      <c r="AK33" s="67"/>
      <c r="AL33" s="67"/>
      <c r="AM33" s="67"/>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14" t="s">
        <v>20</v>
      </c>
      <c r="D34" s="14"/>
      <c r="E34" s="14"/>
      <c r="F34" s="14"/>
      <c r="G34" s="14"/>
      <c r="H34" s="14"/>
      <c r="I34" s="14"/>
      <c r="J34" s="14"/>
      <c r="K34" s="14"/>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31</v>
      </c>
      <c r="D35" s="14"/>
      <c r="E35" s="14"/>
      <c r="F35" s="14"/>
      <c r="G35" s="14"/>
      <c r="H35" s="14"/>
      <c r="I35" s="14"/>
      <c r="J35" s="14"/>
      <c r="K35" s="14"/>
      <c r="L35" s="44" t="s">
        <v>731</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c r="D36" s="14"/>
      <c r="E36" s="14"/>
      <c r="F36" s="14"/>
      <c r="G36" s="14"/>
      <c r="H36" s="14"/>
      <c r="I36" s="14"/>
      <c r="J36" s="14"/>
      <c r="K36" s="14"/>
      <c r="L36" s="45" t="s">
        <v>110</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c r="D37" s="14"/>
      <c r="E37" s="14"/>
      <c r="F37" s="14"/>
      <c r="G37" s="14"/>
      <c r="H37" s="14"/>
      <c r="I37" s="14"/>
      <c r="J37" s="14"/>
      <c r="K37" s="14"/>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10" t="s">
        <v>800</v>
      </c>
      <c r="C38" s="20" t="s">
        <v>801</v>
      </c>
      <c r="D38" s="20"/>
      <c r="E38" s="20"/>
      <c r="F38" s="20"/>
      <c r="G38" s="20"/>
      <c r="H38" s="20"/>
      <c r="I38" s="20"/>
      <c r="J38" s="20"/>
      <c r="K38" s="20"/>
      <c r="L38" s="20"/>
      <c r="M38" s="55" t="s">
        <v>684</v>
      </c>
      <c r="N38" s="55"/>
      <c r="O38" s="61" t="s">
        <v>704</v>
      </c>
      <c r="P38" s="61"/>
      <c r="Q38" s="61"/>
      <c r="R38" s="69" t="s">
        <v>619</v>
      </c>
      <c r="S38" s="69"/>
      <c r="T38" s="69"/>
      <c r="U38" s="69"/>
      <c r="V38" s="69"/>
      <c r="W38" s="69"/>
      <c r="X38" s="69"/>
      <c r="Y38" s="69"/>
      <c r="Z38" s="61" t="s">
        <v>707</v>
      </c>
      <c r="AA38" s="61"/>
      <c r="AB38" s="61"/>
      <c r="AC38" s="61"/>
      <c r="AD38" s="86" t="s">
        <v>170</v>
      </c>
      <c r="AE38" s="86"/>
      <c r="AF38" s="86"/>
      <c r="AG38" s="86"/>
      <c r="AH38" s="94" t="s">
        <v>802</v>
      </c>
      <c r="AI38" s="94"/>
      <c r="AJ38" s="94"/>
      <c r="AK38" s="94"/>
      <c r="AL38" s="94"/>
      <c r="AM38" s="94"/>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10"/>
      <c r="C39" s="20"/>
      <c r="D39" s="20"/>
      <c r="E39" s="20"/>
      <c r="F39" s="20"/>
      <c r="G39" s="20"/>
      <c r="H39" s="20"/>
      <c r="I39" s="20"/>
      <c r="J39" s="20"/>
      <c r="K39" s="20"/>
      <c r="L39" s="20"/>
      <c r="M39" s="55"/>
      <c r="N39" s="55"/>
      <c r="O39" s="62" t="s">
        <v>803</v>
      </c>
      <c r="P39" s="62"/>
      <c r="Q39" s="62"/>
      <c r="R39" s="69"/>
      <c r="S39" s="69"/>
      <c r="T39" s="69"/>
      <c r="U39" s="69"/>
      <c r="V39" s="69"/>
      <c r="W39" s="69"/>
      <c r="X39" s="69"/>
      <c r="Y39" s="69"/>
      <c r="Z39" s="62" t="s">
        <v>803</v>
      </c>
      <c r="AA39" s="62"/>
      <c r="AB39" s="62"/>
      <c r="AC39" s="62"/>
      <c r="AD39" s="87" t="s">
        <v>804</v>
      </c>
      <c r="AE39" s="87"/>
      <c r="AF39" s="87"/>
      <c r="AG39" s="87"/>
      <c r="AH39" s="95" t="s">
        <v>784</v>
      </c>
      <c r="AI39" s="95"/>
      <c r="AJ39" s="95"/>
      <c r="AK39" s="95"/>
      <c r="AL39" s="95"/>
      <c r="AM39" s="95"/>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c r="C40" s="26" t="s">
        <v>805</v>
      </c>
      <c r="D40" s="30"/>
      <c r="E40" s="33" t="s">
        <v>289</v>
      </c>
      <c r="F40" s="33"/>
      <c r="G40" s="33"/>
      <c r="H40" s="33"/>
      <c r="I40" s="33"/>
      <c r="J40" s="33"/>
      <c r="K40" s="33"/>
      <c r="L40" s="33"/>
      <c r="M40" s="56"/>
      <c r="N40" s="56"/>
      <c r="O40" s="51"/>
      <c r="P40" s="51"/>
      <c r="Q40" s="51"/>
      <c r="R40" s="70" t="s">
        <v>255</v>
      </c>
      <c r="S40" s="70"/>
      <c r="T40" s="70"/>
      <c r="U40" s="70"/>
      <c r="V40" s="70"/>
      <c r="W40" s="70"/>
      <c r="X40" s="70"/>
      <c r="Y40" s="70"/>
      <c r="Z40" s="70"/>
      <c r="AA40" s="70"/>
      <c r="AB40" s="70"/>
      <c r="AC40" s="70"/>
      <c r="AD40" s="70"/>
      <c r="AE40" s="70"/>
      <c r="AF40" s="70"/>
      <c r="AG40" s="70"/>
      <c r="AH40" s="70" t="s">
        <v>806</v>
      </c>
      <c r="AI40" s="70"/>
      <c r="AJ40" s="70"/>
      <c r="AK40" s="70"/>
      <c r="AL40" s="70"/>
      <c r="AM40" s="70"/>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6"/>
      <c r="D41" s="30"/>
      <c r="E41" s="33" t="s">
        <v>807</v>
      </c>
      <c r="F41" s="33"/>
      <c r="G41" s="33"/>
      <c r="H41" s="33"/>
      <c r="I41" s="33"/>
      <c r="J41" s="33"/>
      <c r="K41" s="33"/>
      <c r="L41" s="33"/>
      <c r="M41" s="56"/>
      <c r="N41" s="56"/>
      <c r="O41" s="51"/>
      <c r="P41" s="51"/>
      <c r="Q41" s="51"/>
      <c r="R41" s="70" t="s">
        <v>255</v>
      </c>
      <c r="S41" s="70"/>
      <c r="T41" s="70"/>
      <c r="U41" s="70"/>
      <c r="V41" s="70"/>
      <c r="W41" s="70"/>
      <c r="X41" s="70"/>
      <c r="Y41" s="70"/>
      <c r="Z41" s="70"/>
      <c r="AA41" s="70"/>
      <c r="AB41" s="70"/>
      <c r="AC41" s="70"/>
      <c r="AD41" s="70"/>
      <c r="AE41" s="70"/>
      <c r="AF41" s="70"/>
      <c r="AG41" s="70"/>
      <c r="AH41" s="70" t="s">
        <v>806</v>
      </c>
      <c r="AI41" s="70"/>
      <c r="AJ41" s="70"/>
      <c r="AK41" s="70"/>
      <c r="AL41" s="70"/>
      <c r="AM41" s="70"/>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c r="D42" s="30"/>
      <c r="E42" s="33" t="s">
        <v>808</v>
      </c>
      <c r="F42" s="33"/>
      <c r="G42" s="33"/>
      <c r="H42" s="33"/>
      <c r="I42" s="33"/>
      <c r="J42" s="33"/>
      <c r="K42" s="33"/>
      <c r="L42" s="33"/>
      <c r="M42" s="56"/>
      <c r="N42" s="56"/>
      <c r="O42" s="51"/>
      <c r="P42" s="51"/>
      <c r="Q42" s="51"/>
      <c r="R42" s="70" t="s">
        <v>255</v>
      </c>
      <c r="S42" s="70"/>
      <c r="T42" s="70"/>
      <c r="U42" s="70"/>
      <c r="V42" s="70"/>
      <c r="W42" s="70"/>
      <c r="X42" s="70"/>
      <c r="Y42" s="70"/>
      <c r="Z42" s="70"/>
      <c r="AA42" s="70"/>
      <c r="AB42" s="70"/>
      <c r="AC42" s="70"/>
      <c r="AD42" s="70"/>
      <c r="AE42" s="70"/>
      <c r="AF42" s="70"/>
      <c r="AG42" s="70"/>
      <c r="AH42" s="70" t="s">
        <v>806</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809</v>
      </c>
      <c r="F43" s="33"/>
      <c r="G43" s="33"/>
      <c r="H43" s="33"/>
      <c r="I43" s="33"/>
      <c r="J43" s="33"/>
      <c r="K43" s="33"/>
      <c r="L43" s="33"/>
      <c r="M43" s="56"/>
      <c r="N43" s="56"/>
      <c r="O43" s="51"/>
      <c r="P43" s="51"/>
      <c r="Q43" s="51"/>
      <c r="R43" s="70" t="s">
        <v>255</v>
      </c>
      <c r="S43" s="70"/>
      <c r="T43" s="70"/>
      <c r="U43" s="70"/>
      <c r="V43" s="70"/>
      <c r="W43" s="70"/>
      <c r="X43" s="70"/>
      <c r="Y43" s="70"/>
      <c r="Z43" s="70"/>
      <c r="AA43" s="70"/>
      <c r="AB43" s="70"/>
      <c r="AC43" s="70"/>
      <c r="AD43" s="70"/>
      <c r="AE43" s="70"/>
      <c r="AF43" s="70"/>
      <c r="AG43" s="70"/>
      <c r="AH43" s="70" t="s">
        <v>806</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90</v>
      </c>
      <c r="F44" s="33"/>
      <c r="G44" s="33"/>
      <c r="H44" s="33"/>
      <c r="I44" s="33"/>
      <c r="J44" s="33"/>
      <c r="K44" s="33"/>
      <c r="L44" s="33"/>
      <c r="M44" s="56"/>
      <c r="N44" s="56"/>
      <c r="O44" s="51"/>
      <c r="P44" s="51"/>
      <c r="Q44" s="51"/>
      <c r="R44" s="70" t="s">
        <v>255</v>
      </c>
      <c r="S44" s="70"/>
      <c r="T44" s="70"/>
      <c r="U44" s="70"/>
      <c r="V44" s="70"/>
      <c r="W44" s="70"/>
      <c r="X44" s="70"/>
      <c r="Y44" s="70"/>
      <c r="Z44" s="70"/>
      <c r="AA44" s="70"/>
      <c r="AB44" s="70"/>
      <c r="AC44" s="70"/>
      <c r="AD44" s="70"/>
      <c r="AE44" s="70"/>
      <c r="AF44" s="70"/>
      <c r="AG44" s="70"/>
      <c r="AH44" s="70" t="s">
        <v>806</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4" t="s">
        <v>811</v>
      </c>
      <c r="F45" s="34"/>
      <c r="G45" s="34"/>
      <c r="H45" s="34"/>
      <c r="I45" s="34"/>
      <c r="J45" s="34"/>
      <c r="K45" s="34"/>
      <c r="L45" s="34"/>
      <c r="M45" s="56"/>
      <c r="N45" s="56"/>
      <c r="O45" s="51"/>
      <c r="P45" s="51"/>
      <c r="Q45" s="51"/>
      <c r="R45" s="70" t="s">
        <v>255</v>
      </c>
      <c r="S45" s="70"/>
      <c r="T45" s="70"/>
      <c r="U45" s="70"/>
      <c r="V45" s="70"/>
      <c r="W45" s="70"/>
      <c r="X45" s="70"/>
      <c r="Y45" s="70"/>
      <c r="Z45" s="70"/>
      <c r="AA45" s="70"/>
      <c r="AB45" s="70"/>
      <c r="AC45" s="70"/>
      <c r="AD45" s="70"/>
      <c r="AE45" s="70"/>
      <c r="AF45" s="70"/>
      <c r="AG45" s="70"/>
      <c r="AH45" s="70" t="s">
        <v>806</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4" t="s">
        <v>812</v>
      </c>
      <c r="F46" s="34"/>
      <c r="G46" s="34"/>
      <c r="H46" s="34"/>
      <c r="I46" s="34"/>
      <c r="J46" s="34"/>
      <c r="K46" s="34"/>
      <c r="L46" s="34"/>
      <c r="M46" s="56"/>
      <c r="N46" s="56"/>
      <c r="O46" s="51"/>
      <c r="P46" s="51"/>
      <c r="Q46" s="51"/>
      <c r="R46" s="70" t="s">
        <v>255</v>
      </c>
      <c r="S46" s="70"/>
      <c r="T46" s="70"/>
      <c r="U46" s="70"/>
      <c r="V46" s="70"/>
      <c r="W46" s="70"/>
      <c r="X46" s="70"/>
      <c r="Y46" s="70"/>
      <c r="Z46" s="70"/>
      <c r="AA46" s="70"/>
      <c r="AB46" s="70"/>
      <c r="AC46" s="70"/>
      <c r="AD46" s="70"/>
      <c r="AE46" s="70"/>
      <c r="AF46" s="70"/>
      <c r="AG46" s="70"/>
      <c r="AH46" s="70" t="s">
        <v>806</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1"/>
      <c r="E47" s="34" t="s">
        <v>128</v>
      </c>
      <c r="F47" s="34"/>
      <c r="G47" s="34"/>
      <c r="H47" s="34"/>
      <c r="I47" s="34"/>
      <c r="J47" s="34"/>
      <c r="K47" s="34"/>
      <c r="L47" s="34"/>
      <c r="M47" s="56"/>
      <c r="N47" s="56"/>
      <c r="O47" s="51"/>
      <c r="P47" s="51"/>
      <c r="Q47" s="51"/>
      <c r="R47" s="70" t="s">
        <v>255</v>
      </c>
      <c r="S47" s="70"/>
      <c r="T47" s="70"/>
      <c r="U47" s="70"/>
      <c r="V47" s="70"/>
      <c r="W47" s="70"/>
      <c r="X47" s="70"/>
      <c r="Y47" s="70"/>
      <c r="Z47" s="70"/>
      <c r="AA47" s="70"/>
      <c r="AB47" s="70"/>
      <c r="AC47" s="70"/>
      <c r="AD47" s="70"/>
      <c r="AE47" s="70"/>
      <c r="AF47" s="70"/>
      <c r="AG47" s="70"/>
      <c r="AH47" s="96" t="s">
        <v>806</v>
      </c>
      <c r="AI47" s="96"/>
      <c r="AJ47" s="96"/>
      <c r="AK47" s="96"/>
      <c r="AL47" s="96"/>
      <c r="AM47" s="96"/>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1"/>
      <c r="E48" s="35" t="s">
        <v>813</v>
      </c>
      <c r="F48" s="35"/>
      <c r="G48" s="35"/>
      <c r="H48" s="35"/>
      <c r="I48" s="35"/>
      <c r="J48" s="35"/>
      <c r="K48" s="35"/>
      <c r="L48" s="35"/>
      <c r="M48" s="56"/>
      <c r="N48" s="56"/>
      <c r="O48" s="51"/>
      <c r="P48" s="51"/>
      <c r="Q48" s="51"/>
      <c r="R48" s="70" t="s">
        <v>255</v>
      </c>
      <c r="S48" s="70"/>
      <c r="T48" s="70"/>
      <c r="U48" s="70"/>
      <c r="V48" s="70"/>
      <c r="W48" s="70"/>
      <c r="X48" s="70"/>
      <c r="Y48" s="70"/>
      <c r="Z48" s="70"/>
      <c r="AA48" s="70"/>
      <c r="AB48" s="70"/>
      <c r="AC48" s="70"/>
      <c r="AD48" s="70"/>
      <c r="AE48" s="70"/>
      <c r="AF48" s="70"/>
      <c r="AG48" s="70"/>
      <c r="AH48" s="96" t="s">
        <v>806</v>
      </c>
      <c r="AI48" s="96"/>
      <c r="AJ48" s="96"/>
      <c r="AK48" s="96"/>
      <c r="AL48" s="96"/>
      <c r="AM48" s="96"/>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6" t="s">
        <v>22</v>
      </c>
      <c r="F49" s="36"/>
      <c r="G49" s="36"/>
      <c r="H49" s="36"/>
      <c r="I49" s="36"/>
      <c r="J49" s="36"/>
      <c r="K49" s="36"/>
      <c r="L49" s="36"/>
      <c r="M49" s="57"/>
      <c r="N49" s="57"/>
      <c r="O49" s="63"/>
      <c r="P49" s="63"/>
      <c r="Q49" s="63"/>
      <c r="R49" s="71" t="s">
        <v>255</v>
      </c>
      <c r="S49" s="71"/>
      <c r="T49" s="71"/>
      <c r="U49" s="71"/>
      <c r="V49" s="71"/>
      <c r="W49" s="71"/>
      <c r="X49" s="71"/>
      <c r="Y49" s="71"/>
      <c r="Z49" s="71"/>
      <c r="AA49" s="71"/>
      <c r="AB49" s="71"/>
      <c r="AC49" s="71"/>
      <c r="AD49" s="71"/>
      <c r="AE49" s="71"/>
      <c r="AF49" s="71"/>
      <c r="AG49" s="71"/>
      <c r="AH49" s="96" t="s">
        <v>806</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2"/>
      <c r="E50" s="37" t="s">
        <v>677</v>
      </c>
      <c r="F50" s="37"/>
      <c r="G50" s="37"/>
      <c r="H50" s="37"/>
      <c r="I50" s="37"/>
      <c r="J50" s="37"/>
      <c r="K50" s="37"/>
      <c r="L50" s="37"/>
      <c r="M50" s="58"/>
      <c r="N50" s="58"/>
      <c r="O50" s="64"/>
      <c r="P50" s="64"/>
      <c r="Q50" s="64"/>
      <c r="R50" s="71" t="s">
        <v>255</v>
      </c>
      <c r="S50" s="71"/>
      <c r="T50" s="71"/>
      <c r="U50" s="71"/>
      <c r="V50" s="71"/>
      <c r="W50" s="71"/>
      <c r="X50" s="71"/>
      <c r="Y50" s="71"/>
      <c r="Z50" s="72"/>
      <c r="AA50" s="72"/>
      <c r="AB50" s="72"/>
      <c r="AC50" s="72"/>
      <c r="AD50" s="72"/>
      <c r="AE50" s="72"/>
      <c r="AF50" s="72"/>
      <c r="AG50" s="72"/>
      <c r="AH50" s="72" t="s">
        <v>806</v>
      </c>
      <c r="AI50" s="72"/>
      <c r="AJ50" s="72"/>
      <c r="AK50" s="72"/>
      <c r="AL50" s="72"/>
      <c r="AM50" s="72"/>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0"/>
      <c r="E51" s="34" t="s">
        <v>814</v>
      </c>
      <c r="F51" s="34"/>
      <c r="G51" s="34"/>
      <c r="H51" s="34"/>
      <c r="I51" s="34"/>
      <c r="J51" s="34"/>
      <c r="K51" s="34"/>
      <c r="L51" s="34"/>
      <c r="M51" s="56"/>
      <c r="N51" s="56"/>
      <c r="O51" s="51"/>
      <c r="P51" s="51"/>
      <c r="Q51" s="51"/>
      <c r="R51" s="72" t="s">
        <v>255</v>
      </c>
      <c r="S51" s="72"/>
      <c r="T51" s="72"/>
      <c r="U51" s="72"/>
      <c r="V51" s="72"/>
      <c r="W51" s="72"/>
      <c r="X51" s="72"/>
      <c r="Y51" s="72"/>
      <c r="Z51" s="70"/>
      <c r="AA51" s="70"/>
      <c r="AB51" s="70"/>
      <c r="AC51" s="70"/>
      <c r="AD51" s="70"/>
      <c r="AE51" s="70"/>
      <c r="AF51" s="70"/>
      <c r="AG51" s="70"/>
      <c r="AH51" s="70" t="s">
        <v>806</v>
      </c>
      <c r="AI51" s="70"/>
      <c r="AJ51" s="70"/>
      <c r="AK51" s="70"/>
      <c r="AL51" s="70"/>
      <c r="AM51" s="70"/>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0"/>
      <c r="E52" s="34" t="s">
        <v>674</v>
      </c>
      <c r="F52" s="34"/>
      <c r="G52" s="34"/>
      <c r="H52" s="34"/>
      <c r="I52" s="34"/>
      <c r="J52" s="34"/>
      <c r="K52" s="34"/>
      <c r="L52" s="34"/>
      <c r="M52" s="56"/>
      <c r="N52" s="56"/>
      <c r="O52" s="51"/>
      <c r="P52" s="51"/>
      <c r="Q52" s="51"/>
      <c r="R52" s="72" t="s">
        <v>255</v>
      </c>
      <c r="S52" s="72"/>
      <c r="T52" s="72"/>
      <c r="U52" s="72"/>
      <c r="V52" s="72"/>
      <c r="W52" s="72"/>
      <c r="X52" s="72"/>
      <c r="Y52" s="72"/>
      <c r="Z52" s="70"/>
      <c r="AA52" s="70"/>
      <c r="AB52" s="70"/>
      <c r="AC52" s="70"/>
      <c r="AD52" s="70"/>
      <c r="AE52" s="70"/>
      <c r="AF52" s="70"/>
      <c r="AG52" s="70"/>
      <c r="AH52" s="70" t="s">
        <v>806</v>
      </c>
      <c r="AI52" s="70"/>
      <c r="AJ52" s="70"/>
      <c r="AK52" s="70"/>
      <c r="AL52" s="70"/>
      <c r="AM52" s="70"/>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1"/>
      <c r="C53" s="22" t="s">
        <v>610</v>
      </c>
      <c r="D53" s="22"/>
      <c r="E53" s="22"/>
      <c r="F53" s="22"/>
      <c r="G53" s="22"/>
      <c r="H53" s="22"/>
      <c r="I53" s="22"/>
      <c r="J53" s="22"/>
      <c r="K53" s="22"/>
      <c r="L53" s="22"/>
      <c r="M53" s="56"/>
      <c r="N53" s="56"/>
      <c r="O53" s="51"/>
      <c r="P53" s="51"/>
      <c r="Q53" s="51"/>
      <c r="R53" s="72" t="s">
        <v>255</v>
      </c>
      <c r="S53" s="72"/>
      <c r="T53" s="72"/>
      <c r="U53" s="72"/>
      <c r="V53" s="72"/>
      <c r="W53" s="72"/>
      <c r="X53" s="72"/>
      <c r="Y53" s="72"/>
      <c r="Z53" s="70"/>
      <c r="AA53" s="70"/>
      <c r="AB53" s="70"/>
      <c r="AC53" s="70"/>
      <c r="AD53" s="70"/>
      <c r="AE53" s="70"/>
      <c r="AF53" s="70"/>
      <c r="AG53" s="70"/>
      <c r="AH53" s="97"/>
      <c r="AI53" s="97"/>
      <c r="AJ53" s="97"/>
      <c r="AK53" s="97"/>
      <c r="AL53" s="97"/>
      <c r="AM53" s="97"/>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1"/>
      <c r="C54" s="27" t="s">
        <v>828</v>
      </c>
      <c r="D54" s="22"/>
      <c r="E54" s="22"/>
      <c r="F54" s="22"/>
      <c r="G54" s="22"/>
      <c r="H54" s="22"/>
      <c r="I54" s="22"/>
      <c r="J54" s="22"/>
      <c r="K54" s="22"/>
      <c r="L54" s="22"/>
      <c r="M54" s="56"/>
      <c r="N54" s="56"/>
      <c r="O54" s="51"/>
      <c r="P54" s="51"/>
      <c r="Q54" s="51"/>
      <c r="R54" s="72" t="s">
        <v>255</v>
      </c>
      <c r="S54" s="72"/>
      <c r="T54" s="72"/>
      <c r="U54" s="72"/>
      <c r="V54" s="72"/>
      <c r="W54" s="72"/>
      <c r="X54" s="72"/>
      <c r="Y54" s="72"/>
      <c r="Z54" s="70"/>
      <c r="AA54" s="70"/>
      <c r="AB54" s="70"/>
      <c r="AC54" s="70"/>
      <c r="AD54" s="70"/>
      <c r="AE54" s="70"/>
      <c r="AF54" s="70"/>
      <c r="AG54" s="70"/>
      <c r="AH54" s="97"/>
      <c r="AI54" s="97"/>
      <c r="AJ54" s="97"/>
      <c r="AK54" s="97"/>
      <c r="AL54" s="97"/>
      <c r="AM54" s="97"/>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2" t="s">
        <v>232</v>
      </c>
      <c r="C55" s="12"/>
      <c r="D55" s="12"/>
      <c r="E55" s="12"/>
      <c r="F55" s="12"/>
      <c r="G55" s="12"/>
      <c r="H55" s="12"/>
      <c r="I55" s="12"/>
      <c r="J55" s="12"/>
      <c r="K55" s="12"/>
      <c r="L55" s="52"/>
      <c r="M55" s="59"/>
      <c r="N55" s="59"/>
      <c r="O55" s="59"/>
      <c r="P55" s="59"/>
      <c r="Q55" s="59"/>
      <c r="R55" s="73"/>
      <c r="S55" s="73"/>
      <c r="T55" s="73"/>
      <c r="U55" s="75"/>
      <c r="V55" s="77"/>
      <c r="W55" s="74"/>
      <c r="X55" s="74"/>
      <c r="Y55" s="74"/>
      <c r="Z55" s="74"/>
      <c r="AA55" s="83"/>
      <c r="AB55" s="83"/>
      <c r="AC55" s="83"/>
      <c r="AD55" s="88"/>
      <c r="AE55" s="88"/>
      <c r="AF55" s="88"/>
      <c r="AG55" s="88"/>
      <c r="AH55" s="88"/>
      <c r="AI55" s="74"/>
      <c r="AJ55" s="88"/>
      <c r="AK55" s="88"/>
      <c r="AL55" s="88"/>
      <c r="AM55" s="99"/>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3" t="s">
        <v>815</v>
      </c>
      <c r="C56" s="13"/>
      <c r="D56" s="13"/>
      <c r="E56" s="13"/>
      <c r="F56" s="13"/>
      <c r="G56" s="13"/>
      <c r="H56" s="13"/>
      <c r="I56" s="13"/>
      <c r="J56" s="13"/>
      <c r="K56" s="13"/>
      <c r="L56" s="53"/>
      <c r="M56" s="60"/>
      <c r="N56" s="60"/>
      <c r="O56" s="60"/>
      <c r="P56" s="60"/>
      <c r="Q56" s="60"/>
      <c r="R56" s="74"/>
      <c r="S56" s="74"/>
      <c r="T56" s="74"/>
      <c r="U56" s="74"/>
      <c r="V56" s="78"/>
      <c r="W56" s="78"/>
      <c r="X56" s="78"/>
      <c r="Y56" s="78"/>
      <c r="Z56" s="78"/>
      <c r="AA56" s="84"/>
      <c r="AB56" s="84"/>
      <c r="AC56" s="84"/>
      <c r="AD56" s="89"/>
      <c r="AE56" s="89"/>
      <c r="AF56" s="89"/>
      <c r="AG56" s="89"/>
      <c r="AH56" s="89"/>
      <c r="AI56" s="78"/>
      <c r="AJ56" s="89"/>
      <c r="AK56" s="89"/>
      <c r="AL56" s="89"/>
      <c r="AM56" s="100"/>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4" t="s">
        <v>35</v>
      </c>
      <c r="C57" s="14"/>
      <c r="D57" s="14"/>
      <c r="E57" s="14"/>
      <c r="F57" s="14"/>
      <c r="G57" s="14"/>
      <c r="H57" s="14"/>
      <c r="I57" s="14"/>
      <c r="J57" s="14"/>
      <c r="K57" s="14"/>
      <c r="L57" s="52"/>
      <c r="M57" s="59"/>
      <c r="N57" s="59"/>
      <c r="O57" s="59"/>
      <c r="P57" s="59"/>
      <c r="Q57" s="59"/>
      <c r="R57" s="73"/>
      <c r="S57" s="73"/>
      <c r="T57" s="73"/>
      <c r="U57" s="75"/>
      <c r="V57" s="13" t="s">
        <v>816</v>
      </c>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2" t="s">
        <v>446</v>
      </c>
      <c r="C58" s="12"/>
      <c r="D58" s="12"/>
      <c r="E58" s="12"/>
      <c r="F58" s="12"/>
      <c r="G58" s="12"/>
      <c r="H58" s="12"/>
      <c r="I58" s="12"/>
      <c r="J58" s="12"/>
      <c r="K58" s="12"/>
      <c r="L58" s="54"/>
      <c r="M58" s="60"/>
      <c r="N58" s="60"/>
      <c r="O58" s="60"/>
      <c r="P58" s="60"/>
      <c r="Q58" s="60"/>
      <c r="R58" s="74"/>
      <c r="S58" s="74"/>
      <c r="T58" s="74"/>
      <c r="U58" s="74"/>
      <c r="V58" s="74"/>
      <c r="W58" s="79"/>
      <c r="X58" s="79"/>
      <c r="Y58" s="79"/>
      <c r="Z58" s="79"/>
      <c r="AA58" s="85"/>
      <c r="AB58" s="85"/>
      <c r="AC58" s="85"/>
      <c r="AD58" s="90"/>
      <c r="AE58" s="90"/>
      <c r="AF58" s="90"/>
      <c r="AG58" s="90"/>
      <c r="AH58" s="90"/>
      <c r="AI58" s="79"/>
      <c r="AJ58" s="90"/>
      <c r="AK58" s="90"/>
      <c r="AL58" s="90"/>
      <c r="AM58" s="101"/>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3" t="s">
        <v>41</v>
      </c>
      <c r="C59" s="13"/>
      <c r="D59" s="13"/>
      <c r="E59" s="13"/>
      <c r="F59" s="13"/>
      <c r="G59" s="13"/>
      <c r="H59" s="13"/>
      <c r="I59" s="13"/>
      <c r="J59" s="13"/>
      <c r="K59" s="13"/>
      <c r="L59" s="13"/>
      <c r="M59" s="13"/>
      <c r="N59" s="13"/>
      <c r="O59" s="65"/>
      <c r="P59" s="66"/>
      <c r="Q59" s="68"/>
      <c r="R59" s="68"/>
      <c r="S59" s="68"/>
      <c r="T59" s="68"/>
      <c r="U59" s="76"/>
      <c r="V59" s="77"/>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8" t="s">
        <v>591</v>
      </c>
      <c r="C60" s="28" t="s">
        <v>503</v>
      </c>
      <c r="D60" s="28"/>
      <c r="E60" s="28"/>
      <c r="F60" s="28"/>
      <c r="G60" s="28"/>
      <c r="H60" s="28"/>
      <c r="I60" s="28"/>
      <c r="J60" s="28"/>
      <c r="K60" s="28"/>
      <c r="L60" s="28"/>
      <c r="M60" s="28"/>
      <c r="N60" s="28"/>
      <c r="O60" s="28"/>
      <c r="P60" s="28"/>
      <c r="Q60" s="28"/>
      <c r="R60" s="28"/>
      <c r="S60" s="28"/>
      <c r="T60" s="28"/>
      <c r="U60" s="28" t="s">
        <v>97</v>
      </c>
      <c r="V60" s="28"/>
      <c r="W60" s="28"/>
      <c r="X60" s="28"/>
      <c r="Y60" s="28"/>
      <c r="Z60" s="28"/>
      <c r="AA60" s="28"/>
      <c r="AB60" s="28"/>
      <c r="AC60" s="28"/>
      <c r="AD60" s="28"/>
      <c r="AE60" s="28"/>
      <c r="AF60" s="28"/>
      <c r="AG60" s="28"/>
      <c r="AH60" s="28"/>
      <c r="AI60" s="28"/>
      <c r="AJ60" s="28"/>
      <c r="AK60" s="28"/>
      <c r="AL60" s="28"/>
      <c r="AM60" s="28"/>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15" t="s">
        <v>785</v>
      </c>
      <c r="C65" s="15"/>
      <c r="D65" s="15"/>
      <c r="E65" s="15"/>
      <c r="F65" s="15"/>
      <c r="G65" s="39" t="s">
        <v>45</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B66" s="16"/>
      <c r="C66" s="16"/>
      <c r="D66" s="16"/>
      <c r="E66" s="16"/>
      <c r="F66" s="16"/>
      <c r="G66" s="40"/>
      <c r="H66" s="40"/>
      <c r="I66" s="40"/>
      <c r="J66" s="40"/>
      <c r="K66" s="40"/>
      <c r="L66" s="40"/>
      <c r="M66" s="40"/>
      <c r="N66" s="40"/>
      <c r="O66" s="40"/>
      <c r="P66" s="40"/>
      <c r="Q66" s="40"/>
      <c r="R66" s="40"/>
      <c r="S66" s="40"/>
      <c r="T66" s="40"/>
      <c r="U66" s="15" t="s">
        <v>817</v>
      </c>
      <c r="V66" s="15"/>
      <c r="W66" s="15"/>
      <c r="X66" s="51"/>
      <c r="Y66" s="51"/>
      <c r="Z66" s="51"/>
      <c r="AA66" s="51"/>
      <c r="AB66" s="51"/>
      <c r="AC66" s="51"/>
      <c r="AD66" s="15" t="s">
        <v>791</v>
      </c>
      <c r="AE66" s="15"/>
      <c r="AF66" s="15"/>
      <c r="AG66" s="93"/>
      <c r="AH66" s="93"/>
      <c r="AI66" s="93"/>
      <c r="AJ66" s="93"/>
      <c r="AK66" s="93"/>
      <c r="AL66" s="93"/>
      <c r="AM66" s="93"/>
      <c r="AO66" s="1"/>
    </row>
    <row r="67" spans="1:256" ht="15" customHeight="1">
      <c r="B67" s="16"/>
      <c r="C67" s="16"/>
      <c r="D67" s="16"/>
      <c r="E67" s="16"/>
      <c r="F67" s="16"/>
      <c r="G67" s="40"/>
      <c r="H67" s="40"/>
      <c r="I67" s="40"/>
      <c r="J67" s="40"/>
      <c r="K67" s="40"/>
      <c r="L67" s="40"/>
      <c r="M67" s="40"/>
      <c r="N67" s="40"/>
      <c r="O67" s="40"/>
      <c r="P67" s="40"/>
      <c r="Q67" s="40"/>
      <c r="R67" s="40"/>
      <c r="S67" s="40"/>
      <c r="T67" s="40"/>
      <c r="U67" s="15"/>
      <c r="V67" s="15"/>
      <c r="W67" s="15"/>
      <c r="X67" s="51"/>
      <c r="Y67" s="51"/>
      <c r="Z67" s="51"/>
      <c r="AA67" s="51"/>
      <c r="AB67" s="51"/>
      <c r="AC67" s="51"/>
      <c r="AD67" s="15"/>
      <c r="AE67" s="15"/>
      <c r="AF67" s="15"/>
      <c r="AG67" s="93"/>
      <c r="AH67" s="93"/>
      <c r="AI67" s="93"/>
      <c r="AJ67" s="93"/>
      <c r="AK67" s="93"/>
      <c r="AL67" s="93"/>
      <c r="AM67" s="93"/>
      <c r="AO67" s="1"/>
    </row>
    <row r="68" spans="1:256" ht="13.5" customHeight="1">
      <c r="B68" s="17" t="s">
        <v>354</v>
      </c>
      <c r="C68" s="1">
        <v>1</v>
      </c>
      <c r="E68" s="38" t="s">
        <v>818</v>
      </c>
      <c r="AO68" s="4"/>
      <c r="AP68" s="4"/>
    </row>
    <row r="69" spans="1:256" ht="13.5" customHeight="1">
      <c r="C69" s="1">
        <v>2</v>
      </c>
      <c r="E69" s="38" t="s">
        <v>455</v>
      </c>
      <c r="AO69" s="4"/>
      <c r="AP69" s="4"/>
    </row>
    <row r="70" spans="1:256" ht="13.5" customHeight="1">
      <c r="C70" s="4"/>
      <c r="E70" s="38" t="s">
        <v>819</v>
      </c>
      <c r="AO70" s="4"/>
      <c r="AP70" s="4"/>
    </row>
    <row r="71" spans="1:256" ht="13.5" customHeight="1">
      <c r="C71" s="1">
        <v>3</v>
      </c>
      <c r="E71" s="38" t="s">
        <v>285</v>
      </c>
      <c r="AO71" s="4"/>
      <c r="AP71" s="4"/>
    </row>
    <row r="72" spans="1:256" ht="13.5" customHeight="1">
      <c r="C72" s="1">
        <v>4</v>
      </c>
      <c r="E72" s="38" t="s">
        <v>115</v>
      </c>
      <c r="AO72" s="4"/>
      <c r="AP72" s="4"/>
    </row>
    <row r="73" spans="1:256" ht="13.5" customHeight="1">
      <c r="C73" s="1">
        <v>5</v>
      </c>
      <c r="E73" s="38" t="s">
        <v>441</v>
      </c>
      <c r="AO73" s="4"/>
      <c r="AP73" s="4"/>
    </row>
    <row r="74" spans="1:256" ht="13.5" customHeight="1">
      <c r="C74" s="1">
        <v>6</v>
      </c>
      <c r="E74" s="38" t="s">
        <v>275</v>
      </c>
      <c r="AO74" s="1"/>
      <c r="AP74" s="2"/>
    </row>
    <row r="75" spans="1:256" ht="13.5" customHeight="1">
      <c r="C75" s="4"/>
      <c r="E75" s="38" t="s">
        <v>316</v>
      </c>
      <c r="AO75" s="1"/>
      <c r="AP75" s="2"/>
    </row>
    <row r="76" spans="1:256" ht="13.5" customHeight="1">
      <c r="C76" s="1">
        <v>7</v>
      </c>
      <c r="E76" s="38" t="s">
        <v>820</v>
      </c>
    </row>
    <row r="77" spans="1:256" ht="13.5" customHeight="1">
      <c r="C77" s="1">
        <v>8</v>
      </c>
      <c r="E77" s="38" t="s">
        <v>775</v>
      </c>
    </row>
    <row r="78" spans="1:256" ht="13.5" customHeight="1">
      <c r="E78" s="38" t="s">
        <v>821</v>
      </c>
    </row>
    <row r="79" spans="1:256" ht="11.25" customHeight="1"/>
    <row r="80" spans="1:256"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198">
    <mergeCell ref="AA1:AE1"/>
    <mergeCell ref="AF1:AM1"/>
    <mergeCell ref="B3:AM3"/>
    <mergeCell ref="B4:AM4"/>
    <mergeCell ref="B7:J7"/>
    <mergeCell ref="AA8:AM8"/>
    <mergeCell ref="AA9:AM9"/>
    <mergeCell ref="AA10:AM10"/>
    <mergeCell ref="C13:K13"/>
    <mergeCell ref="L13:AM13"/>
    <mergeCell ref="C14:K14"/>
    <mergeCell ref="L14:AM14"/>
    <mergeCell ref="L15:AM15"/>
    <mergeCell ref="L16:AM16"/>
    <mergeCell ref="L17:AM17"/>
    <mergeCell ref="C18:K18"/>
    <mergeCell ref="L18:P18"/>
    <mergeCell ref="Q18:Z18"/>
    <mergeCell ref="AA18:AE18"/>
    <mergeCell ref="AF18:AM18"/>
    <mergeCell ref="C19:K19"/>
    <mergeCell ref="L19:T19"/>
    <mergeCell ref="U19:Z19"/>
    <mergeCell ref="AA19:AM19"/>
    <mergeCell ref="C20:K20"/>
    <mergeCell ref="L20:P20"/>
    <mergeCell ref="Q20:Z20"/>
    <mergeCell ref="AA20:AE20"/>
    <mergeCell ref="AF20:AM20"/>
    <mergeCell ref="L21:AM21"/>
    <mergeCell ref="L22:AM22"/>
    <mergeCell ref="L23:AM23"/>
    <mergeCell ref="C24:K24"/>
    <mergeCell ref="L24:AM24"/>
    <mergeCell ref="C25:K25"/>
    <mergeCell ref="L25:AM25"/>
    <mergeCell ref="L26:AM26"/>
    <mergeCell ref="L27:AM27"/>
    <mergeCell ref="L28:AM28"/>
    <mergeCell ref="C29:K29"/>
    <mergeCell ref="L29:P29"/>
    <mergeCell ref="Q29:Z29"/>
    <mergeCell ref="AA29:AE29"/>
    <mergeCell ref="AF29:AM29"/>
    <mergeCell ref="L30:AM30"/>
    <mergeCell ref="L31:AM31"/>
    <mergeCell ref="L32:AM32"/>
    <mergeCell ref="C33:K33"/>
    <mergeCell ref="L33:P33"/>
    <mergeCell ref="Q33:Z33"/>
    <mergeCell ref="AA33:AE33"/>
    <mergeCell ref="AF33:AM33"/>
    <mergeCell ref="C34:K34"/>
    <mergeCell ref="L34:AM34"/>
    <mergeCell ref="L35:AM35"/>
    <mergeCell ref="L36:AM36"/>
    <mergeCell ref="L37:AM37"/>
    <mergeCell ref="O38:Q38"/>
    <mergeCell ref="Z38:AC38"/>
    <mergeCell ref="AD38:AG38"/>
    <mergeCell ref="AH38:AM38"/>
    <mergeCell ref="O39:Q39"/>
    <mergeCell ref="Z39:AC39"/>
    <mergeCell ref="AD39:AG39"/>
    <mergeCell ref="AH39:AM39"/>
    <mergeCell ref="E40:L40"/>
    <mergeCell ref="M40:N40"/>
    <mergeCell ref="O40:Q40"/>
    <mergeCell ref="R40:Y40"/>
    <mergeCell ref="Z40:AC40"/>
    <mergeCell ref="AD40:AG40"/>
    <mergeCell ref="AH40:AM40"/>
    <mergeCell ref="E41:L41"/>
    <mergeCell ref="M41:N41"/>
    <mergeCell ref="O41:Q41"/>
    <mergeCell ref="R41:Y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C53:L53"/>
    <mergeCell ref="M53:N53"/>
    <mergeCell ref="O53:Q53"/>
    <mergeCell ref="R53:Y53"/>
    <mergeCell ref="Z53:AC53"/>
    <mergeCell ref="AD53:AG53"/>
    <mergeCell ref="AH53:AM53"/>
    <mergeCell ref="C54:L54"/>
    <mergeCell ref="M54:N54"/>
    <mergeCell ref="O54:Q54"/>
    <mergeCell ref="R54:Y54"/>
    <mergeCell ref="Z54:AC54"/>
    <mergeCell ref="AD54:AG54"/>
    <mergeCell ref="AH54:AM54"/>
    <mergeCell ref="B55:K55"/>
    <mergeCell ref="B56:K56"/>
    <mergeCell ref="B57:K57"/>
    <mergeCell ref="B58:K58"/>
    <mergeCell ref="B59:N59"/>
    <mergeCell ref="C60:T60"/>
    <mergeCell ref="U60:AM60"/>
    <mergeCell ref="B65:F65"/>
    <mergeCell ref="G65:AM65"/>
    <mergeCell ref="C15:K17"/>
    <mergeCell ref="C21:K23"/>
    <mergeCell ref="C26:K28"/>
    <mergeCell ref="C30:K32"/>
    <mergeCell ref="C35:K37"/>
    <mergeCell ref="C38:L39"/>
    <mergeCell ref="M38:N39"/>
    <mergeCell ref="R38:Y39"/>
    <mergeCell ref="B60:B64"/>
    <mergeCell ref="C61:T64"/>
    <mergeCell ref="U61:AM64"/>
    <mergeCell ref="U66:W67"/>
    <mergeCell ref="X66:AC67"/>
    <mergeCell ref="AD66:AF67"/>
    <mergeCell ref="AG66:AM67"/>
    <mergeCell ref="B13:B23"/>
    <mergeCell ref="B24:B37"/>
    <mergeCell ref="B38:B52"/>
    <mergeCell ref="C40:C52"/>
  </mergeCells>
  <phoneticPr fontId="22"/>
  <dataValidations count="1">
    <dataValidation type="list" allowBlank="1" showDropDown="0" showInputMessage="0" showErrorMessage="1" sqref="L19:T19">
      <formula1>"社会福祉法人,医療法人,社団法人,財団法人,株式会社,有限会社"</formula1>
    </dataValidation>
  </dataValidations>
  <printOptions horizontalCentered="1" verticalCentered="1"/>
  <pageMargins left="0.39370078740157483" right="0.39370078740157483" top="0.59055118110236227" bottom="0.39370078740157483" header="0.27559055118110237" footer="0.43307086614173229"/>
  <pageSetup paperSize="9" scale="73" fitToWidth="1" fitToHeight="1" orientation="portrait" usePrinterDefaults="1" blackAndWhite="1" r:id="rId1"/>
  <headerFooter alignWithMargins="0">
    <oddHeader>&amp;R&amp;A</oddHeader>
    <oddFooter>&amp;RVer.1.1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SheetLayoutView="100" workbookViewId="0">
      <selection activeCell="B2" sqref="B2"/>
    </sheetView>
  </sheetViews>
  <sheetFormatPr defaultColWidth="3.5" defaultRowHeight="13.5"/>
  <cols>
    <col min="1" max="1" width="1.25" style="420" customWidth="1"/>
    <col min="2" max="2" width="3.125" style="421" customWidth="1"/>
    <col min="3" max="30" width="3.125" style="420" customWidth="1"/>
    <col min="31" max="31" width="1.25" style="420" customWidth="1"/>
    <col min="32" max="16384" width="3.5" style="420"/>
  </cols>
  <sheetData>
    <row r="1" spans="2:30"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0" s="19" customFormat="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row>
    <row r="3" spans="2:30" s="19" customFormat="1">
      <c r="B3" s="19"/>
      <c r="C3" s="19"/>
      <c r="D3" s="19"/>
      <c r="E3" s="19"/>
      <c r="F3" s="19"/>
      <c r="G3" s="19"/>
      <c r="H3" s="19"/>
      <c r="I3" s="19"/>
      <c r="J3" s="19"/>
      <c r="K3" s="19"/>
      <c r="L3" s="19"/>
      <c r="M3" s="19"/>
      <c r="N3" s="19"/>
      <c r="O3" s="19"/>
      <c r="P3" s="19"/>
      <c r="Q3" s="19"/>
      <c r="R3" s="19"/>
      <c r="S3" s="19"/>
      <c r="T3" s="19"/>
      <c r="U3" s="91" t="s">
        <v>280</v>
      </c>
      <c r="V3" s="41"/>
      <c r="W3" s="41"/>
      <c r="X3" s="91" t="s">
        <v>1</v>
      </c>
      <c r="Y3" s="41"/>
      <c r="Z3" s="41"/>
      <c r="AA3" s="91" t="s">
        <v>283</v>
      </c>
      <c r="AB3" s="41"/>
      <c r="AC3" s="41"/>
      <c r="AD3" s="91" t="s">
        <v>284</v>
      </c>
    </row>
    <row r="4" spans="2:30" s="19" customForma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91"/>
    </row>
    <row r="5" spans="2:30" s="19" customFormat="1">
      <c r="B5" s="41" t="s">
        <v>286</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2:30" s="19" customFormat="1">
      <c r="B6" s="41" t="s">
        <v>288</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2:30" s="19" customForma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2:30" s="19" customFormat="1" ht="23.25" customHeight="1">
      <c r="B8" s="494" t="s">
        <v>290</v>
      </c>
      <c r="C8" s="494"/>
      <c r="D8" s="494"/>
      <c r="E8" s="494"/>
      <c r="F8" s="464"/>
      <c r="G8" s="540"/>
      <c r="H8" s="544"/>
      <c r="I8" s="544"/>
      <c r="J8" s="544"/>
      <c r="K8" s="544"/>
      <c r="L8" s="544"/>
      <c r="M8" s="544"/>
      <c r="N8" s="544"/>
      <c r="O8" s="544"/>
      <c r="P8" s="544"/>
      <c r="Q8" s="544"/>
      <c r="R8" s="544"/>
      <c r="S8" s="544"/>
      <c r="T8" s="544"/>
      <c r="U8" s="544"/>
      <c r="V8" s="544"/>
      <c r="W8" s="544"/>
      <c r="X8" s="544"/>
      <c r="Y8" s="544"/>
      <c r="Z8" s="544"/>
      <c r="AA8" s="544"/>
      <c r="AB8" s="544"/>
      <c r="AC8" s="544"/>
      <c r="AD8" s="570"/>
    </row>
    <row r="9" spans="2:30" ht="23.25" customHeight="1">
      <c r="B9" s="464" t="s">
        <v>292</v>
      </c>
      <c r="C9" s="468"/>
      <c r="D9" s="468"/>
      <c r="E9" s="468"/>
      <c r="F9" s="468"/>
      <c r="G9" s="423" t="s">
        <v>65</v>
      </c>
      <c r="H9" s="440" t="s">
        <v>223</v>
      </c>
      <c r="I9" s="440"/>
      <c r="J9" s="440"/>
      <c r="K9" s="440"/>
      <c r="L9" s="432" t="s">
        <v>65</v>
      </c>
      <c r="M9" s="440" t="s">
        <v>225</v>
      </c>
      <c r="N9" s="440"/>
      <c r="O9" s="440"/>
      <c r="P9" s="440"/>
      <c r="Q9" s="432" t="s">
        <v>65</v>
      </c>
      <c r="R9" s="440" t="s">
        <v>228</v>
      </c>
      <c r="S9" s="447"/>
      <c r="T9" s="447"/>
      <c r="U9" s="447"/>
      <c r="V9" s="447"/>
      <c r="W9" s="447"/>
      <c r="X9" s="447"/>
      <c r="Y9" s="447"/>
      <c r="Z9" s="447"/>
      <c r="AA9" s="447"/>
      <c r="AB9" s="447"/>
      <c r="AC9" s="447"/>
      <c r="AD9" s="571"/>
    </row>
    <row r="10" spans="2:30" ht="23.25" customHeight="1">
      <c r="B10" s="427" t="s">
        <v>294</v>
      </c>
      <c r="C10" s="435"/>
      <c r="D10" s="435"/>
      <c r="E10" s="435"/>
      <c r="F10" s="455"/>
      <c r="G10" s="423" t="s">
        <v>65</v>
      </c>
      <c r="H10" s="468" t="s">
        <v>296</v>
      </c>
      <c r="I10" s="440"/>
      <c r="J10" s="440"/>
      <c r="K10" s="440"/>
      <c r="L10" s="440"/>
      <c r="M10" s="440"/>
      <c r="N10" s="440"/>
      <c r="O10" s="440"/>
      <c r="P10" s="440"/>
      <c r="Q10" s="440"/>
      <c r="R10" s="440"/>
      <c r="S10" s="468"/>
      <c r="T10" s="432" t="s">
        <v>65</v>
      </c>
      <c r="U10" s="468" t="s">
        <v>298</v>
      </c>
      <c r="V10" s="447"/>
      <c r="W10" s="447"/>
      <c r="X10" s="447"/>
      <c r="Y10" s="447"/>
      <c r="Z10" s="447"/>
      <c r="AA10" s="447"/>
      <c r="AB10" s="447"/>
      <c r="AC10" s="447"/>
      <c r="AD10" s="571"/>
    </row>
    <row r="11" spans="2:30" ht="23.25" customHeight="1">
      <c r="B11" s="427" t="s">
        <v>287</v>
      </c>
      <c r="C11" s="435"/>
      <c r="D11" s="435"/>
      <c r="E11" s="435"/>
      <c r="F11" s="455"/>
      <c r="G11" s="424" t="s">
        <v>65</v>
      </c>
      <c r="H11" s="435" t="s">
        <v>300</v>
      </c>
      <c r="I11" s="506"/>
      <c r="J11" s="506"/>
      <c r="K11" s="506"/>
      <c r="L11" s="506"/>
      <c r="M11" s="506"/>
      <c r="N11" s="506"/>
      <c r="O11" s="506"/>
      <c r="P11" s="506"/>
      <c r="Q11" s="506"/>
      <c r="R11" s="506"/>
      <c r="S11" s="433" t="s">
        <v>65</v>
      </c>
      <c r="T11" s="435" t="s">
        <v>304</v>
      </c>
      <c r="U11" s="435"/>
      <c r="V11" s="564"/>
      <c r="W11" s="564"/>
      <c r="X11" s="564"/>
      <c r="Y11" s="564"/>
      <c r="Z11" s="564"/>
      <c r="AA11" s="564"/>
      <c r="AB11" s="564"/>
      <c r="AC11" s="564"/>
      <c r="AD11" s="572"/>
    </row>
    <row r="12" spans="2:30" ht="23.25" customHeight="1">
      <c r="B12" s="443"/>
      <c r="C12" s="444"/>
      <c r="D12" s="444"/>
      <c r="E12" s="444"/>
      <c r="F12" s="456"/>
      <c r="G12" s="426" t="s">
        <v>65</v>
      </c>
      <c r="H12" s="444" t="s">
        <v>308</v>
      </c>
      <c r="I12" s="548"/>
      <c r="J12" s="548"/>
      <c r="K12" s="548"/>
      <c r="L12" s="548"/>
      <c r="M12" s="548"/>
      <c r="N12" s="548"/>
      <c r="O12" s="548"/>
      <c r="P12" s="548"/>
      <c r="Q12" s="548"/>
      <c r="R12" s="548"/>
      <c r="S12" s="560"/>
      <c r="T12" s="555"/>
      <c r="U12" s="555"/>
      <c r="V12" s="555"/>
      <c r="W12" s="555"/>
      <c r="X12" s="555"/>
      <c r="Y12" s="555"/>
      <c r="Z12" s="555"/>
      <c r="AA12" s="555"/>
      <c r="AB12" s="555"/>
      <c r="AC12" s="555"/>
      <c r="AD12" s="573"/>
    </row>
    <row r="13" spans="2:30" s="19" customFormat="1" ht="9" customHeight="1">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row>
    <row r="14" spans="2:30" s="19" customFormat="1">
      <c r="B14" s="531" t="s">
        <v>312</v>
      </c>
      <c r="C14" s="475"/>
      <c r="D14" s="475"/>
      <c r="E14" s="475"/>
      <c r="F14" s="481"/>
      <c r="G14" s="541"/>
      <c r="H14" s="545"/>
      <c r="I14" s="545"/>
      <c r="J14" s="545"/>
      <c r="K14" s="545"/>
      <c r="L14" s="545"/>
      <c r="M14" s="545"/>
      <c r="N14" s="545"/>
      <c r="O14" s="545"/>
      <c r="P14" s="545"/>
      <c r="Q14" s="545"/>
      <c r="R14" s="545"/>
      <c r="S14" s="545"/>
      <c r="T14" s="545"/>
      <c r="U14" s="545"/>
      <c r="V14" s="545"/>
      <c r="W14" s="545"/>
      <c r="X14" s="545"/>
      <c r="Y14" s="565"/>
      <c r="Z14" s="568"/>
      <c r="AA14" s="451" t="s">
        <v>239</v>
      </c>
      <c r="AB14" s="451" t="s">
        <v>120</v>
      </c>
      <c r="AC14" s="451" t="s">
        <v>240</v>
      </c>
      <c r="AD14" s="574"/>
    </row>
    <row r="15" spans="2:30" s="19" customFormat="1" ht="27" customHeight="1">
      <c r="B15" s="532"/>
      <c r="C15" s="103"/>
      <c r="D15" s="103"/>
      <c r="E15" s="103"/>
      <c r="F15" s="460"/>
      <c r="G15" s="542" t="s">
        <v>315</v>
      </c>
      <c r="H15" s="546"/>
      <c r="I15" s="546"/>
      <c r="J15" s="546"/>
      <c r="K15" s="546"/>
      <c r="L15" s="546"/>
      <c r="M15" s="546"/>
      <c r="N15" s="546"/>
      <c r="O15" s="546"/>
      <c r="P15" s="546"/>
      <c r="Q15" s="546"/>
      <c r="R15" s="546"/>
      <c r="S15" s="546"/>
      <c r="T15" s="546"/>
      <c r="U15" s="546"/>
      <c r="V15" s="546"/>
      <c r="W15" s="546"/>
      <c r="X15" s="546"/>
      <c r="Y15" s="566"/>
      <c r="Z15" s="503"/>
      <c r="AA15" s="41" t="s">
        <v>65</v>
      </c>
      <c r="AB15" s="41" t="s">
        <v>120</v>
      </c>
      <c r="AC15" s="41" t="s">
        <v>65</v>
      </c>
      <c r="AD15" s="458"/>
    </row>
    <row r="16" spans="2:30" s="19" customFormat="1" ht="27" customHeight="1">
      <c r="B16" s="533"/>
      <c r="C16" s="476"/>
      <c r="D16" s="476"/>
      <c r="E16" s="476"/>
      <c r="F16" s="482"/>
      <c r="G16" s="543" t="s">
        <v>317</v>
      </c>
      <c r="H16" s="547"/>
      <c r="I16" s="547"/>
      <c r="J16" s="547"/>
      <c r="K16" s="547"/>
      <c r="L16" s="547"/>
      <c r="M16" s="547"/>
      <c r="N16" s="547"/>
      <c r="O16" s="547"/>
      <c r="P16" s="547"/>
      <c r="Q16" s="547"/>
      <c r="R16" s="547"/>
      <c r="S16" s="547"/>
      <c r="T16" s="547"/>
      <c r="U16" s="547"/>
      <c r="V16" s="547"/>
      <c r="W16" s="547"/>
      <c r="X16" s="547"/>
      <c r="Y16" s="567"/>
      <c r="Z16" s="569"/>
      <c r="AA16" s="434" t="s">
        <v>65</v>
      </c>
      <c r="AB16" s="434" t="s">
        <v>120</v>
      </c>
      <c r="AC16" s="434" t="s">
        <v>65</v>
      </c>
      <c r="AD16" s="575"/>
    </row>
    <row r="17" spans="2:30" s="19" customFormat="1" ht="9" customHeight="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row>
    <row r="18" spans="2:30" s="19" customFormat="1">
      <c r="B18" s="19" t="s">
        <v>258</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2:30" s="19" customFormat="1">
      <c r="B19" s="19" t="s">
        <v>319</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3"/>
      <c r="AD19" s="3"/>
    </row>
    <row r="20" spans="2:30" s="19" customFormat="1" ht="4.5" customHeight="1">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row>
    <row r="21" spans="2:30" s="19" customFormat="1" ht="4.5" customHeight="1">
      <c r="B21" s="483" t="s">
        <v>321</v>
      </c>
      <c r="C21" s="486"/>
      <c r="D21" s="486"/>
      <c r="E21" s="486"/>
      <c r="F21" s="489"/>
      <c r="G21" s="427"/>
      <c r="H21" s="435"/>
      <c r="I21" s="435"/>
      <c r="J21" s="435"/>
      <c r="K21" s="435"/>
      <c r="L21" s="435"/>
      <c r="M21" s="435"/>
      <c r="N21" s="435"/>
      <c r="O21" s="435"/>
      <c r="P21" s="435"/>
      <c r="Q21" s="435"/>
      <c r="R21" s="435"/>
      <c r="S21" s="435"/>
      <c r="T21" s="435"/>
      <c r="U21" s="435"/>
      <c r="V21" s="435"/>
      <c r="W21" s="435"/>
      <c r="X21" s="435"/>
      <c r="Y21" s="435"/>
      <c r="Z21" s="427"/>
      <c r="AA21" s="435"/>
      <c r="AB21" s="435"/>
      <c r="AC21" s="506"/>
      <c r="AD21" s="574"/>
    </row>
    <row r="22" spans="2:30" s="19" customFormat="1" ht="15.75" customHeight="1">
      <c r="B22" s="484"/>
      <c r="C22" s="487"/>
      <c r="D22" s="487"/>
      <c r="E22" s="487"/>
      <c r="F22" s="490"/>
      <c r="G22" s="428"/>
      <c r="H22" s="19" t="s">
        <v>322</v>
      </c>
      <c r="I22" s="19"/>
      <c r="J22" s="19"/>
      <c r="K22" s="19"/>
      <c r="L22" s="19"/>
      <c r="M22" s="19"/>
      <c r="N22" s="19"/>
      <c r="O22" s="19"/>
      <c r="P22" s="19"/>
      <c r="Q22" s="19"/>
      <c r="R22" s="19"/>
      <c r="S22" s="19"/>
      <c r="T22" s="19"/>
      <c r="U22" s="19"/>
      <c r="V22" s="19"/>
      <c r="W22" s="19"/>
      <c r="X22" s="19"/>
      <c r="Y22" s="19"/>
      <c r="Z22" s="428"/>
      <c r="AA22" s="452" t="s">
        <v>239</v>
      </c>
      <c r="AB22" s="452" t="s">
        <v>120</v>
      </c>
      <c r="AC22" s="452" t="s">
        <v>240</v>
      </c>
      <c r="AD22" s="576"/>
    </row>
    <row r="23" spans="2:30" s="19" customFormat="1" ht="29.25" customHeight="1">
      <c r="B23" s="484"/>
      <c r="C23" s="487"/>
      <c r="D23" s="487"/>
      <c r="E23" s="487"/>
      <c r="F23" s="490"/>
      <c r="G23" s="428"/>
      <c r="H23" s="19"/>
      <c r="I23" s="422" t="s">
        <v>243</v>
      </c>
      <c r="J23" s="551" t="s">
        <v>323</v>
      </c>
      <c r="K23" s="557"/>
      <c r="L23" s="557"/>
      <c r="M23" s="557"/>
      <c r="N23" s="557"/>
      <c r="O23" s="557"/>
      <c r="P23" s="557"/>
      <c r="Q23" s="557"/>
      <c r="R23" s="557"/>
      <c r="S23" s="557"/>
      <c r="T23" s="557"/>
      <c r="U23" s="563"/>
      <c r="V23" s="422"/>
      <c r="W23" s="423"/>
      <c r="X23" s="478" t="s">
        <v>324</v>
      </c>
      <c r="Y23" s="19"/>
      <c r="Z23" s="428"/>
      <c r="AA23" s="453"/>
      <c r="AB23" s="41"/>
      <c r="AC23" s="453"/>
      <c r="AD23" s="458"/>
    </row>
    <row r="24" spans="2:30" s="19" customFormat="1" ht="15.75" customHeight="1">
      <c r="B24" s="484"/>
      <c r="C24" s="487"/>
      <c r="D24" s="487"/>
      <c r="E24" s="487"/>
      <c r="F24" s="490"/>
      <c r="G24" s="428"/>
      <c r="H24" s="19"/>
      <c r="I24" s="549" t="s">
        <v>196</v>
      </c>
      <c r="J24" s="552" t="s">
        <v>310</v>
      </c>
      <c r="K24" s="444"/>
      <c r="L24" s="444"/>
      <c r="M24" s="444"/>
      <c r="N24" s="444"/>
      <c r="O24" s="444"/>
      <c r="P24" s="444"/>
      <c r="Q24" s="444"/>
      <c r="R24" s="444"/>
      <c r="S24" s="444"/>
      <c r="T24" s="444"/>
      <c r="U24" s="456"/>
      <c r="V24" s="422"/>
      <c r="W24" s="423"/>
      <c r="X24" s="456" t="s">
        <v>324</v>
      </c>
      <c r="Y24" s="561"/>
      <c r="Z24" s="503"/>
      <c r="AA24" s="41" t="s">
        <v>65</v>
      </c>
      <c r="AB24" s="41" t="s">
        <v>120</v>
      </c>
      <c r="AC24" s="41" t="s">
        <v>65</v>
      </c>
      <c r="AD24" s="458"/>
    </row>
    <row r="25" spans="2:30" s="19" customFormat="1" ht="24" customHeight="1">
      <c r="B25" s="484"/>
      <c r="C25" s="487"/>
      <c r="D25" s="487"/>
      <c r="E25" s="487"/>
      <c r="F25" s="490"/>
      <c r="G25" s="428"/>
      <c r="H25" s="19"/>
      <c r="I25" s="550" t="s">
        <v>21</v>
      </c>
      <c r="J25" s="550"/>
      <c r="K25" s="550"/>
      <c r="L25" s="550"/>
      <c r="M25" s="550"/>
      <c r="N25" s="550"/>
      <c r="O25" s="550"/>
      <c r="P25" s="550"/>
      <c r="Q25" s="550"/>
      <c r="R25" s="550"/>
      <c r="S25" s="550"/>
      <c r="T25" s="550"/>
      <c r="U25" s="550"/>
      <c r="V25" s="550"/>
      <c r="W25" s="550"/>
      <c r="X25" s="550"/>
      <c r="Y25" s="561"/>
      <c r="Z25" s="425"/>
      <c r="AA25" s="41"/>
      <c r="AB25" s="41"/>
      <c r="AC25" s="41"/>
      <c r="AD25" s="492"/>
    </row>
    <row r="26" spans="2:30" s="19" customFormat="1">
      <c r="B26" s="484"/>
      <c r="C26" s="487"/>
      <c r="D26" s="487"/>
      <c r="E26" s="487"/>
      <c r="F26" s="490"/>
      <c r="G26" s="428"/>
      <c r="H26" s="19" t="s">
        <v>162</v>
      </c>
      <c r="I26" s="19"/>
      <c r="J26" s="19"/>
      <c r="K26" s="19"/>
      <c r="L26" s="19"/>
      <c r="M26" s="19"/>
      <c r="N26" s="19"/>
      <c r="O26" s="19"/>
      <c r="P26" s="19"/>
      <c r="Q26" s="19"/>
      <c r="R26" s="19"/>
      <c r="S26" s="19"/>
      <c r="T26" s="19"/>
      <c r="U26" s="19"/>
      <c r="V26" s="19"/>
      <c r="W26" s="19"/>
      <c r="X26" s="19"/>
      <c r="Y26" s="19"/>
      <c r="Z26" s="428"/>
      <c r="AA26" s="19"/>
      <c r="AB26" s="19"/>
      <c r="AC26" s="3"/>
      <c r="AD26" s="458"/>
    </row>
    <row r="27" spans="2:30" s="19" customFormat="1" ht="15.75" customHeight="1">
      <c r="B27" s="484"/>
      <c r="C27" s="487"/>
      <c r="D27" s="487"/>
      <c r="E27" s="487"/>
      <c r="F27" s="490"/>
      <c r="G27" s="428"/>
      <c r="H27" s="19" t="s">
        <v>325</v>
      </c>
      <c r="I27" s="19"/>
      <c r="J27" s="19"/>
      <c r="K27" s="19"/>
      <c r="L27" s="19"/>
      <c r="M27" s="19"/>
      <c r="N27" s="19"/>
      <c r="O27" s="19"/>
      <c r="P27" s="19"/>
      <c r="Q27" s="19"/>
      <c r="R27" s="19"/>
      <c r="S27" s="19"/>
      <c r="T27" s="561"/>
      <c r="U27" s="19"/>
      <c r="V27" s="561"/>
      <c r="W27" s="19"/>
      <c r="X27" s="19"/>
      <c r="Y27" s="19"/>
      <c r="Z27" s="428"/>
      <c r="AA27" s="19"/>
      <c r="AB27" s="19"/>
      <c r="AC27" s="3"/>
      <c r="AD27" s="458"/>
    </row>
    <row r="28" spans="2:30" s="19" customFormat="1" ht="29.25" customHeight="1">
      <c r="B28" s="484"/>
      <c r="C28" s="487"/>
      <c r="D28" s="487"/>
      <c r="E28" s="487"/>
      <c r="F28" s="490"/>
      <c r="G28" s="428"/>
      <c r="H28" s="19"/>
      <c r="I28" s="422" t="s">
        <v>248</v>
      </c>
      <c r="J28" s="553" t="s">
        <v>328</v>
      </c>
      <c r="K28" s="553"/>
      <c r="L28" s="553"/>
      <c r="M28" s="553"/>
      <c r="N28" s="553"/>
      <c r="O28" s="553"/>
      <c r="P28" s="553"/>
      <c r="Q28" s="553"/>
      <c r="R28" s="553"/>
      <c r="S28" s="553"/>
      <c r="T28" s="553"/>
      <c r="U28" s="553"/>
      <c r="V28" s="422"/>
      <c r="W28" s="423"/>
      <c r="X28" s="478" t="s">
        <v>324</v>
      </c>
      <c r="Y28" s="561"/>
      <c r="Z28" s="503"/>
      <c r="AA28" s="41" t="s">
        <v>65</v>
      </c>
      <c r="AB28" s="41" t="s">
        <v>120</v>
      </c>
      <c r="AC28" s="41" t="s">
        <v>65</v>
      </c>
      <c r="AD28" s="458"/>
    </row>
    <row r="29" spans="2:30" s="19" customFormat="1" ht="4.5" customHeight="1">
      <c r="B29" s="485"/>
      <c r="C29" s="488"/>
      <c r="D29" s="488"/>
      <c r="E29" s="488"/>
      <c r="F29" s="491"/>
      <c r="G29" s="443"/>
      <c r="H29" s="444"/>
      <c r="I29" s="444"/>
      <c r="J29" s="444"/>
      <c r="K29" s="444"/>
      <c r="L29" s="444"/>
      <c r="M29" s="444"/>
      <c r="N29" s="444"/>
      <c r="O29" s="444"/>
      <c r="P29" s="444"/>
      <c r="Q29" s="444"/>
      <c r="R29" s="444"/>
      <c r="S29" s="444"/>
      <c r="T29" s="562"/>
      <c r="U29" s="562"/>
      <c r="V29" s="444"/>
      <c r="W29" s="444"/>
      <c r="X29" s="444"/>
      <c r="Y29" s="444"/>
      <c r="Z29" s="443"/>
      <c r="AA29" s="444"/>
      <c r="AB29" s="444"/>
      <c r="AC29" s="548"/>
      <c r="AD29" s="575"/>
    </row>
    <row r="30" spans="2:30" s="19" customFormat="1" ht="7.5" customHeight="1">
      <c r="B30" s="487"/>
      <c r="C30" s="487"/>
      <c r="D30" s="487"/>
      <c r="E30" s="487"/>
      <c r="F30" s="487"/>
      <c r="G30" s="19"/>
      <c r="H30" s="19"/>
      <c r="I30" s="19"/>
      <c r="J30" s="19"/>
      <c r="K30" s="19"/>
      <c r="L30" s="19"/>
      <c r="M30" s="19"/>
      <c r="N30" s="19"/>
      <c r="O30" s="19"/>
      <c r="P30" s="19"/>
      <c r="Q30" s="19"/>
      <c r="R30" s="19"/>
      <c r="S30" s="19"/>
      <c r="T30" s="561"/>
      <c r="U30" s="561"/>
      <c r="V30" s="19"/>
      <c r="W30" s="19"/>
      <c r="X30" s="19"/>
      <c r="Y30" s="19"/>
      <c r="Z30" s="19"/>
      <c r="AA30" s="19"/>
      <c r="AB30" s="19"/>
      <c r="AC30" s="19"/>
      <c r="AD30" s="19"/>
    </row>
    <row r="31" spans="2:30" s="19" customFormat="1">
      <c r="B31" s="19" t="s">
        <v>329</v>
      </c>
      <c r="C31" s="487"/>
      <c r="D31" s="487"/>
      <c r="E31" s="487"/>
      <c r="F31" s="487"/>
      <c r="G31" s="19"/>
      <c r="H31" s="19"/>
      <c r="I31" s="19"/>
      <c r="J31" s="19"/>
      <c r="K31" s="19"/>
      <c r="L31" s="19"/>
      <c r="M31" s="19"/>
      <c r="N31" s="19"/>
      <c r="O31" s="19"/>
      <c r="P31" s="19"/>
      <c r="Q31" s="19"/>
      <c r="R31" s="19"/>
      <c r="S31" s="19"/>
      <c r="T31" s="561"/>
      <c r="U31" s="561"/>
      <c r="V31" s="19"/>
      <c r="W31" s="19"/>
      <c r="X31" s="19"/>
      <c r="Y31" s="19"/>
      <c r="Z31" s="19"/>
      <c r="AA31" s="19"/>
      <c r="AB31" s="19"/>
      <c r="AC31" s="19"/>
      <c r="AD31" s="19"/>
    </row>
    <row r="32" spans="2:30" s="19" customFormat="1" ht="4.5" customHeight="1">
      <c r="B32" s="487"/>
      <c r="C32" s="487"/>
      <c r="D32" s="487"/>
      <c r="E32" s="487"/>
      <c r="F32" s="487"/>
      <c r="G32" s="19"/>
      <c r="H32" s="19"/>
      <c r="I32" s="19"/>
      <c r="J32" s="19"/>
      <c r="K32" s="19"/>
      <c r="L32" s="19"/>
      <c r="M32" s="19"/>
      <c r="N32" s="19"/>
      <c r="O32" s="19"/>
      <c r="P32" s="19"/>
      <c r="Q32" s="19"/>
      <c r="R32" s="19"/>
      <c r="S32" s="19"/>
      <c r="T32" s="561"/>
      <c r="U32" s="561"/>
      <c r="V32" s="19"/>
      <c r="W32" s="19"/>
      <c r="X32" s="19"/>
      <c r="Y32" s="19"/>
      <c r="Z32" s="19"/>
      <c r="AA32" s="19"/>
      <c r="AB32" s="19"/>
      <c r="AC32" s="19"/>
      <c r="AD32" s="19"/>
    </row>
    <row r="33" spans="1:31" s="19" customFormat="1" ht="4.5" customHeight="1">
      <c r="A33" s="19"/>
      <c r="B33" s="483" t="s">
        <v>321</v>
      </c>
      <c r="C33" s="486"/>
      <c r="D33" s="486"/>
      <c r="E33" s="486"/>
      <c r="F33" s="489"/>
      <c r="G33" s="427"/>
      <c r="H33" s="435"/>
      <c r="I33" s="435"/>
      <c r="J33" s="435"/>
      <c r="K33" s="435"/>
      <c r="L33" s="435"/>
      <c r="M33" s="435"/>
      <c r="N33" s="435"/>
      <c r="O33" s="435"/>
      <c r="P33" s="435"/>
      <c r="Q33" s="435"/>
      <c r="R33" s="435"/>
      <c r="S33" s="435"/>
      <c r="T33" s="435"/>
      <c r="U33" s="435"/>
      <c r="V33" s="435"/>
      <c r="W33" s="435"/>
      <c r="X33" s="435"/>
      <c r="Y33" s="435"/>
      <c r="Z33" s="427"/>
      <c r="AA33" s="435"/>
      <c r="AB33" s="435"/>
      <c r="AC33" s="506"/>
      <c r="AD33" s="574"/>
      <c r="AE33" s="19"/>
    </row>
    <row r="34" spans="1:31" s="19" customFormat="1" ht="16.5" customHeight="1">
      <c r="A34" s="19"/>
      <c r="B34" s="484"/>
      <c r="C34" s="487"/>
      <c r="D34" s="487"/>
      <c r="E34" s="487"/>
      <c r="F34" s="490"/>
      <c r="G34" s="428"/>
      <c r="H34" s="19" t="s">
        <v>330</v>
      </c>
      <c r="I34" s="19"/>
      <c r="J34" s="19"/>
      <c r="K34" s="19"/>
      <c r="L34" s="19"/>
      <c r="M34" s="19"/>
      <c r="N34" s="19"/>
      <c r="O34" s="19"/>
      <c r="P34" s="19"/>
      <c r="Q34" s="19"/>
      <c r="R34" s="19"/>
      <c r="S34" s="19"/>
      <c r="T34" s="19"/>
      <c r="U34" s="19"/>
      <c r="V34" s="41"/>
      <c r="W34" s="41"/>
      <c r="X34" s="19"/>
      <c r="Y34" s="19"/>
      <c r="Z34" s="428"/>
      <c r="AA34" s="452" t="s">
        <v>239</v>
      </c>
      <c r="AB34" s="452" t="s">
        <v>120</v>
      </c>
      <c r="AC34" s="452" t="s">
        <v>240</v>
      </c>
      <c r="AD34" s="576"/>
      <c r="AE34" s="19"/>
    </row>
    <row r="35" spans="1:31" s="19" customFormat="1" ht="29.25" customHeight="1">
      <c r="A35" s="19"/>
      <c r="B35" s="484"/>
      <c r="C35" s="487"/>
      <c r="D35" s="487"/>
      <c r="E35" s="487"/>
      <c r="F35" s="490"/>
      <c r="G35" s="428"/>
      <c r="H35" s="19"/>
      <c r="I35" s="422" t="s">
        <v>243</v>
      </c>
      <c r="J35" s="554" t="s">
        <v>323</v>
      </c>
      <c r="K35" s="558"/>
      <c r="L35" s="558"/>
      <c r="M35" s="558"/>
      <c r="N35" s="558"/>
      <c r="O35" s="558"/>
      <c r="P35" s="558"/>
      <c r="Q35" s="558"/>
      <c r="R35" s="558"/>
      <c r="S35" s="558"/>
      <c r="T35" s="558"/>
      <c r="U35" s="468"/>
      <c r="V35" s="423"/>
      <c r="W35" s="432"/>
      <c r="X35" s="478" t="s">
        <v>324</v>
      </c>
      <c r="Y35" s="19"/>
      <c r="Z35" s="428"/>
      <c r="AA35" s="453"/>
      <c r="AB35" s="41"/>
      <c r="AC35" s="453"/>
      <c r="AD35" s="458"/>
      <c r="AE35" s="19"/>
    </row>
    <row r="36" spans="1:31" s="19" customFormat="1" ht="15.75" customHeight="1">
      <c r="A36" s="19"/>
      <c r="B36" s="484"/>
      <c r="C36" s="487"/>
      <c r="D36" s="487"/>
      <c r="E36" s="487"/>
      <c r="F36" s="490"/>
      <c r="G36" s="428"/>
      <c r="H36" s="19"/>
      <c r="I36" s="549" t="s">
        <v>196</v>
      </c>
      <c r="J36" s="555" t="s">
        <v>310</v>
      </c>
      <c r="K36" s="444"/>
      <c r="L36" s="444"/>
      <c r="M36" s="444"/>
      <c r="N36" s="444"/>
      <c r="O36" s="444"/>
      <c r="P36" s="444"/>
      <c r="Q36" s="444"/>
      <c r="R36" s="444"/>
      <c r="S36" s="444"/>
      <c r="T36" s="444"/>
      <c r="U36" s="444"/>
      <c r="V36" s="426"/>
      <c r="W36" s="434"/>
      <c r="X36" s="456" t="s">
        <v>324</v>
      </c>
      <c r="Y36" s="561"/>
      <c r="Z36" s="503"/>
      <c r="AA36" s="41" t="s">
        <v>65</v>
      </c>
      <c r="AB36" s="41" t="s">
        <v>120</v>
      </c>
      <c r="AC36" s="41" t="s">
        <v>65</v>
      </c>
      <c r="AD36" s="458"/>
      <c r="AE36" s="19"/>
    </row>
    <row r="37" spans="1:31" s="19" customFormat="1" ht="24" customHeight="1">
      <c r="A37" s="19"/>
      <c r="B37" s="484"/>
      <c r="C37" s="487"/>
      <c r="D37" s="487"/>
      <c r="E37" s="487"/>
      <c r="F37" s="490"/>
      <c r="G37" s="428"/>
      <c r="H37" s="19"/>
      <c r="I37" s="550" t="s">
        <v>21</v>
      </c>
      <c r="J37" s="550"/>
      <c r="K37" s="550"/>
      <c r="L37" s="550"/>
      <c r="M37" s="550"/>
      <c r="N37" s="550"/>
      <c r="O37" s="550"/>
      <c r="P37" s="550"/>
      <c r="Q37" s="550"/>
      <c r="R37" s="550"/>
      <c r="S37" s="550"/>
      <c r="T37" s="550"/>
      <c r="U37" s="550"/>
      <c r="V37" s="550"/>
      <c r="W37" s="550"/>
      <c r="X37" s="550"/>
      <c r="Y37" s="561"/>
      <c r="Z37" s="425"/>
      <c r="AA37" s="41"/>
      <c r="AB37" s="41"/>
      <c r="AC37" s="41"/>
      <c r="AD37" s="492"/>
      <c r="AE37" s="19"/>
    </row>
    <row r="38" spans="1:31" s="19" customFormat="1" ht="4.5" customHeight="1">
      <c r="A38" s="457"/>
      <c r="B38" s="488"/>
      <c r="C38" s="488"/>
      <c r="D38" s="488"/>
      <c r="E38" s="488"/>
      <c r="F38" s="491"/>
      <c r="G38" s="443"/>
      <c r="H38" s="444"/>
      <c r="I38" s="444"/>
      <c r="J38" s="444"/>
      <c r="K38" s="444"/>
      <c r="L38" s="444"/>
      <c r="M38" s="444"/>
      <c r="N38" s="444"/>
      <c r="O38" s="444"/>
      <c r="P38" s="444"/>
      <c r="Q38" s="444"/>
      <c r="R38" s="444"/>
      <c r="S38" s="444"/>
      <c r="T38" s="562"/>
      <c r="U38" s="562"/>
      <c r="V38" s="444"/>
      <c r="W38" s="444"/>
      <c r="X38" s="444"/>
      <c r="Y38" s="444"/>
      <c r="Z38" s="443"/>
      <c r="AA38" s="444"/>
      <c r="AB38" s="444"/>
      <c r="AC38" s="548"/>
      <c r="AD38" s="575"/>
      <c r="AE38" s="428"/>
    </row>
    <row r="39" spans="1:31" s="19" customFormat="1" ht="7.5" customHeight="1">
      <c r="A39" s="19"/>
      <c r="B39" s="487"/>
      <c r="C39" s="486"/>
      <c r="D39" s="487"/>
      <c r="E39" s="487"/>
      <c r="F39" s="487"/>
      <c r="G39" s="19"/>
      <c r="H39" s="19"/>
      <c r="I39" s="19"/>
      <c r="J39" s="19"/>
      <c r="K39" s="19"/>
      <c r="L39" s="19"/>
      <c r="M39" s="19"/>
      <c r="N39" s="19"/>
      <c r="O39" s="19"/>
      <c r="P39" s="19"/>
      <c r="Q39" s="19"/>
      <c r="R39" s="19"/>
      <c r="S39" s="19"/>
      <c r="T39" s="561"/>
      <c r="U39" s="561"/>
      <c r="V39" s="19"/>
      <c r="W39" s="19"/>
      <c r="X39" s="19"/>
      <c r="Y39" s="19"/>
      <c r="Z39" s="19"/>
      <c r="AA39" s="19"/>
      <c r="AB39" s="19"/>
      <c r="AC39" s="19"/>
      <c r="AD39" s="19"/>
      <c r="AE39" s="19"/>
    </row>
    <row r="40" spans="1:31" s="19" customFormat="1" ht="13.5" customHeight="1">
      <c r="A40" s="19"/>
      <c r="B40" s="19" t="s">
        <v>333</v>
      </c>
      <c r="C40" s="487"/>
      <c r="D40" s="487"/>
      <c r="E40" s="487"/>
      <c r="F40" s="487"/>
      <c r="G40" s="19"/>
      <c r="H40" s="19"/>
      <c r="I40" s="19"/>
      <c r="J40" s="19"/>
      <c r="K40" s="19"/>
      <c r="L40" s="19"/>
      <c r="M40" s="19"/>
      <c r="N40" s="19"/>
      <c r="O40" s="19"/>
      <c r="P40" s="19"/>
      <c r="Q40" s="19"/>
      <c r="R40" s="19"/>
      <c r="S40" s="19"/>
      <c r="T40" s="561"/>
      <c r="U40" s="561"/>
      <c r="V40" s="19"/>
      <c r="W40" s="19"/>
      <c r="X40" s="19"/>
      <c r="Y40" s="19"/>
      <c r="Z40" s="19"/>
      <c r="AA40" s="19"/>
      <c r="AB40" s="19"/>
      <c r="AC40" s="19"/>
      <c r="AD40" s="19"/>
      <c r="AE40" s="19"/>
    </row>
    <row r="41" spans="1:31" s="19" customFormat="1">
      <c r="A41" s="19"/>
      <c r="B41" s="534" t="s">
        <v>334</v>
      </c>
      <c r="C41" s="498"/>
      <c r="D41" s="487"/>
      <c r="E41" s="487"/>
      <c r="F41" s="487"/>
      <c r="G41" s="19"/>
      <c r="H41" s="19"/>
      <c r="I41" s="19"/>
      <c r="J41" s="19"/>
      <c r="K41" s="19"/>
      <c r="L41" s="19"/>
      <c r="M41" s="19"/>
      <c r="N41" s="19"/>
      <c r="O41" s="19"/>
      <c r="P41" s="19"/>
      <c r="Q41" s="19"/>
      <c r="R41" s="19"/>
      <c r="S41" s="19"/>
      <c r="T41" s="561"/>
      <c r="U41" s="561"/>
      <c r="V41" s="19"/>
      <c r="W41" s="19"/>
      <c r="X41" s="19"/>
      <c r="Y41" s="19"/>
      <c r="Z41" s="19"/>
      <c r="AA41" s="19"/>
      <c r="AB41" s="19"/>
      <c r="AC41" s="19"/>
      <c r="AD41" s="19"/>
      <c r="AE41" s="19"/>
    </row>
    <row r="42" spans="1:31" s="19" customFormat="1" ht="4.5" customHeight="1">
      <c r="A42" s="19"/>
      <c r="B42" s="483" t="s">
        <v>321</v>
      </c>
      <c r="C42" s="486"/>
      <c r="D42" s="486"/>
      <c r="E42" s="486"/>
      <c r="F42" s="489"/>
      <c r="G42" s="427"/>
      <c r="H42" s="435"/>
      <c r="I42" s="435"/>
      <c r="J42" s="435"/>
      <c r="K42" s="435"/>
      <c r="L42" s="435"/>
      <c r="M42" s="435"/>
      <c r="N42" s="435"/>
      <c r="O42" s="435"/>
      <c r="P42" s="435"/>
      <c r="Q42" s="435"/>
      <c r="R42" s="435"/>
      <c r="S42" s="435"/>
      <c r="T42" s="435"/>
      <c r="U42" s="435"/>
      <c r="V42" s="435"/>
      <c r="W42" s="435"/>
      <c r="X42" s="435"/>
      <c r="Y42" s="435"/>
      <c r="Z42" s="427"/>
      <c r="AA42" s="435"/>
      <c r="AB42" s="435"/>
      <c r="AC42" s="506"/>
      <c r="AD42" s="574"/>
      <c r="AE42" s="19"/>
    </row>
    <row r="43" spans="1:31" s="19" customFormat="1" ht="15.75" customHeight="1">
      <c r="A43" s="19"/>
      <c r="B43" s="484"/>
      <c r="C43" s="487"/>
      <c r="D43" s="487"/>
      <c r="E43" s="487"/>
      <c r="F43" s="490"/>
      <c r="G43" s="428"/>
      <c r="H43" s="19" t="s">
        <v>336</v>
      </c>
      <c r="I43" s="19"/>
      <c r="J43" s="19"/>
      <c r="K43" s="19"/>
      <c r="L43" s="19"/>
      <c r="M43" s="19"/>
      <c r="N43" s="19"/>
      <c r="O43" s="19"/>
      <c r="P43" s="19"/>
      <c r="Q43" s="19"/>
      <c r="R43" s="19"/>
      <c r="S43" s="19"/>
      <c r="T43" s="19"/>
      <c r="U43" s="19"/>
      <c r="V43" s="19"/>
      <c r="W43" s="19"/>
      <c r="X43" s="19"/>
      <c r="Y43" s="19"/>
      <c r="Z43" s="428"/>
      <c r="AA43" s="452" t="s">
        <v>239</v>
      </c>
      <c r="AB43" s="452" t="s">
        <v>120</v>
      </c>
      <c r="AC43" s="452" t="s">
        <v>240</v>
      </c>
      <c r="AD43" s="576"/>
      <c r="AE43" s="19"/>
    </row>
    <row r="44" spans="1:31" s="19" customFormat="1" ht="29.25" customHeight="1">
      <c r="A44" s="19"/>
      <c r="B44" s="484"/>
      <c r="C44" s="487"/>
      <c r="D44" s="487"/>
      <c r="E44" s="487"/>
      <c r="F44" s="490"/>
      <c r="G44" s="428"/>
      <c r="H44" s="19"/>
      <c r="I44" s="422" t="s">
        <v>243</v>
      </c>
      <c r="J44" s="554" t="s">
        <v>323</v>
      </c>
      <c r="K44" s="558"/>
      <c r="L44" s="558"/>
      <c r="M44" s="558"/>
      <c r="N44" s="558"/>
      <c r="O44" s="558"/>
      <c r="P44" s="558"/>
      <c r="Q44" s="558"/>
      <c r="R44" s="558"/>
      <c r="S44" s="558"/>
      <c r="T44" s="558"/>
      <c r="U44" s="478"/>
      <c r="V44" s="422"/>
      <c r="W44" s="423"/>
      <c r="X44" s="478" t="s">
        <v>324</v>
      </c>
      <c r="Y44" s="19"/>
      <c r="Z44" s="428"/>
      <c r="AA44" s="453"/>
      <c r="AB44" s="41"/>
      <c r="AC44" s="453"/>
      <c r="AD44" s="458"/>
      <c r="AE44" s="19"/>
    </row>
    <row r="45" spans="1:31" s="19" customFormat="1" ht="15.75" customHeight="1">
      <c r="A45" s="19"/>
      <c r="B45" s="484"/>
      <c r="C45" s="487"/>
      <c r="D45" s="487"/>
      <c r="E45" s="487"/>
      <c r="F45" s="490"/>
      <c r="G45" s="428"/>
      <c r="H45" s="19"/>
      <c r="I45" s="549" t="s">
        <v>196</v>
      </c>
      <c r="J45" s="555" t="s">
        <v>310</v>
      </c>
      <c r="K45" s="444"/>
      <c r="L45" s="444"/>
      <c r="M45" s="444"/>
      <c r="N45" s="444"/>
      <c r="O45" s="444"/>
      <c r="P45" s="444"/>
      <c r="Q45" s="444"/>
      <c r="R45" s="444"/>
      <c r="S45" s="444"/>
      <c r="T45" s="444"/>
      <c r="U45" s="456"/>
      <c r="V45" s="422"/>
      <c r="W45" s="423"/>
      <c r="X45" s="456" t="s">
        <v>324</v>
      </c>
      <c r="Y45" s="561"/>
      <c r="Z45" s="503"/>
      <c r="AA45" s="41" t="s">
        <v>65</v>
      </c>
      <c r="AB45" s="41" t="s">
        <v>120</v>
      </c>
      <c r="AC45" s="41" t="s">
        <v>65</v>
      </c>
      <c r="AD45" s="458"/>
      <c r="AE45" s="19"/>
    </row>
    <row r="46" spans="1:31" s="19" customFormat="1" ht="24" customHeight="1">
      <c r="A46" s="19"/>
      <c r="B46" s="484"/>
      <c r="C46" s="487"/>
      <c r="D46" s="487"/>
      <c r="E46" s="487"/>
      <c r="F46" s="490"/>
      <c r="G46" s="428"/>
      <c r="H46" s="19"/>
      <c r="I46" s="550" t="s">
        <v>21</v>
      </c>
      <c r="J46" s="550"/>
      <c r="K46" s="550"/>
      <c r="L46" s="550"/>
      <c r="M46" s="550"/>
      <c r="N46" s="550"/>
      <c r="O46" s="550"/>
      <c r="P46" s="550"/>
      <c r="Q46" s="550"/>
      <c r="R46" s="550"/>
      <c r="S46" s="550"/>
      <c r="T46" s="550"/>
      <c r="U46" s="550"/>
      <c r="V46" s="550"/>
      <c r="W46" s="550"/>
      <c r="X46" s="550"/>
      <c r="Y46" s="561"/>
      <c r="Z46" s="425"/>
      <c r="AA46" s="41"/>
      <c r="AB46" s="41"/>
      <c r="AC46" s="41"/>
      <c r="AD46" s="492"/>
      <c r="AE46" s="19"/>
    </row>
    <row r="47" spans="1:31" s="19" customFormat="1" ht="4.5" customHeight="1">
      <c r="A47" s="19"/>
      <c r="B47" s="485"/>
      <c r="C47" s="488"/>
      <c r="D47" s="488"/>
      <c r="E47" s="488"/>
      <c r="F47" s="491"/>
      <c r="G47" s="443"/>
      <c r="H47" s="444"/>
      <c r="I47" s="444"/>
      <c r="J47" s="444"/>
      <c r="K47" s="444"/>
      <c r="L47" s="444"/>
      <c r="M47" s="444"/>
      <c r="N47" s="444"/>
      <c r="O47" s="444"/>
      <c r="P47" s="444"/>
      <c r="Q47" s="444"/>
      <c r="R47" s="444"/>
      <c r="S47" s="444"/>
      <c r="T47" s="562"/>
      <c r="U47" s="562"/>
      <c r="V47" s="444"/>
      <c r="W47" s="444"/>
      <c r="X47" s="444"/>
      <c r="Y47" s="444"/>
      <c r="Z47" s="443"/>
      <c r="AA47" s="444"/>
      <c r="AB47" s="444"/>
      <c r="AC47" s="548"/>
      <c r="AD47" s="575"/>
      <c r="AE47" s="19"/>
    </row>
    <row r="48" spans="1:31" s="19" customFormat="1" ht="4.5" customHeight="1">
      <c r="A48" s="19"/>
      <c r="B48" s="483" t="s">
        <v>338</v>
      </c>
      <c r="C48" s="486"/>
      <c r="D48" s="486"/>
      <c r="E48" s="486"/>
      <c r="F48" s="489"/>
      <c r="G48" s="427"/>
      <c r="H48" s="435"/>
      <c r="I48" s="435"/>
      <c r="J48" s="435"/>
      <c r="K48" s="435"/>
      <c r="L48" s="435"/>
      <c r="M48" s="435"/>
      <c r="N48" s="435"/>
      <c r="O48" s="435"/>
      <c r="P48" s="435"/>
      <c r="Q48" s="435"/>
      <c r="R48" s="435"/>
      <c r="S48" s="435"/>
      <c r="T48" s="435"/>
      <c r="U48" s="435"/>
      <c r="V48" s="435"/>
      <c r="W48" s="435"/>
      <c r="X48" s="435"/>
      <c r="Y48" s="435"/>
      <c r="Z48" s="427"/>
      <c r="AA48" s="435"/>
      <c r="AB48" s="435"/>
      <c r="AC48" s="506"/>
      <c r="AD48" s="574"/>
      <c r="AE48" s="19"/>
    </row>
    <row r="49" spans="2:30" s="19" customFormat="1" ht="15.75" customHeight="1">
      <c r="B49" s="484"/>
      <c r="C49" s="487"/>
      <c r="D49" s="487"/>
      <c r="E49" s="487"/>
      <c r="F49" s="490"/>
      <c r="G49" s="428"/>
      <c r="H49" s="19" t="s">
        <v>341</v>
      </c>
      <c r="I49" s="19"/>
      <c r="J49" s="19"/>
      <c r="K49" s="19"/>
      <c r="L49" s="19"/>
      <c r="M49" s="19"/>
      <c r="N49" s="19"/>
      <c r="O49" s="19"/>
      <c r="P49" s="19"/>
      <c r="Q49" s="19"/>
      <c r="R49" s="19"/>
      <c r="S49" s="19"/>
      <c r="T49" s="19"/>
      <c r="U49" s="19"/>
      <c r="V49" s="19"/>
      <c r="W49" s="19"/>
      <c r="X49" s="19"/>
      <c r="Y49" s="19"/>
      <c r="Z49" s="428"/>
      <c r="AA49" s="452" t="s">
        <v>239</v>
      </c>
      <c r="AB49" s="452" t="s">
        <v>120</v>
      </c>
      <c r="AC49" s="452" t="s">
        <v>240</v>
      </c>
      <c r="AD49" s="576"/>
    </row>
    <row r="50" spans="2:30" s="19" customFormat="1" ht="18" customHeight="1">
      <c r="B50" s="484"/>
      <c r="C50" s="487"/>
      <c r="D50" s="487"/>
      <c r="E50" s="487"/>
      <c r="F50" s="490"/>
      <c r="G50" s="428"/>
      <c r="H50" s="19"/>
      <c r="I50" s="422" t="s">
        <v>243</v>
      </c>
      <c r="J50" s="551" t="s">
        <v>107</v>
      </c>
      <c r="K50" s="557"/>
      <c r="L50" s="557"/>
      <c r="M50" s="557"/>
      <c r="N50" s="557"/>
      <c r="O50" s="557"/>
      <c r="P50" s="557"/>
      <c r="Q50" s="557"/>
      <c r="R50" s="557"/>
      <c r="S50" s="557"/>
      <c r="T50" s="557"/>
      <c r="U50" s="478"/>
      <c r="V50" s="422"/>
      <c r="W50" s="423"/>
      <c r="X50" s="478" t="s">
        <v>324</v>
      </c>
      <c r="Y50" s="19"/>
      <c r="Z50" s="428"/>
      <c r="AA50" s="453"/>
      <c r="AB50" s="41"/>
      <c r="AC50" s="453"/>
      <c r="AD50" s="458"/>
    </row>
    <row r="51" spans="2:30" s="19" customFormat="1" ht="18" customHeight="1">
      <c r="B51" s="484"/>
      <c r="C51" s="487"/>
      <c r="D51" s="487"/>
      <c r="E51" s="487"/>
      <c r="F51" s="490"/>
      <c r="G51" s="428"/>
      <c r="H51" s="19"/>
      <c r="I51" s="549" t="s">
        <v>196</v>
      </c>
      <c r="J51" s="556" t="s">
        <v>219</v>
      </c>
      <c r="K51" s="559"/>
      <c r="L51" s="559"/>
      <c r="M51" s="559"/>
      <c r="N51" s="559"/>
      <c r="O51" s="559"/>
      <c r="P51" s="559"/>
      <c r="Q51" s="559"/>
      <c r="R51" s="559"/>
      <c r="S51" s="559"/>
      <c r="T51" s="559"/>
      <c r="U51" s="456"/>
      <c r="V51" s="549"/>
      <c r="W51" s="426"/>
      <c r="X51" s="456" t="s">
        <v>324</v>
      </c>
      <c r="Y51" s="561"/>
      <c r="Z51" s="503"/>
      <c r="AA51" s="41" t="s">
        <v>65</v>
      </c>
      <c r="AB51" s="41" t="s">
        <v>120</v>
      </c>
      <c r="AC51" s="41" t="s">
        <v>65</v>
      </c>
      <c r="AD51" s="458"/>
    </row>
    <row r="52" spans="2:30" s="19" customFormat="1" ht="4.5" customHeight="1">
      <c r="B52" s="485"/>
      <c r="C52" s="488"/>
      <c r="D52" s="488"/>
      <c r="E52" s="488"/>
      <c r="F52" s="491"/>
      <c r="G52" s="443"/>
      <c r="H52" s="444"/>
      <c r="I52" s="444"/>
      <c r="J52" s="444"/>
      <c r="K52" s="444"/>
      <c r="L52" s="444"/>
      <c r="M52" s="444"/>
      <c r="N52" s="444"/>
      <c r="O52" s="444"/>
      <c r="P52" s="444"/>
      <c r="Q52" s="444"/>
      <c r="R52" s="444"/>
      <c r="S52" s="444"/>
      <c r="T52" s="562"/>
      <c r="U52" s="562"/>
      <c r="V52" s="434"/>
      <c r="W52" s="434"/>
      <c r="X52" s="444"/>
      <c r="Y52" s="444"/>
      <c r="Z52" s="443"/>
      <c r="AA52" s="444"/>
      <c r="AB52" s="444"/>
      <c r="AC52" s="548"/>
      <c r="AD52" s="575"/>
    </row>
    <row r="53" spans="2:30" s="19" customFormat="1" ht="4.5" customHeight="1">
      <c r="B53" s="483" t="s">
        <v>168</v>
      </c>
      <c r="C53" s="486"/>
      <c r="D53" s="486"/>
      <c r="E53" s="486"/>
      <c r="F53" s="489"/>
      <c r="G53" s="427"/>
      <c r="H53" s="435"/>
      <c r="I53" s="435"/>
      <c r="J53" s="435"/>
      <c r="K53" s="435"/>
      <c r="L53" s="435"/>
      <c r="M53" s="435"/>
      <c r="N53" s="435"/>
      <c r="O53" s="435"/>
      <c r="P53" s="435"/>
      <c r="Q53" s="435"/>
      <c r="R53" s="435"/>
      <c r="S53" s="435"/>
      <c r="T53" s="435"/>
      <c r="U53" s="435"/>
      <c r="V53" s="433"/>
      <c r="W53" s="433"/>
      <c r="X53" s="435"/>
      <c r="Y53" s="435"/>
      <c r="Z53" s="427"/>
      <c r="AA53" s="435"/>
      <c r="AB53" s="435"/>
      <c r="AC53" s="506"/>
      <c r="AD53" s="574"/>
    </row>
    <row r="54" spans="2:30" s="19" customFormat="1" ht="15.75" customHeight="1">
      <c r="B54" s="484"/>
      <c r="C54" s="487"/>
      <c r="D54" s="487"/>
      <c r="E54" s="487"/>
      <c r="F54" s="490"/>
      <c r="G54" s="428"/>
      <c r="H54" s="19" t="s">
        <v>331</v>
      </c>
      <c r="I54" s="19"/>
      <c r="J54" s="19"/>
      <c r="K54" s="19"/>
      <c r="L54" s="19"/>
      <c r="M54" s="19"/>
      <c r="N54" s="19"/>
      <c r="O54" s="19"/>
      <c r="P54" s="19"/>
      <c r="Q54" s="19"/>
      <c r="R54" s="19"/>
      <c r="S54" s="19"/>
      <c r="T54" s="19"/>
      <c r="U54" s="19"/>
      <c r="V54" s="41"/>
      <c r="W54" s="41"/>
      <c r="X54" s="19"/>
      <c r="Y54" s="19"/>
      <c r="Z54" s="428"/>
      <c r="AA54" s="452" t="s">
        <v>239</v>
      </c>
      <c r="AB54" s="452" t="s">
        <v>120</v>
      </c>
      <c r="AC54" s="452" t="s">
        <v>240</v>
      </c>
      <c r="AD54" s="576"/>
    </row>
    <row r="55" spans="2:30" s="19" customFormat="1" ht="18.75" customHeight="1">
      <c r="B55" s="484"/>
      <c r="C55" s="487"/>
      <c r="D55" s="487"/>
      <c r="E55" s="487"/>
      <c r="F55" s="490"/>
      <c r="G55" s="428"/>
      <c r="H55" s="19"/>
      <c r="I55" s="422" t="s">
        <v>243</v>
      </c>
      <c r="J55" s="551" t="s">
        <v>343</v>
      </c>
      <c r="K55" s="557"/>
      <c r="L55" s="557"/>
      <c r="M55" s="557"/>
      <c r="N55" s="557"/>
      <c r="O55" s="557"/>
      <c r="P55" s="557"/>
      <c r="Q55" s="557"/>
      <c r="R55" s="557"/>
      <c r="S55" s="557"/>
      <c r="T55" s="557"/>
      <c r="U55" s="478"/>
      <c r="V55" s="422"/>
      <c r="W55" s="423"/>
      <c r="X55" s="478" t="s">
        <v>324</v>
      </c>
      <c r="Y55" s="19"/>
      <c r="Z55" s="428"/>
      <c r="AA55" s="453"/>
      <c r="AB55" s="41"/>
      <c r="AC55" s="453"/>
      <c r="AD55" s="458"/>
    </row>
    <row r="56" spans="2:30" s="19" customFormat="1" ht="29.25" customHeight="1">
      <c r="B56" s="484"/>
      <c r="C56" s="487"/>
      <c r="D56" s="487"/>
      <c r="E56" s="487"/>
      <c r="F56" s="490"/>
      <c r="G56" s="428"/>
      <c r="H56" s="19"/>
      <c r="I56" s="549" t="s">
        <v>196</v>
      </c>
      <c r="J56" s="556" t="s">
        <v>345</v>
      </c>
      <c r="K56" s="559"/>
      <c r="L56" s="559"/>
      <c r="M56" s="559"/>
      <c r="N56" s="559"/>
      <c r="O56" s="559"/>
      <c r="P56" s="559"/>
      <c r="Q56" s="559"/>
      <c r="R56" s="559"/>
      <c r="S56" s="559"/>
      <c r="T56" s="559"/>
      <c r="U56" s="456"/>
      <c r="V56" s="549"/>
      <c r="W56" s="426"/>
      <c r="X56" s="456" t="s">
        <v>324</v>
      </c>
      <c r="Y56" s="561"/>
      <c r="Z56" s="503"/>
      <c r="AA56" s="41" t="s">
        <v>65</v>
      </c>
      <c r="AB56" s="41" t="s">
        <v>120</v>
      </c>
      <c r="AC56" s="41" t="s">
        <v>65</v>
      </c>
      <c r="AD56" s="458"/>
    </row>
    <row r="57" spans="2:30" s="19" customFormat="1" ht="4.5" customHeight="1">
      <c r="B57" s="485"/>
      <c r="C57" s="488"/>
      <c r="D57" s="488"/>
      <c r="E57" s="488"/>
      <c r="F57" s="491"/>
      <c r="G57" s="443"/>
      <c r="H57" s="444"/>
      <c r="I57" s="444"/>
      <c r="J57" s="444"/>
      <c r="K57" s="444"/>
      <c r="L57" s="444"/>
      <c r="M57" s="444"/>
      <c r="N57" s="444"/>
      <c r="O57" s="444"/>
      <c r="P57" s="444"/>
      <c r="Q57" s="444"/>
      <c r="R57" s="444"/>
      <c r="S57" s="444"/>
      <c r="T57" s="562"/>
      <c r="U57" s="562"/>
      <c r="V57" s="444"/>
      <c r="W57" s="444"/>
      <c r="X57" s="444"/>
      <c r="Y57" s="444"/>
      <c r="Z57" s="443"/>
      <c r="AA57" s="444"/>
      <c r="AB57" s="444"/>
      <c r="AC57" s="548"/>
      <c r="AD57" s="575"/>
    </row>
    <row r="58" spans="2:30" s="19" customFormat="1" ht="4.5" customHeight="1">
      <c r="B58" s="487"/>
      <c r="C58" s="487"/>
      <c r="D58" s="487"/>
      <c r="E58" s="487"/>
      <c r="F58" s="487"/>
      <c r="G58" s="19"/>
      <c r="H58" s="19"/>
      <c r="I58" s="19"/>
      <c r="J58" s="19"/>
      <c r="K58" s="19"/>
      <c r="L58" s="19"/>
      <c r="M58" s="19"/>
      <c r="N58" s="19"/>
      <c r="O58" s="19"/>
      <c r="P58" s="19"/>
      <c r="Q58" s="19"/>
      <c r="R58" s="19"/>
      <c r="S58" s="19"/>
      <c r="T58" s="561"/>
      <c r="U58" s="561"/>
      <c r="V58" s="19"/>
      <c r="W58" s="19"/>
      <c r="X58" s="19"/>
      <c r="Y58" s="19"/>
      <c r="Z58" s="19"/>
      <c r="AA58" s="19"/>
      <c r="AB58" s="19"/>
      <c r="AC58" s="19"/>
      <c r="AD58" s="19"/>
    </row>
    <row r="59" spans="2:30" s="19" customFormat="1" ht="13.5" customHeight="1">
      <c r="B59" s="535" t="s">
        <v>346</v>
      </c>
      <c r="C59" s="536"/>
      <c r="D59" s="538" t="s">
        <v>272</v>
      </c>
      <c r="E59" s="538"/>
      <c r="F59" s="538"/>
      <c r="G59" s="538"/>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row>
    <row r="60" spans="2:30" s="19" customFormat="1" ht="25.9" customHeight="1">
      <c r="B60" s="535" t="s">
        <v>347</v>
      </c>
      <c r="C60" s="536"/>
      <c r="D60" s="539" t="s">
        <v>348</v>
      </c>
      <c r="E60" s="539"/>
      <c r="F60" s="539"/>
      <c r="G60" s="539"/>
      <c r="H60" s="539"/>
      <c r="I60" s="539"/>
      <c r="J60" s="539"/>
      <c r="K60" s="539"/>
      <c r="L60" s="539"/>
      <c r="M60" s="539"/>
      <c r="N60" s="539"/>
      <c r="O60" s="539"/>
      <c r="P60" s="539"/>
      <c r="Q60" s="539"/>
      <c r="R60" s="539"/>
      <c r="S60" s="539"/>
      <c r="T60" s="539"/>
      <c r="U60" s="539"/>
      <c r="V60" s="539"/>
      <c r="W60" s="539"/>
      <c r="X60" s="539"/>
      <c r="Y60" s="539"/>
      <c r="Z60" s="539"/>
      <c r="AA60" s="539"/>
      <c r="AB60" s="539"/>
      <c r="AC60" s="539"/>
      <c r="AD60" s="539"/>
    </row>
    <row r="61" spans="2:30" s="19" customFormat="1" ht="71.25" customHeight="1">
      <c r="B61" s="498"/>
      <c r="C61" s="498"/>
      <c r="D61" s="498"/>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98"/>
    </row>
    <row r="62" spans="2:30" s="19" customForma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2:30" s="2" customFormat="1"/>
    <row r="64" spans="2:30">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2:30">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2:30" s="2" customFormat="1">
      <c r="B66" s="421"/>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row>
    <row r="67" spans="2:30" s="2" customFormat="1" ht="13.5" customHeight="1">
      <c r="B67" s="421"/>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row>
    <row r="68" spans="2:30" s="2" customFormat="1" ht="13.5" customHeight="1">
      <c r="B68" s="421"/>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row>
    <row r="69" spans="2:30" s="2" customFormat="1">
      <c r="B69" s="421"/>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row>
    <row r="70" spans="2:30" s="2" customFormat="1">
      <c r="B70" s="421"/>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row>
    <row r="71" spans="2:30" s="2" customFormat="1">
      <c r="B71" s="421"/>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row>
    <row r="72" spans="2:30" ht="156" customHeight="1"/>
    <row r="122" spans="3:7">
      <c r="C122" s="437"/>
      <c r="D122" s="437"/>
      <c r="E122" s="437"/>
      <c r="F122" s="437"/>
      <c r="G122" s="437"/>
    </row>
    <row r="123" spans="3:7">
      <c r="C123" s="537"/>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2"/>
  <dataValidations count="1">
    <dataValidation type="list" allowBlank="1" showDropDown="0" showInputMessage="1" showErrorMessage="1" sqref="G9:G12 L9 Q9 T10 S11 AA15:AA16 AC15:AC16 AA24 AC24 AA28 AC28 AA36 AC36 AA45 AC45 AA51 AC51 AA56 AC56">
      <formula1>"□,■"</formula1>
    </dataValidation>
  </dataValidations>
  <pageMargins left="0.70866141732283472" right="0.70866141732283472" top="0.74803149606299213" bottom="0.74803149606299213" header="0.31496062992125984" footer="0.31496062992125984"/>
  <pageSetup paperSize="9" scale="88" fitToWidth="1" fitToHeight="1" orientation="portrait" usePrinterDefaults="1" r:id="rId1"/>
  <headerFooter>
    <oddHeader>&amp;R&amp;A</oddHeader>
  </headerFooter>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1:Z36"/>
  <sheetViews>
    <sheetView view="pageBreakPreview" zoomScaleSheetLayoutView="100" workbookViewId="0">
      <selection activeCell="B1" sqref="B1"/>
    </sheetView>
  </sheetViews>
  <sheetFormatPr defaultColWidth="7.25" defaultRowHeight="13.5"/>
  <cols>
    <col min="1" max="1" width="1.625" style="577" customWidth="1"/>
    <col min="2" max="26" width="3.75" style="577" customWidth="1"/>
    <col min="27" max="27" width="2.125" style="577" customWidth="1"/>
    <col min="28" max="29" width="3.75" style="577" customWidth="1"/>
    <col min="30" max="16384" width="7.25" style="577"/>
  </cols>
  <sheetData>
    <row r="1" spans="2:26">
      <c r="Z1" s="593"/>
    </row>
    <row r="2" spans="2:26" ht="23.25" customHeight="1">
      <c r="B2" s="578" t="s">
        <v>150</v>
      </c>
      <c r="C2" s="580"/>
      <c r="D2" s="580"/>
      <c r="E2" s="580"/>
      <c r="F2" s="578"/>
      <c r="G2" s="580"/>
      <c r="H2" s="580"/>
      <c r="I2" s="580"/>
      <c r="J2" s="580"/>
      <c r="K2" s="580"/>
      <c r="L2" s="591"/>
      <c r="N2" s="578" t="s">
        <v>414</v>
      </c>
      <c r="O2" s="580"/>
      <c r="P2" s="580"/>
      <c r="Q2" s="580"/>
      <c r="R2" s="591"/>
      <c r="S2" s="578"/>
      <c r="T2" s="580"/>
      <c r="U2" s="580"/>
      <c r="V2" s="580"/>
      <c r="W2" s="580"/>
      <c r="X2" s="580"/>
      <c r="Y2" s="580"/>
      <c r="Z2" s="591"/>
    </row>
    <row r="5" spans="2:26">
      <c r="B5" s="579" t="s">
        <v>210</v>
      </c>
      <c r="C5" s="579"/>
      <c r="D5" s="579"/>
      <c r="E5" s="579"/>
      <c r="F5" s="579"/>
      <c r="G5" s="579"/>
      <c r="H5" s="579"/>
      <c r="I5" s="579"/>
      <c r="J5" s="579"/>
      <c r="K5" s="579"/>
      <c r="L5" s="579"/>
      <c r="M5" s="579"/>
      <c r="N5" s="579"/>
      <c r="O5" s="579"/>
      <c r="P5" s="579"/>
      <c r="Q5" s="579"/>
      <c r="R5" s="579"/>
      <c r="S5" s="579"/>
      <c r="T5" s="579"/>
      <c r="U5" s="579"/>
      <c r="V5" s="579"/>
      <c r="W5" s="579"/>
      <c r="X5" s="579"/>
      <c r="Y5" s="579"/>
      <c r="Z5" s="579"/>
    </row>
    <row r="7" spans="2:26">
      <c r="B7" s="577" t="s">
        <v>344</v>
      </c>
    </row>
    <row r="8" spans="2:26" ht="7.5" customHeight="1"/>
    <row r="9" spans="2:26" ht="18" customHeight="1">
      <c r="C9" s="581" t="s">
        <v>508</v>
      </c>
      <c r="D9" s="581"/>
      <c r="E9" s="581"/>
      <c r="F9" s="581"/>
      <c r="G9" s="581"/>
      <c r="H9" s="581"/>
      <c r="I9" s="581"/>
      <c r="J9" s="581"/>
      <c r="K9" s="581"/>
      <c r="L9" s="581"/>
      <c r="M9" s="581"/>
      <c r="N9" s="581" t="s">
        <v>509</v>
      </c>
      <c r="O9" s="581"/>
      <c r="P9" s="581"/>
      <c r="Q9" s="581"/>
      <c r="R9" s="581"/>
      <c r="S9" s="578" t="s">
        <v>204</v>
      </c>
      <c r="T9" s="580"/>
      <c r="U9" s="580"/>
      <c r="V9" s="580"/>
      <c r="W9" s="580"/>
      <c r="X9" s="580"/>
      <c r="Y9" s="580"/>
      <c r="Z9" s="591"/>
    </row>
    <row r="10" spans="2:26" ht="18" customHeight="1">
      <c r="C10" s="582" t="s">
        <v>510</v>
      </c>
      <c r="D10" s="582"/>
      <c r="E10" s="582"/>
      <c r="F10" s="582"/>
      <c r="G10" s="582"/>
      <c r="H10" s="582"/>
      <c r="I10" s="582"/>
      <c r="J10" s="582"/>
      <c r="K10" s="582"/>
      <c r="L10" s="582"/>
      <c r="M10" s="582"/>
      <c r="N10" s="581"/>
      <c r="O10" s="581"/>
      <c r="P10" s="581"/>
      <c r="Q10" s="581"/>
      <c r="R10" s="581"/>
      <c r="S10" s="578"/>
      <c r="T10" s="580"/>
      <c r="U10" s="580"/>
      <c r="V10" s="580"/>
      <c r="W10" s="580"/>
      <c r="X10" s="580"/>
      <c r="Y10" s="580"/>
      <c r="Z10" s="591"/>
    </row>
    <row r="11" spans="2:26" ht="18" customHeight="1">
      <c r="C11" s="582" t="s">
        <v>480</v>
      </c>
      <c r="D11" s="582"/>
      <c r="E11" s="582"/>
      <c r="F11" s="582"/>
      <c r="G11" s="582"/>
      <c r="H11" s="582"/>
      <c r="I11" s="582"/>
      <c r="J11" s="582"/>
      <c r="K11" s="582"/>
      <c r="L11" s="582"/>
      <c r="M11" s="582"/>
      <c r="N11" s="581"/>
      <c r="O11" s="581"/>
      <c r="P11" s="581"/>
      <c r="Q11" s="581"/>
      <c r="R11" s="581"/>
      <c r="S11" s="578"/>
      <c r="T11" s="580"/>
      <c r="U11" s="580"/>
      <c r="V11" s="580"/>
      <c r="W11" s="580"/>
      <c r="X11" s="580"/>
      <c r="Y11" s="580"/>
      <c r="Z11" s="591"/>
    </row>
    <row r="12" spans="2:26" ht="18" customHeight="1">
      <c r="C12" s="582" t="s">
        <v>511</v>
      </c>
      <c r="D12" s="582"/>
      <c r="E12" s="582"/>
      <c r="F12" s="582"/>
      <c r="G12" s="582"/>
      <c r="H12" s="582"/>
      <c r="I12" s="582"/>
      <c r="J12" s="582"/>
      <c r="K12" s="582"/>
      <c r="L12" s="582"/>
      <c r="M12" s="582"/>
      <c r="N12" s="581"/>
      <c r="O12" s="581"/>
      <c r="P12" s="581"/>
      <c r="Q12" s="581"/>
      <c r="R12" s="581"/>
      <c r="S12" s="578"/>
      <c r="T12" s="580"/>
      <c r="U12" s="580"/>
      <c r="V12" s="580"/>
      <c r="W12" s="580"/>
      <c r="X12" s="580"/>
      <c r="Y12" s="580"/>
      <c r="Z12" s="591"/>
    </row>
    <row r="13" spans="2:26" ht="18" customHeight="1">
      <c r="C13" s="582" t="s">
        <v>514</v>
      </c>
      <c r="D13" s="582"/>
      <c r="E13" s="582"/>
      <c r="F13" s="582"/>
      <c r="G13" s="582"/>
      <c r="H13" s="582"/>
      <c r="I13" s="582"/>
      <c r="J13" s="582"/>
      <c r="K13" s="582"/>
      <c r="L13" s="582"/>
      <c r="M13" s="582"/>
      <c r="N13" s="581"/>
      <c r="O13" s="581"/>
      <c r="P13" s="581"/>
      <c r="Q13" s="581"/>
      <c r="R13" s="581"/>
      <c r="S13" s="578"/>
      <c r="T13" s="580"/>
      <c r="U13" s="580"/>
      <c r="V13" s="580"/>
      <c r="W13" s="580"/>
      <c r="X13" s="580"/>
      <c r="Y13" s="580"/>
      <c r="Z13" s="591"/>
    </row>
    <row r="14" spans="2:26" ht="18" customHeight="1">
      <c r="C14" s="583" t="s">
        <v>352</v>
      </c>
      <c r="D14" s="587"/>
      <c r="E14" s="587"/>
      <c r="F14" s="587"/>
      <c r="G14" s="587"/>
      <c r="H14" s="587"/>
      <c r="I14" s="587"/>
      <c r="J14" s="587"/>
      <c r="K14" s="587"/>
      <c r="L14" s="587"/>
      <c r="M14" s="592"/>
      <c r="N14" s="578"/>
      <c r="O14" s="580"/>
      <c r="P14" s="580"/>
      <c r="Q14" s="580"/>
      <c r="R14" s="591"/>
      <c r="S14" s="578"/>
      <c r="T14" s="580"/>
      <c r="U14" s="580"/>
      <c r="V14" s="580"/>
      <c r="W14" s="580"/>
      <c r="X14" s="580"/>
      <c r="Y14" s="580"/>
      <c r="Z14" s="591"/>
    </row>
    <row r="15" spans="2:26" ht="18" customHeight="1">
      <c r="C15" s="582" t="s">
        <v>517</v>
      </c>
      <c r="D15" s="582"/>
      <c r="E15" s="582"/>
      <c r="F15" s="582"/>
      <c r="G15" s="582"/>
      <c r="H15" s="582"/>
      <c r="I15" s="582"/>
      <c r="J15" s="582"/>
      <c r="K15" s="582"/>
      <c r="L15" s="582"/>
      <c r="M15" s="582"/>
      <c r="N15" s="578"/>
      <c r="O15" s="580"/>
      <c r="P15" s="580"/>
      <c r="Q15" s="580"/>
      <c r="R15" s="591"/>
      <c r="S15" s="578"/>
      <c r="T15" s="580"/>
      <c r="U15" s="580"/>
      <c r="V15" s="580"/>
      <c r="W15" s="580"/>
      <c r="X15" s="580"/>
      <c r="Y15" s="580"/>
      <c r="Z15" s="591"/>
    </row>
    <row r="16" spans="2:26" ht="18" customHeight="1">
      <c r="C16" s="582" t="s">
        <v>76</v>
      </c>
      <c r="D16" s="582"/>
      <c r="E16" s="582"/>
      <c r="F16" s="582"/>
      <c r="G16" s="582"/>
      <c r="H16" s="582"/>
      <c r="I16" s="582"/>
      <c r="J16" s="582"/>
      <c r="K16" s="582"/>
      <c r="L16" s="582"/>
      <c r="M16" s="582"/>
      <c r="N16" s="581"/>
      <c r="O16" s="581"/>
      <c r="P16" s="581"/>
      <c r="Q16" s="581"/>
      <c r="R16" s="581"/>
      <c r="S16" s="578"/>
      <c r="T16" s="580"/>
      <c r="U16" s="580"/>
      <c r="V16" s="580"/>
      <c r="W16" s="580"/>
      <c r="X16" s="580"/>
      <c r="Y16" s="580"/>
      <c r="Z16" s="591"/>
    </row>
    <row r="17" spans="3:26" ht="18" customHeight="1">
      <c r="C17" s="582" t="s">
        <v>520</v>
      </c>
      <c r="D17" s="582"/>
      <c r="E17" s="582"/>
      <c r="F17" s="582"/>
      <c r="G17" s="582"/>
      <c r="H17" s="582"/>
      <c r="I17" s="582"/>
      <c r="J17" s="582"/>
      <c r="K17" s="582"/>
      <c r="L17" s="582"/>
      <c r="M17" s="582"/>
      <c r="N17" s="578"/>
      <c r="O17" s="580"/>
      <c r="P17" s="580"/>
      <c r="Q17" s="580"/>
      <c r="R17" s="591"/>
      <c r="S17" s="578"/>
      <c r="T17" s="580"/>
      <c r="U17" s="580"/>
      <c r="V17" s="580"/>
      <c r="W17" s="580"/>
      <c r="X17" s="580"/>
      <c r="Y17" s="580"/>
      <c r="Z17" s="591"/>
    </row>
    <row r="18" spans="3:26" ht="18" customHeight="1">
      <c r="C18" s="582" t="s">
        <v>521</v>
      </c>
      <c r="D18" s="582"/>
      <c r="E18" s="582"/>
      <c r="F18" s="582"/>
      <c r="G18" s="582"/>
      <c r="H18" s="582"/>
      <c r="I18" s="582"/>
      <c r="J18" s="582"/>
      <c r="K18" s="582"/>
      <c r="L18" s="582"/>
      <c r="M18" s="582"/>
      <c r="N18" s="581"/>
      <c r="O18" s="581"/>
      <c r="P18" s="581"/>
      <c r="Q18" s="581"/>
      <c r="R18" s="581"/>
      <c r="S18" s="578"/>
      <c r="T18" s="580"/>
      <c r="U18" s="580"/>
      <c r="V18" s="580"/>
      <c r="W18" s="580"/>
      <c r="X18" s="580"/>
      <c r="Y18" s="580"/>
      <c r="Z18" s="591"/>
    </row>
    <row r="19" spans="3:26" ht="18" customHeight="1">
      <c r="C19" s="582" t="s">
        <v>489</v>
      </c>
      <c r="D19" s="582"/>
      <c r="E19" s="582"/>
      <c r="F19" s="582"/>
      <c r="G19" s="582"/>
      <c r="H19" s="582"/>
      <c r="I19" s="582"/>
      <c r="J19" s="582"/>
      <c r="K19" s="582"/>
      <c r="L19" s="582"/>
      <c r="M19" s="582"/>
      <c r="N19" s="581"/>
      <c r="O19" s="581"/>
      <c r="P19" s="581"/>
      <c r="Q19" s="581"/>
      <c r="R19" s="581"/>
      <c r="S19" s="578"/>
      <c r="T19" s="580"/>
      <c r="U19" s="580"/>
      <c r="V19" s="580"/>
      <c r="W19" s="580"/>
      <c r="X19" s="580"/>
      <c r="Y19" s="580"/>
      <c r="Z19" s="591"/>
    </row>
    <row r="20" spans="3:26" ht="18" customHeight="1">
      <c r="C20" s="582" t="s">
        <v>522</v>
      </c>
      <c r="D20" s="582"/>
      <c r="E20" s="582"/>
      <c r="F20" s="582"/>
      <c r="G20" s="582"/>
      <c r="H20" s="582"/>
      <c r="I20" s="582"/>
      <c r="J20" s="582"/>
      <c r="K20" s="582"/>
      <c r="L20" s="582"/>
      <c r="M20" s="582"/>
      <c r="N20" s="581"/>
      <c r="O20" s="581"/>
      <c r="P20" s="581"/>
      <c r="Q20" s="581"/>
      <c r="R20" s="581"/>
      <c r="S20" s="578"/>
      <c r="T20" s="580"/>
      <c r="U20" s="580"/>
      <c r="V20" s="580"/>
      <c r="W20" s="580"/>
      <c r="X20" s="580"/>
      <c r="Y20" s="580"/>
      <c r="Z20" s="591"/>
    </row>
    <row r="21" spans="3:26" ht="18" customHeight="1">
      <c r="C21" s="582" t="s">
        <v>194</v>
      </c>
      <c r="D21" s="582"/>
      <c r="E21" s="582"/>
      <c r="F21" s="582"/>
      <c r="G21" s="582"/>
      <c r="H21" s="582"/>
      <c r="I21" s="582"/>
      <c r="J21" s="582"/>
      <c r="K21" s="582"/>
      <c r="L21" s="582"/>
      <c r="M21" s="582"/>
      <c r="N21" s="581"/>
      <c r="O21" s="581"/>
      <c r="P21" s="581"/>
      <c r="Q21" s="581"/>
      <c r="R21" s="581"/>
      <c r="S21" s="578"/>
      <c r="T21" s="580"/>
      <c r="U21" s="580"/>
      <c r="V21" s="580"/>
      <c r="W21" s="580"/>
      <c r="X21" s="580"/>
      <c r="Y21" s="580"/>
      <c r="Z21" s="591"/>
    </row>
    <row r="22" spans="3:26" ht="18" customHeight="1">
      <c r="C22" s="582" t="s">
        <v>526</v>
      </c>
      <c r="D22" s="582"/>
      <c r="E22" s="582"/>
      <c r="F22" s="582"/>
      <c r="G22" s="582"/>
      <c r="H22" s="582"/>
      <c r="I22" s="582"/>
      <c r="J22" s="582"/>
      <c r="K22" s="582"/>
      <c r="L22" s="582"/>
      <c r="M22" s="582"/>
      <c r="N22" s="581"/>
      <c r="O22" s="581"/>
      <c r="P22" s="581"/>
      <c r="Q22" s="581"/>
      <c r="R22" s="581"/>
      <c r="S22" s="578"/>
      <c r="T22" s="580"/>
      <c r="U22" s="580"/>
      <c r="V22" s="580"/>
      <c r="W22" s="580"/>
      <c r="X22" s="580"/>
      <c r="Y22" s="580"/>
      <c r="Z22" s="591"/>
    </row>
    <row r="23" spans="3:26" ht="18" customHeight="1">
      <c r="C23" s="582" t="s">
        <v>531</v>
      </c>
      <c r="D23" s="582"/>
      <c r="E23" s="582"/>
      <c r="F23" s="582"/>
      <c r="G23" s="582"/>
      <c r="H23" s="582"/>
      <c r="I23" s="582"/>
      <c r="J23" s="582"/>
      <c r="K23" s="582"/>
      <c r="L23" s="582"/>
      <c r="M23" s="582"/>
      <c r="N23" s="581"/>
      <c r="O23" s="581"/>
      <c r="P23" s="581"/>
      <c r="Q23" s="581"/>
      <c r="R23" s="581"/>
      <c r="S23" s="578"/>
      <c r="T23" s="580"/>
      <c r="U23" s="580"/>
      <c r="V23" s="580"/>
      <c r="W23" s="580"/>
      <c r="X23" s="580"/>
      <c r="Y23" s="580"/>
      <c r="Z23" s="591"/>
    </row>
    <row r="24" spans="3:26" ht="18" customHeight="1">
      <c r="C24" s="582" t="s">
        <v>532</v>
      </c>
      <c r="D24" s="582"/>
      <c r="E24" s="582"/>
      <c r="F24" s="582"/>
      <c r="G24" s="582"/>
      <c r="H24" s="582"/>
      <c r="I24" s="582"/>
      <c r="J24" s="582"/>
      <c r="K24" s="582"/>
      <c r="L24" s="582"/>
      <c r="M24" s="582"/>
      <c r="N24" s="581"/>
      <c r="O24" s="581"/>
      <c r="P24" s="581"/>
      <c r="Q24" s="581"/>
      <c r="R24" s="581"/>
      <c r="S24" s="578"/>
      <c r="T24" s="580"/>
      <c r="U24" s="580"/>
      <c r="V24" s="580"/>
      <c r="W24" s="580"/>
      <c r="X24" s="580"/>
      <c r="Y24" s="580"/>
      <c r="Z24" s="591"/>
    </row>
    <row r="25" spans="3:26" ht="18" customHeight="1">
      <c r="C25" s="583" t="s">
        <v>293</v>
      </c>
      <c r="D25" s="587"/>
      <c r="E25" s="587"/>
      <c r="F25" s="587"/>
      <c r="G25" s="587"/>
      <c r="H25" s="587"/>
      <c r="I25" s="587"/>
      <c r="J25" s="587"/>
      <c r="K25" s="587"/>
      <c r="L25" s="587"/>
      <c r="M25" s="592"/>
      <c r="N25" s="578"/>
      <c r="O25" s="580"/>
      <c r="P25" s="580"/>
      <c r="Q25" s="580"/>
      <c r="R25" s="591"/>
      <c r="S25" s="578"/>
      <c r="T25" s="580"/>
      <c r="U25" s="580"/>
      <c r="V25" s="580"/>
      <c r="W25" s="580"/>
      <c r="X25" s="580"/>
      <c r="Y25" s="580"/>
      <c r="Z25" s="591"/>
    </row>
    <row r="26" spans="3:26" ht="18" customHeight="1">
      <c r="C26" s="582" t="s">
        <v>533</v>
      </c>
      <c r="D26" s="582"/>
      <c r="E26" s="582"/>
      <c r="F26" s="582"/>
      <c r="G26" s="582"/>
      <c r="H26" s="582"/>
      <c r="I26" s="582"/>
      <c r="J26" s="582"/>
      <c r="K26" s="582"/>
      <c r="L26" s="582"/>
      <c r="M26" s="582"/>
      <c r="N26" s="581"/>
      <c r="O26" s="581"/>
      <c r="P26" s="581"/>
      <c r="Q26" s="581"/>
      <c r="R26" s="581"/>
      <c r="S26" s="578"/>
      <c r="T26" s="580"/>
      <c r="U26" s="580"/>
      <c r="V26" s="580"/>
      <c r="W26" s="580"/>
      <c r="X26" s="580"/>
      <c r="Y26" s="580"/>
      <c r="Z26" s="591"/>
    </row>
    <row r="27" spans="3:26" ht="18" customHeight="1">
      <c r="C27" s="582" t="s">
        <v>534</v>
      </c>
      <c r="D27" s="582"/>
      <c r="E27" s="582"/>
      <c r="F27" s="582"/>
      <c r="G27" s="582"/>
      <c r="H27" s="582"/>
      <c r="I27" s="582"/>
      <c r="J27" s="582"/>
      <c r="K27" s="582"/>
      <c r="L27" s="582"/>
      <c r="M27" s="582"/>
      <c r="N27" s="581"/>
      <c r="O27" s="581"/>
      <c r="P27" s="581"/>
      <c r="Q27" s="581"/>
      <c r="R27" s="581"/>
      <c r="S27" s="578"/>
      <c r="T27" s="580"/>
      <c r="U27" s="580"/>
      <c r="V27" s="580"/>
      <c r="W27" s="580"/>
      <c r="X27" s="580"/>
      <c r="Y27" s="580"/>
      <c r="Z27" s="591"/>
    </row>
    <row r="28" spans="3:26" ht="18" customHeight="1">
      <c r="C28" s="582" t="s">
        <v>535</v>
      </c>
      <c r="D28" s="582"/>
      <c r="E28" s="582"/>
      <c r="F28" s="582"/>
      <c r="G28" s="582"/>
      <c r="H28" s="582"/>
      <c r="I28" s="582"/>
      <c r="J28" s="582"/>
      <c r="K28" s="582"/>
      <c r="L28" s="582"/>
      <c r="M28" s="582"/>
      <c r="N28" s="581"/>
      <c r="O28" s="581"/>
      <c r="P28" s="581"/>
      <c r="Q28" s="581"/>
      <c r="R28" s="581"/>
      <c r="S28" s="578"/>
      <c r="T28" s="580"/>
      <c r="U28" s="580"/>
      <c r="V28" s="580"/>
      <c r="W28" s="580"/>
      <c r="X28" s="580"/>
      <c r="Y28" s="580"/>
      <c r="Z28" s="591"/>
    </row>
    <row r="29" spans="3:26" ht="18" customHeight="1">
      <c r="C29" s="582" t="s">
        <v>538</v>
      </c>
      <c r="D29" s="582"/>
      <c r="E29" s="582"/>
      <c r="F29" s="582"/>
      <c r="G29" s="582"/>
      <c r="H29" s="582"/>
      <c r="I29" s="582"/>
      <c r="J29" s="582"/>
      <c r="K29" s="582"/>
      <c r="L29" s="582"/>
      <c r="M29" s="582"/>
      <c r="N29" s="581"/>
      <c r="O29" s="581"/>
      <c r="P29" s="581"/>
      <c r="Q29" s="581"/>
      <c r="R29" s="581"/>
      <c r="S29" s="578"/>
      <c r="T29" s="580"/>
      <c r="U29" s="580"/>
      <c r="V29" s="580"/>
      <c r="W29" s="580"/>
      <c r="X29" s="580"/>
      <c r="Y29" s="580"/>
      <c r="Z29" s="591"/>
    </row>
    <row r="30" spans="3:26" ht="18" customHeight="1">
      <c r="C30" s="582" t="s">
        <v>542</v>
      </c>
      <c r="D30" s="582"/>
      <c r="E30" s="582"/>
      <c r="F30" s="582"/>
      <c r="G30" s="582"/>
      <c r="H30" s="582"/>
      <c r="I30" s="582"/>
      <c r="J30" s="582"/>
      <c r="K30" s="582"/>
      <c r="L30" s="582"/>
      <c r="M30" s="582"/>
      <c r="N30" s="581"/>
      <c r="O30" s="581"/>
      <c r="P30" s="581"/>
      <c r="Q30" s="581"/>
      <c r="R30" s="581"/>
      <c r="S30" s="578"/>
      <c r="T30" s="580"/>
      <c r="U30" s="580"/>
      <c r="V30" s="580"/>
      <c r="W30" s="580"/>
      <c r="X30" s="580"/>
      <c r="Y30" s="580"/>
      <c r="Z30" s="591"/>
    </row>
    <row r="31" spans="3:26" ht="18" customHeight="1">
      <c r="C31" s="582" t="s">
        <v>244</v>
      </c>
      <c r="D31" s="582"/>
      <c r="E31" s="582"/>
      <c r="F31" s="582"/>
      <c r="G31" s="582"/>
      <c r="H31" s="582"/>
      <c r="I31" s="582"/>
      <c r="J31" s="582"/>
      <c r="K31" s="582"/>
      <c r="L31" s="582"/>
      <c r="M31" s="582"/>
      <c r="N31" s="581"/>
      <c r="O31" s="581"/>
      <c r="P31" s="581"/>
      <c r="Q31" s="581"/>
      <c r="R31" s="581"/>
      <c r="S31" s="578"/>
      <c r="T31" s="580"/>
      <c r="U31" s="580"/>
      <c r="V31" s="580"/>
      <c r="W31" s="580"/>
      <c r="X31" s="580"/>
      <c r="Y31" s="580"/>
      <c r="Z31" s="591"/>
    </row>
    <row r="32" spans="3:26" ht="18" customHeight="1">
      <c r="C32" s="582" t="s">
        <v>543</v>
      </c>
      <c r="D32" s="582"/>
      <c r="E32" s="582"/>
      <c r="F32" s="582"/>
      <c r="G32" s="582"/>
      <c r="H32" s="582"/>
      <c r="I32" s="582"/>
      <c r="J32" s="582"/>
      <c r="K32" s="582"/>
      <c r="L32" s="582"/>
      <c r="M32" s="582"/>
      <c r="N32" s="581"/>
      <c r="O32" s="581"/>
      <c r="P32" s="581"/>
      <c r="Q32" s="581"/>
      <c r="R32" s="581"/>
      <c r="S32" s="578"/>
      <c r="T32" s="580"/>
      <c r="U32" s="580"/>
      <c r="V32" s="580"/>
      <c r="W32" s="580"/>
      <c r="X32" s="580"/>
      <c r="Y32" s="580"/>
      <c r="Z32" s="591"/>
    </row>
    <row r="34" spans="3:26" ht="13.5" customHeight="1">
      <c r="C34" s="584" t="s">
        <v>545</v>
      </c>
      <c r="D34" s="588"/>
      <c r="E34" s="588"/>
      <c r="F34" s="588"/>
      <c r="G34" s="588"/>
      <c r="H34" s="588"/>
      <c r="I34" s="588"/>
      <c r="J34" s="588"/>
      <c r="K34" s="588"/>
      <c r="L34" s="588"/>
      <c r="M34" s="588"/>
      <c r="N34" s="588"/>
      <c r="O34" s="588"/>
      <c r="P34" s="588"/>
      <c r="Q34" s="588"/>
      <c r="R34" s="588"/>
      <c r="S34" s="588"/>
      <c r="T34" s="588"/>
      <c r="U34" s="588"/>
      <c r="V34" s="581" t="s">
        <v>546</v>
      </c>
      <c r="W34" s="581"/>
      <c r="X34" s="581"/>
      <c r="Y34" s="581"/>
      <c r="Z34" s="581"/>
    </row>
    <row r="35" spans="3:26">
      <c r="C35" s="585"/>
      <c r="D35" s="589"/>
      <c r="E35" s="589"/>
      <c r="F35" s="589"/>
      <c r="G35" s="589"/>
      <c r="H35" s="589"/>
      <c r="I35" s="589"/>
      <c r="J35" s="589"/>
      <c r="K35" s="589"/>
      <c r="L35" s="589"/>
      <c r="M35" s="589"/>
      <c r="N35" s="589"/>
      <c r="O35" s="589"/>
      <c r="P35" s="589"/>
      <c r="Q35" s="589"/>
      <c r="R35" s="589"/>
      <c r="S35" s="589"/>
      <c r="T35" s="589"/>
      <c r="U35" s="589"/>
      <c r="V35" s="581"/>
      <c r="W35" s="581"/>
      <c r="X35" s="581"/>
      <c r="Y35" s="581"/>
      <c r="Z35" s="581"/>
    </row>
    <row r="36" spans="3:26">
      <c r="C36" s="586"/>
      <c r="D36" s="590"/>
      <c r="E36" s="590"/>
      <c r="F36" s="590"/>
      <c r="G36" s="590"/>
      <c r="H36" s="590"/>
      <c r="I36" s="590"/>
      <c r="J36" s="590"/>
      <c r="K36" s="590"/>
      <c r="L36" s="590"/>
      <c r="M36" s="590"/>
      <c r="N36" s="590"/>
      <c r="O36" s="590"/>
      <c r="P36" s="590"/>
      <c r="Q36" s="590"/>
      <c r="R36" s="590"/>
      <c r="S36" s="590"/>
      <c r="T36" s="590"/>
      <c r="U36" s="590"/>
      <c r="V36" s="581"/>
      <c r="W36" s="581"/>
      <c r="X36" s="581"/>
      <c r="Y36" s="581"/>
      <c r="Z36" s="581"/>
    </row>
  </sheetData>
  <mergeCells count="79">
    <mergeCell ref="B2:E2"/>
    <mergeCell ref="F2:L2"/>
    <mergeCell ref="N2:R2"/>
    <mergeCell ref="S2:Z2"/>
    <mergeCell ref="B5:Z5"/>
    <mergeCell ref="C9:M9"/>
    <mergeCell ref="N9:R9"/>
    <mergeCell ref="S9:Z9"/>
    <mergeCell ref="C10:M10"/>
    <mergeCell ref="N10:R10"/>
    <mergeCell ref="S10:Z10"/>
    <mergeCell ref="C11:M11"/>
    <mergeCell ref="N11:R11"/>
    <mergeCell ref="S11:Z11"/>
    <mergeCell ref="C12:M12"/>
    <mergeCell ref="N12:R12"/>
    <mergeCell ref="S12:Z12"/>
    <mergeCell ref="C13:M13"/>
    <mergeCell ref="N13:R13"/>
    <mergeCell ref="S13:Z13"/>
    <mergeCell ref="C14:M14"/>
    <mergeCell ref="N14:R14"/>
    <mergeCell ref="S14:Z14"/>
    <mergeCell ref="C15:M15"/>
    <mergeCell ref="N15:R15"/>
    <mergeCell ref="S15:Z15"/>
    <mergeCell ref="C16:M16"/>
    <mergeCell ref="N16:R16"/>
    <mergeCell ref="S16:Z16"/>
    <mergeCell ref="C17:M17"/>
    <mergeCell ref="N17:R17"/>
    <mergeCell ref="S17:Z17"/>
    <mergeCell ref="C18:M18"/>
    <mergeCell ref="N18:R18"/>
    <mergeCell ref="S18:Z18"/>
    <mergeCell ref="C19:M19"/>
    <mergeCell ref="N19:R19"/>
    <mergeCell ref="S19:Z19"/>
    <mergeCell ref="C20:M20"/>
    <mergeCell ref="N20:R20"/>
    <mergeCell ref="S20:Z20"/>
    <mergeCell ref="C21:M21"/>
    <mergeCell ref="N21:R21"/>
    <mergeCell ref="S21:Z21"/>
    <mergeCell ref="C22:M22"/>
    <mergeCell ref="N22:R22"/>
    <mergeCell ref="S22:Z22"/>
    <mergeCell ref="C23:M23"/>
    <mergeCell ref="N23:R23"/>
    <mergeCell ref="S23:Z23"/>
    <mergeCell ref="C24:M24"/>
    <mergeCell ref="N24:R24"/>
    <mergeCell ref="S24:Z24"/>
    <mergeCell ref="C25:M25"/>
    <mergeCell ref="N25:R25"/>
    <mergeCell ref="S25:Z25"/>
    <mergeCell ref="C26:M26"/>
    <mergeCell ref="N26:R26"/>
    <mergeCell ref="S26:Z26"/>
    <mergeCell ref="C27:M27"/>
    <mergeCell ref="N27:R27"/>
    <mergeCell ref="S27:Z27"/>
    <mergeCell ref="C28:M28"/>
    <mergeCell ref="N28:R28"/>
    <mergeCell ref="S28:Z28"/>
    <mergeCell ref="C29:M29"/>
    <mergeCell ref="N29:R29"/>
    <mergeCell ref="S29:Z29"/>
    <mergeCell ref="C30:M30"/>
    <mergeCell ref="N30:R30"/>
    <mergeCell ref="S30:Z30"/>
    <mergeCell ref="C31:M31"/>
    <mergeCell ref="N31:R31"/>
    <mergeCell ref="S31:Z31"/>
    <mergeCell ref="C32:M32"/>
    <mergeCell ref="N32:R32"/>
    <mergeCell ref="S32:Z32"/>
    <mergeCell ref="C34:U36"/>
    <mergeCell ref="V34:Z36"/>
  </mergeCells>
  <phoneticPr fontId="22"/>
  <printOptions horizontalCentered="1" verticalCentered="1"/>
  <pageMargins left="0.39370078740157483" right="0.39370078740157483" top="0.59055118110236227" bottom="0.39370078740157483" header="0.27559055118110237" footer="0.43307086614173229"/>
  <pageSetup paperSize="9" scale="98" fitToWidth="1" fitToHeight="0" orientation="portrait" usePrinterDefaults="1" blackAndWhite="1"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B2:P58"/>
  <sheetViews>
    <sheetView view="pageBreakPreview" zoomScaleSheetLayoutView="100" workbookViewId="0">
      <selection activeCell="B1" sqref="B1"/>
    </sheetView>
  </sheetViews>
  <sheetFormatPr defaultColWidth="9.375" defaultRowHeight="13.5"/>
  <cols>
    <col min="1" max="1" width="1.5" style="577" customWidth="1"/>
    <col min="2" max="2" width="7.875" style="577" customWidth="1"/>
    <col min="3" max="15" width="7.25" style="577" customWidth="1"/>
    <col min="16" max="16" width="1.625" style="577" customWidth="1"/>
    <col min="17" max="16384" width="9.375" style="577"/>
  </cols>
  <sheetData>
    <row r="1" spans="2:16" ht="15.4" customHeight="1"/>
    <row r="2" spans="2:16" ht="18" customHeight="1">
      <c r="B2" s="597" t="s">
        <v>181</v>
      </c>
      <c r="C2" s="597"/>
      <c r="D2" s="597"/>
      <c r="E2" s="597"/>
      <c r="F2" s="597"/>
      <c r="G2" s="597"/>
      <c r="H2" s="597"/>
      <c r="I2" s="597"/>
      <c r="J2" s="597"/>
      <c r="K2" s="597"/>
      <c r="L2" s="597"/>
      <c r="M2" s="597"/>
      <c r="N2" s="597"/>
      <c r="O2" s="597"/>
    </row>
    <row r="3" spans="2:16" ht="18" customHeight="1">
      <c r="B3" s="579" t="s">
        <v>547</v>
      </c>
      <c r="C3" s="579"/>
      <c r="D3" s="579"/>
      <c r="E3" s="579"/>
      <c r="F3" s="579"/>
      <c r="G3" s="579"/>
      <c r="H3" s="579"/>
      <c r="I3" s="579"/>
      <c r="J3" s="579"/>
      <c r="K3" s="579"/>
      <c r="L3" s="579"/>
      <c r="M3" s="579"/>
      <c r="N3" s="579"/>
      <c r="O3" s="579"/>
    </row>
    <row r="4" spans="2:16">
      <c r="P4" s="579"/>
    </row>
    <row r="5" spans="2:16" ht="22.5" customHeight="1">
      <c r="B5" s="598" t="s">
        <v>150</v>
      </c>
      <c r="C5" s="598"/>
      <c r="D5" s="581"/>
      <c r="E5" s="581"/>
      <c r="F5" s="581"/>
      <c r="G5" s="581"/>
      <c r="H5" s="581"/>
      <c r="I5" s="579"/>
      <c r="J5" s="634" t="s">
        <v>491</v>
      </c>
      <c r="K5" s="639"/>
      <c r="L5" s="642"/>
      <c r="M5" s="578"/>
      <c r="N5" s="580"/>
      <c r="O5" s="591"/>
      <c r="P5" s="579"/>
    </row>
    <row r="6" spans="2:16">
      <c r="B6" s="579"/>
      <c r="C6" s="579"/>
      <c r="D6" s="579"/>
      <c r="E6" s="579"/>
      <c r="F6" s="579"/>
      <c r="G6" s="579"/>
      <c r="H6" s="579"/>
      <c r="I6" s="579"/>
      <c r="J6" s="579"/>
      <c r="K6" s="579"/>
      <c r="L6" s="579"/>
      <c r="M6" s="579"/>
      <c r="N6" s="579"/>
      <c r="O6" s="579"/>
      <c r="P6" s="579"/>
    </row>
    <row r="7" spans="2:16" ht="15.4" customHeight="1">
      <c r="B7" s="599" t="s">
        <v>549</v>
      </c>
      <c r="C7" s="599"/>
      <c r="D7" s="599"/>
      <c r="E7" s="599"/>
      <c r="F7" s="599"/>
      <c r="G7" s="599"/>
      <c r="H7" s="599"/>
      <c r="I7" s="599"/>
      <c r="J7" s="599"/>
      <c r="K7" s="599"/>
      <c r="L7" s="599"/>
      <c r="M7" s="599"/>
      <c r="N7" s="599"/>
      <c r="O7" s="599"/>
    </row>
    <row r="8" spans="2:16" ht="22.5" customHeight="1">
      <c r="B8" s="600" t="s">
        <v>554</v>
      </c>
      <c r="C8" s="612"/>
      <c r="D8" s="621"/>
      <c r="E8" s="624"/>
      <c r="F8" s="628"/>
      <c r="G8" s="631" t="s">
        <v>410</v>
      </c>
      <c r="H8" s="632"/>
      <c r="I8" s="628"/>
      <c r="J8" s="631" t="s">
        <v>410</v>
      </c>
      <c r="K8" s="632"/>
      <c r="L8" s="628"/>
      <c r="M8" s="646" t="s">
        <v>410</v>
      </c>
      <c r="N8" s="651" t="s">
        <v>222</v>
      </c>
      <c r="O8" s="655"/>
    </row>
    <row r="9" spans="2:16" ht="22.5" customHeight="1">
      <c r="B9" s="601" t="s">
        <v>332</v>
      </c>
      <c r="C9" s="613"/>
      <c r="D9" s="622"/>
      <c r="E9" s="601"/>
      <c r="F9" s="613"/>
      <c r="G9" s="613"/>
      <c r="H9" s="613"/>
      <c r="I9" s="613"/>
      <c r="J9" s="613"/>
      <c r="K9" s="613"/>
      <c r="L9" s="613"/>
      <c r="M9" s="622"/>
      <c r="N9" s="652"/>
      <c r="O9" s="656"/>
    </row>
    <row r="11" spans="2:16" ht="15.4" customHeight="1">
      <c r="B11" s="599" t="s">
        <v>555</v>
      </c>
      <c r="C11" s="599"/>
      <c r="D11" s="599"/>
      <c r="E11" s="599"/>
      <c r="F11" s="599"/>
      <c r="G11" s="599"/>
      <c r="H11" s="599"/>
      <c r="I11" s="599"/>
      <c r="J11" s="599"/>
      <c r="K11" s="599"/>
      <c r="L11" s="599"/>
      <c r="M11" s="599"/>
      <c r="N11" s="599"/>
      <c r="O11" s="599"/>
    </row>
    <row r="12" spans="2:16" ht="15.4" customHeight="1">
      <c r="B12" s="602" t="s">
        <v>554</v>
      </c>
      <c r="C12" s="614" t="s">
        <v>558</v>
      </c>
      <c r="D12" s="614"/>
      <c r="E12" s="614"/>
      <c r="F12" s="614" t="s">
        <v>4</v>
      </c>
      <c r="G12" s="614"/>
      <c r="H12" s="614"/>
      <c r="I12" s="614"/>
      <c r="J12" s="614" t="s">
        <v>469</v>
      </c>
      <c r="K12" s="614"/>
      <c r="L12" s="614"/>
      <c r="M12" s="614" t="s">
        <v>353</v>
      </c>
      <c r="N12" s="614"/>
      <c r="O12" s="657"/>
    </row>
    <row r="13" spans="2:16" ht="14.25" customHeight="1">
      <c r="B13" s="603"/>
      <c r="C13" s="615" t="s">
        <v>10</v>
      </c>
      <c r="D13" s="615"/>
      <c r="E13" s="615"/>
      <c r="F13" s="629"/>
      <c r="G13" s="629"/>
      <c r="H13" s="629"/>
      <c r="I13" s="629"/>
      <c r="J13" s="629"/>
      <c r="K13" s="629"/>
      <c r="L13" s="629"/>
      <c r="M13" s="629"/>
      <c r="N13" s="629"/>
      <c r="O13" s="658"/>
    </row>
    <row r="14" spans="2:16" ht="14.25" customHeight="1">
      <c r="B14" s="604"/>
      <c r="C14" s="598" t="s">
        <v>10</v>
      </c>
      <c r="D14" s="598"/>
      <c r="E14" s="598"/>
      <c r="F14" s="581"/>
      <c r="G14" s="581"/>
      <c r="H14" s="581"/>
      <c r="I14" s="581"/>
      <c r="J14" s="581"/>
      <c r="K14" s="581"/>
      <c r="L14" s="581"/>
      <c r="M14" s="581"/>
      <c r="N14" s="581"/>
      <c r="O14" s="659"/>
    </row>
    <row r="15" spans="2:16" ht="14.25" customHeight="1">
      <c r="B15" s="604"/>
      <c r="C15" s="598" t="s">
        <v>10</v>
      </c>
      <c r="D15" s="598"/>
      <c r="E15" s="598"/>
      <c r="F15" s="581"/>
      <c r="G15" s="581"/>
      <c r="H15" s="581"/>
      <c r="I15" s="581"/>
      <c r="J15" s="581"/>
      <c r="K15" s="581"/>
      <c r="L15" s="581"/>
      <c r="M15" s="581"/>
      <c r="N15" s="581"/>
      <c r="O15" s="659"/>
    </row>
    <row r="16" spans="2:16" ht="14.25" customHeight="1">
      <c r="B16" s="605"/>
      <c r="C16" s="598" t="s">
        <v>10</v>
      </c>
      <c r="D16" s="598"/>
      <c r="E16" s="598"/>
      <c r="F16" s="581"/>
      <c r="G16" s="581"/>
      <c r="H16" s="581"/>
      <c r="I16" s="581"/>
      <c r="J16" s="581"/>
      <c r="K16" s="581"/>
      <c r="L16" s="581"/>
      <c r="M16" s="581"/>
      <c r="N16" s="581"/>
      <c r="O16" s="659"/>
    </row>
    <row r="17" spans="2:15" ht="14.25" customHeight="1">
      <c r="B17" s="605"/>
      <c r="C17" s="598" t="s">
        <v>10</v>
      </c>
      <c r="D17" s="598"/>
      <c r="E17" s="598"/>
      <c r="F17" s="581"/>
      <c r="G17" s="581"/>
      <c r="H17" s="581"/>
      <c r="I17" s="581"/>
      <c r="J17" s="581"/>
      <c r="K17" s="581"/>
      <c r="L17" s="581"/>
      <c r="M17" s="581"/>
      <c r="N17" s="581"/>
      <c r="O17" s="659"/>
    </row>
    <row r="18" spans="2:15" ht="14.25" customHeight="1">
      <c r="B18" s="605"/>
      <c r="C18" s="598" t="s">
        <v>10</v>
      </c>
      <c r="D18" s="598"/>
      <c r="E18" s="598"/>
      <c r="F18" s="581"/>
      <c r="G18" s="581"/>
      <c r="H18" s="581"/>
      <c r="I18" s="581"/>
      <c r="J18" s="581"/>
      <c r="K18" s="581"/>
      <c r="L18" s="581"/>
      <c r="M18" s="581"/>
      <c r="N18" s="581"/>
      <c r="O18" s="659"/>
    </row>
    <row r="19" spans="2:15" ht="14.25" customHeight="1">
      <c r="B19" s="606" t="s">
        <v>410</v>
      </c>
      <c r="C19" s="598" t="s">
        <v>10</v>
      </c>
      <c r="D19" s="598"/>
      <c r="E19" s="598"/>
      <c r="F19" s="581"/>
      <c r="G19" s="581"/>
      <c r="H19" s="581"/>
      <c r="I19" s="581"/>
      <c r="J19" s="581"/>
      <c r="K19" s="581"/>
      <c r="L19" s="581"/>
      <c r="M19" s="581"/>
      <c r="N19" s="581"/>
      <c r="O19" s="659"/>
    </row>
    <row r="20" spans="2:15" ht="14.25" customHeight="1">
      <c r="B20" s="604"/>
      <c r="C20" s="614" t="s">
        <v>10</v>
      </c>
      <c r="D20" s="614"/>
      <c r="E20" s="614"/>
      <c r="F20" s="630"/>
      <c r="G20" s="630"/>
      <c r="H20" s="630"/>
      <c r="I20" s="630"/>
      <c r="J20" s="581"/>
      <c r="K20" s="581"/>
      <c r="L20" s="581"/>
      <c r="M20" s="581"/>
      <c r="N20" s="581"/>
      <c r="O20" s="659"/>
    </row>
    <row r="21" spans="2:15" ht="15.4" customHeight="1">
      <c r="B21" s="607"/>
      <c r="C21" s="616"/>
      <c r="D21" s="623"/>
      <c r="E21" s="623"/>
      <c r="F21" s="623"/>
      <c r="G21" s="623"/>
      <c r="H21" s="623"/>
      <c r="I21" s="633"/>
      <c r="J21" s="635" t="s">
        <v>486</v>
      </c>
      <c r="K21" s="635"/>
      <c r="L21" s="643"/>
      <c r="M21" s="647"/>
      <c r="N21" s="648"/>
      <c r="O21" s="660"/>
    </row>
    <row r="22" spans="2:15" ht="14.25" customHeight="1">
      <c r="B22" s="603"/>
      <c r="C22" s="615" t="s">
        <v>10</v>
      </c>
      <c r="D22" s="615"/>
      <c r="E22" s="615"/>
      <c r="F22" s="629"/>
      <c r="G22" s="629"/>
      <c r="H22" s="629"/>
      <c r="I22" s="629"/>
      <c r="J22" s="629"/>
      <c r="K22" s="629"/>
      <c r="L22" s="629"/>
      <c r="M22" s="629"/>
      <c r="N22" s="629"/>
      <c r="O22" s="658"/>
    </row>
    <row r="23" spans="2:15" ht="14.25" customHeight="1">
      <c r="B23" s="604"/>
      <c r="C23" s="598" t="s">
        <v>10</v>
      </c>
      <c r="D23" s="598"/>
      <c r="E23" s="598"/>
      <c r="F23" s="581"/>
      <c r="G23" s="581"/>
      <c r="H23" s="581"/>
      <c r="I23" s="581"/>
      <c r="J23" s="581"/>
      <c r="K23" s="581"/>
      <c r="L23" s="581"/>
      <c r="M23" s="581"/>
      <c r="N23" s="581"/>
      <c r="O23" s="659"/>
    </row>
    <row r="24" spans="2:15" ht="14.25" customHeight="1">
      <c r="B24" s="604"/>
      <c r="C24" s="598" t="s">
        <v>10</v>
      </c>
      <c r="D24" s="598"/>
      <c r="E24" s="598"/>
      <c r="F24" s="581"/>
      <c r="G24" s="581"/>
      <c r="H24" s="581"/>
      <c r="I24" s="581"/>
      <c r="J24" s="581"/>
      <c r="K24" s="581"/>
      <c r="L24" s="581"/>
      <c r="M24" s="581"/>
      <c r="N24" s="581"/>
      <c r="O24" s="659"/>
    </row>
    <row r="25" spans="2:15" ht="14.25" customHeight="1">
      <c r="B25" s="605"/>
      <c r="C25" s="598" t="s">
        <v>10</v>
      </c>
      <c r="D25" s="598"/>
      <c r="E25" s="598"/>
      <c r="F25" s="581"/>
      <c r="G25" s="581"/>
      <c r="H25" s="581"/>
      <c r="I25" s="581"/>
      <c r="J25" s="581"/>
      <c r="K25" s="581"/>
      <c r="L25" s="581"/>
      <c r="M25" s="581"/>
      <c r="N25" s="581"/>
      <c r="O25" s="659"/>
    </row>
    <row r="26" spans="2:15" ht="14.25" customHeight="1">
      <c r="B26" s="605"/>
      <c r="C26" s="598" t="s">
        <v>10</v>
      </c>
      <c r="D26" s="598"/>
      <c r="E26" s="598"/>
      <c r="F26" s="581"/>
      <c r="G26" s="581"/>
      <c r="H26" s="581"/>
      <c r="I26" s="581"/>
      <c r="J26" s="581"/>
      <c r="K26" s="581"/>
      <c r="L26" s="581"/>
      <c r="M26" s="581"/>
      <c r="N26" s="581"/>
      <c r="O26" s="659"/>
    </row>
    <row r="27" spans="2:15" ht="14.25" customHeight="1">
      <c r="B27" s="605"/>
      <c r="C27" s="598" t="s">
        <v>10</v>
      </c>
      <c r="D27" s="598"/>
      <c r="E27" s="598"/>
      <c r="F27" s="581"/>
      <c r="G27" s="581"/>
      <c r="H27" s="581"/>
      <c r="I27" s="581"/>
      <c r="J27" s="581"/>
      <c r="K27" s="581"/>
      <c r="L27" s="581"/>
      <c r="M27" s="581"/>
      <c r="N27" s="581"/>
      <c r="O27" s="659"/>
    </row>
    <row r="28" spans="2:15" ht="14.25" customHeight="1">
      <c r="B28" s="606" t="s">
        <v>410</v>
      </c>
      <c r="C28" s="598" t="s">
        <v>10</v>
      </c>
      <c r="D28" s="598"/>
      <c r="E28" s="598"/>
      <c r="F28" s="581"/>
      <c r="G28" s="581"/>
      <c r="H28" s="581"/>
      <c r="I28" s="581"/>
      <c r="J28" s="581"/>
      <c r="K28" s="581"/>
      <c r="L28" s="581"/>
      <c r="M28" s="581"/>
      <c r="N28" s="581"/>
      <c r="O28" s="659"/>
    </row>
    <row r="29" spans="2:15" ht="14.25" customHeight="1">
      <c r="B29" s="604"/>
      <c r="C29" s="614" t="s">
        <v>10</v>
      </c>
      <c r="D29" s="614"/>
      <c r="E29" s="614"/>
      <c r="F29" s="630"/>
      <c r="G29" s="630"/>
      <c r="H29" s="630"/>
      <c r="I29" s="630"/>
      <c r="J29" s="581"/>
      <c r="K29" s="581"/>
      <c r="L29" s="581"/>
      <c r="M29" s="581"/>
      <c r="N29" s="581"/>
      <c r="O29" s="659"/>
    </row>
    <row r="30" spans="2:15" ht="15.4" customHeight="1">
      <c r="B30" s="607"/>
      <c r="C30" s="616"/>
      <c r="D30" s="623"/>
      <c r="E30" s="623"/>
      <c r="F30" s="623"/>
      <c r="G30" s="623"/>
      <c r="H30" s="623"/>
      <c r="I30" s="633"/>
      <c r="J30" s="635" t="s">
        <v>486</v>
      </c>
      <c r="K30" s="635"/>
      <c r="L30" s="643"/>
      <c r="M30" s="647"/>
      <c r="N30" s="648"/>
      <c r="O30" s="660"/>
    </row>
    <row r="31" spans="2:15" ht="14.25" customHeight="1">
      <c r="B31" s="603"/>
      <c r="C31" s="615" t="s">
        <v>10</v>
      </c>
      <c r="D31" s="615"/>
      <c r="E31" s="615"/>
      <c r="F31" s="629"/>
      <c r="G31" s="629"/>
      <c r="H31" s="629"/>
      <c r="I31" s="629"/>
      <c r="J31" s="629"/>
      <c r="K31" s="629"/>
      <c r="L31" s="629"/>
      <c r="M31" s="629"/>
      <c r="N31" s="629"/>
      <c r="O31" s="658"/>
    </row>
    <row r="32" spans="2:15" ht="14.25" customHeight="1">
      <c r="B32" s="604"/>
      <c r="C32" s="598" t="s">
        <v>10</v>
      </c>
      <c r="D32" s="598"/>
      <c r="E32" s="598"/>
      <c r="F32" s="581"/>
      <c r="G32" s="581"/>
      <c r="H32" s="581"/>
      <c r="I32" s="581"/>
      <c r="J32" s="581"/>
      <c r="K32" s="581"/>
      <c r="L32" s="581"/>
      <c r="M32" s="581"/>
      <c r="N32" s="581"/>
      <c r="O32" s="659"/>
    </row>
    <row r="33" spans="2:15" ht="14.25" customHeight="1">
      <c r="B33" s="604"/>
      <c r="C33" s="598" t="s">
        <v>10</v>
      </c>
      <c r="D33" s="598"/>
      <c r="E33" s="598"/>
      <c r="F33" s="581"/>
      <c r="G33" s="581"/>
      <c r="H33" s="581"/>
      <c r="I33" s="581"/>
      <c r="J33" s="581"/>
      <c r="K33" s="581"/>
      <c r="L33" s="581"/>
      <c r="M33" s="581"/>
      <c r="N33" s="581"/>
      <c r="O33" s="659"/>
    </row>
    <row r="34" spans="2:15" ht="14.25" customHeight="1">
      <c r="B34" s="605"/>
      <c r="C34" s="598" t="s">
        <v>10</v>
      </c>
      <c r="D34" s="598"/>
      <c r="E34" s="598"/>
      <c r="F34" s="581"/>
      <c r="G34" s="581"/>
      <c r="H34" s="581"/>
      <c r="I34" s="581"/>
      <c r="J34" s="581"/>
      <c r="K34" s="581"/>
      <c r="L34" s="581"/>
      <c r="M34" s="581"/>
      <c r="N34" s="581"/>
      <c r="O34" s="659"/>
    </row>
    <row r="35" spans="2:15" ht="14.25" customHeight="1">
      <c r="B35" s="605"/>
      <c r="C35" s="598" t="s">
        <v>10</v>
      </c>
      <c r="D35" s="598"/>
      <c r="E35" s="598"/>
      <c r="F35" s="581"/>
      <c r="G35" s="581"/>
      <c r="H35" s="581"/>
      <c r="I35" s="581"/>
      <c r="J35" s="581"/>
      <c r="K35" s="581"/>
      <c r="L35" s="581"/>
      <c r="M35" s="581"/>
      <c r="N35" s="581"/>
      <c r="O35" s="659"/>
    </row>
    <row r="36" spans="2:15" ht="14.25" customHeight="1">
      <c r="B36" s="605"/>
      <c r="C36" s="598" t="s">
        <v>10</v>
      </c>
      <c r="D36" s="598"/>
      <c r="E36" s="598"/>
      <c r="F36" s="581"/>
      <c r="G36" s="581"/>
      <c r="H36" s="581"/>
      <c r="I36" s="581"/>
      <c r="J36" s="581"/>
      <c r="K36" s="581"/>
      <c r="L36" s="581"/>
      <c r="M36" s="581"/>
      <c r="N36" s="581"/>
      <c r="O36" s="659"/>
    </row>
    <row r="37" spans="2:15" ht="14.25" customHeight="1">
      <c r="B37" s="606" t="s">
        <v>410</v>
      </c>
      <c r="C37" s="598" t="s">
        <v>10</v>
      </c>
      <c r="D37" s="598"/>
      <c r="E37" s="598"/>
      <c r="F37" s="581"/>
      <c r="G37" s="581"/>
      <c r="H37" s="581"/>
      <c r="I37" s="581"/>
      <c r="J37" s="581"/>
      <c r="K37" s="581"/>
      <c r="L37" s="581"/>
      <c r="M37" s="581"/>
      <c r="N37" s="581"/>
      <c r="O37" s="659"/>
    </row>
    <row r="38" spans="2:15" ht="14.25" customHeight="1">
      <c r="B38" s="604"/>
      <c r="C38" s="614" t="s">
        <v>10</v>
      </c>
      <c r="D38" s="614"/>
      <c r="E38" s="614"/>
      <c r="F38" s="630"/>
      <c r="G38" s="630"/>
      <c r="H38" s="630"/>
      <c r="I38" s="630"/>
      <c r="J38" s="581"/>
      <c r="K38" s="581"/>
      <c r="L38" s="581"/>
      <c r="M38" s="581"/>
      <c r="N38" s="581"/>
      <c r="O38" s="659"/>
    </row>
    <row r="39" spans="2:15" ht="15.4" customHeight="1">
      <c r="B39" s="607"/>
      <c r="C39" s="616"/>
      <c r="D39" s="623"/>
      <c r="E39" s="623"/>
      <c r="F39" s="623"/>
      <c r="G39" s="623"/>
      <c r="H39" s="623"/>
      <c r="I39" s="633"/>
      <c r="J39" s="635" t="s">
        <v>486</v>
      </c>
      <c r="K39" s="635"/>
      <c r="L39" s="643"/>
      <c r="M39" s="648"/>
      <c r="N39" s="648"/>
      <c r="O39" s="660"/>
    </row>
    <row r="40" spans="2:15" ht="15.4" customHeight="1">
      <c r="J40" s="636" t="s">
        <v>560</v>
      </c>
      <c r="K40" s="640"/>
      <c r="L40" s="644"/>
      <c r="M40" s="649"/>
      <c r="N40" s="653"/>
      <c r="O40" s="661"/>
    </row>
    <row r="41" spans="2:15" ht="15.4" customHeight="1">
      <c r="J41" s="637"/>
      <c r="K41" s="641"/>
      <c r="L41" s="645"/>
      <c r="M41" s="650"/>
      <c r="N41" s="654"/>
      <c r="O41" s="662"/>
    </row>
    <row r="42" spans="2:15" s="594" customFormat="1" ht="12" customHeight="1">
      <c r="B42" s="608" t="s">
        <v>123</v>
      </c>
      <c r="C42" s="617" t="s">
        <v>561</v>
      </c>
      <c r="D42" s="617"/>
      <c r="E42" s="617"/>
      <c r="F42" s="617"/>
      <c r="G42" s="617"/>
      <c r="H42" s="617"/>
      <c r="I42" s="617"/>
      <c r="J42" s="617"/>
      <c r="K42" s="617"/>
      <c r="L42" s="617"/>
      <c r="M42" s="617"/>
      <c r="N42" s="617"/>
      <c r="O42" s="617"/>
    </row>
    <row r="43" spans="2:15" s="594" customFormat="1" ht="12" customHeight="1">
      <c r="B43" s="608" t="s">
        <v>123</v>
      </c>
      <c r="C43" s="617" t="s">
        <v>445</v>
      </c>
      <c r="D43" s="617"/>
      <c r="E43" s="617"/>
      <c r="F43" s="617"/>
      <c r="G43" s="617"/>
      <c r="H43" s="617"/>
      <c r="I43" s="617"/>
      <c r="J43" s="617"/>
      <c r="K43" s="617"/>
      <c r="L43" s="617"/>
      <c r="M43" s="617"/>
      <c r="N43" s="617"/>
      <c r="O43" s="617"/>
    </row>
    <row r="44" spans="2:15" s="595" customFormat="1"/>
    <row r="45" spans="2:15" ht="15.4" customHeight="1">
      <c r="B45" s="577" t="s">
        <v>385</v>
      </c>
    </row>
    <row r="46" spans="2:15" ht="15.4" customHeight="1">
      <c r="B46" s="609" t="s">
        <v>247</v>
      </c>
      <c r="C46" s="618"/>
      <c r="D46" s="618"/>
      <c r="E46" s="625"/>
    </row>
    <row r="47" spans="2:15" ht="15.4" customHeight="1">
      <c r="B47" s="610"/>
      <c r="C47" s="619"/>
      <c r="D47" s="619"/>
      <c r="E47" s="626"/>
    </row>
    <row r="48" spans="2:15" ht="15.4" customHeight="1">
      <c r="B48" s="611"/>
      <c r="C48" s="579"/>
      <c r="D48" s="579"/>
      <c r="E48" s="627" t="s">
        <v>186</v>
      </c>
      <c r="F48" s="609" t="s">
        <v>562</v>
      </c>
      <c r="G48" s="618"/>
      <c r="H48" s="625"/>
      <c r="I48" s="611" t="s">
        <v>568</v>
      </c>
      <c r="J48" s="638" t="s">
        <v>571</v>
      </c>
      <c r="K48" s="638"/>
      <c r="L48" s="638"/>
      <c r="M48" s="638"/>
      <c r="N48" s="638"/>
      <c r="O48" s="638"/>
    </row>
    <row r="49" spans="2:15" ht="15.4" customHeight="1">
      <c r="B49" s="610"/>
      <c r="C49" s="619"/>
      <c r="D49" s="619"/>
      <c r="E49" s="626"/>
      <c r="F49" s="610"/>
      <c r="G49" s="619"/>
      <c r="H49" s="626"/>
      <c r="I49" s="611"/>
      <c r="J49" s="638"/>
      <c r="K49" s="638"/>
      <c r="L49" s="638"/>
      <c r="M49" s="638"/>
      <c r="N49" s="638"/>
      <c r="O49" s="638"/>
    </row>
    <row r="50" spans="2:15" s="596" customFormat="1" ht="7.5" customHeight="1">
      <c r="J50" s="638"/>
      <c r="K50" s="638"/>
      <c r="L50" s="638"/>
      <c r="M50" s="638"/>
      <c r="N50" s="638"/>
      <c r="O50" s="638"/>
    </row>
    <row r="51" spans="2:15" s="594" customFormat="1" ht="12" customHeight="1">
      <c r="B51" s="594" t="s">
        <v>527</v>
      </c>
      <c r="J51" s="638"/>
      <c r="K51" s="638"/>
      <c r="L51" s="638"/>
      <c r="M51" s="638"/>
      <c r="N51" s="638"/>
      <c r="O51" s="638"/>
    </row>
    <row r="52" spans="2:15" s="594" customFormat="1" ht="12" customHeight="1">
      <c r="B52" s="608">
        <v>1</v>
      </c>
      <c r="C52" s="594" t="s">
        <v>452</v>
      </c>
    </row>
    <row r="53" spans="2:15" s="594" customFormat="1" ht="12" customHeight="1">
      <c r="B53" s="608">
        <v>2</v>
      </c>
      <c r="C53" s="620" t="s">
        <v>572</v>
      </c>
      <c r="D53" s="620"/>
      <c r="E53" s="620"/>
      <c r="F53" s="620"/>
      <c r="G53" s="620"/>
      <c r="H53" s="620"/>
      <c r="I53" s="620"/>
      <c r="J53" s="620"/>
      <c r="K53" s="620"/>
      <c r="L53" s="620"/>
      <c r="M53" s="620"/>
      <c r="N53" s="620"/>
      <c r="O53" s="620"/>
    </row>
    <row r="54" spans="2:15" s="594" customFormat="1" ht="12" customHeight="1">
      <c r="C54" s="620"/>
      <c r="D54" s="620"/>
      <c r="E54" s="620"/>
      <c r="F54" s="620"/>
      <c r="G54" s="620"/>
      <c r="H54" s="620"/>
      <c r="I54" s="620"/>
      <c r="J54" s="620"/>
      <c r="K54" s="620"/>
      <c r="L54" s="620"/>
      <c r="M54" s="620"/>
      <c r="N54" s="620"/>
      <c r="O54" s="620"/>
    </row>
    <row r="55" spans="2:15" s="595" customFormat="1" ht="15.4" customHeight="1"/>
    <row r="56" spans="2:15" s="595" customFormat="1" ht="15.4" customHeight="1"/>
    <row r="57" spans="2:15" s="595" customFormat="1" ht="15.4" customHeight="1"/>
    <row r="58" spans="2:15" s="595" customFormat="1" ht="15.4" customHeight="1"/>
    <row r="59" spans="2:15" ht="15.4" customHeight="1"/>
    <row r="60" spans="2:15" ht="15.4" customHeight="1"/>
    <row r="61" spans="2:15" ht="15.4" customHeight="1"/>
    <row r="62" spans="2:15" ht="15.4" customHeight="1"/>
  </sheetData>
  <mergeCells count="141">
    <mergeCell ref="B2:O2"/>
    <mergeCell ref="B3:O3"/>
    <mergeCell ref="B5:C5"/>
    <mergeCell ref="D5:H5"/>
    <mergeCell ref="J5:L5"/>
    <mergeCell ref="M5:O5"/>
    <mergeCell ref="B7:O7"/>
    <mergeCell ref="B8:D8"/>
    <mergeCell ref="E8:F8"/>
    <mergeCell ref="H8:I8"/>
    <mergeCell ref="K8:L8"/>
    <mergeCell ref="N8:O8"/>
    <mergeCell ref="B9:D9"/>
    <mergeCell ref="E9:G9"/>
    <mergeCell ref="H9:J9"/>
    <mergeCell ref="K9:M9"/>
    <mergeCell ref="N9:O9"/>
    <mergeCell ref="B11:O11"/>
    <mergeCell ref="C12:E12"/>
    <mergeCell ref="F12:I12"/>
    <mergeCell ref="J12:L12"/>
    <mergeCell ref="M12:O12"/>
    <mergeCell ref="C13:E13"/>
    <mergeCell ref="F13:I13"/>
    <mergeCell ref="J13:L13"/>
    <mergeCell ref="M13:O13"/>
    <mergeCell ref="C14:E14"/>
    <mergeCell ref="F14:I14"/>
    <mergeCell ref="J14:L14"/>
    <mergeCell ref="M14:O14"/>
    <mergeCell ref="C15:E15"/>
    <mergeCell ref="F15:I15"/>
    <mergeCell ref="J15:L15"/>
    <mergeCell ref="M15:O15"/>
    <mergeCell ref="C16:E16"/>
    <mergeCell ref="F16:I16"/>
    <mergeCell ref="J16:L16"/>
    <mergeCell ref="M16:O16"/>
    <mergeCell ref="C17:E17"/>
    <mergeCell ref="F17:I17"/>
    <mergeCell ref="J17:L17"/>
    <mergeCell ref="M17:O17"/>
    <mergeCell ref="C18:E18"/>
    <mergeCell ref="F18:I18"/>
    <mergeCell ref="J18:L18"/>
    <mergeCell ref="M18:O18"/>
    <mergeCell ref="C19:E19"/>
    <mergeCell ref="F19:I19"/>
    <mergeCell ref="J19:L19"/>
    <mergeCell ref="M19:O19"/>
    <mergeCell ref="C20:E20"/>
    <mergeCell ref="F20:I20"/>
    <mergeCell ref="J20:L20"/>
    <mergeCell ref="M20:O20"/>
    <mergeCell ref="C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C25:E25"/>
    <mergeCell ref="F25:I25"/>
    <mergeCell ref="J25:L25"/>
    <mergeCell ref="M25:O25"/>
    <mergeCell ref="C26:E26"/>
    <mergeCell ref="F26:I26"/>
    <mergeCell ref="J26:L26"/>
    <mergeCell ref="M26:O26"/>
    <mergeCell ref="C27:E27"/>
    <mergeCell ref="F27:I27"/>
    <mergeCell ref="J27:L27"/>
    <mergeCell ref="M27:O27"/>
    <mergeCell ref="C28:E28"/>
    <mergeCell ref="F28:I28"/>
    <mergeCell ref="J28:L28"/>
    <mergeCell ref="M28:O28"/>
    <mergeCell ref="C29:E29"/>
    <mergeCell ref="F29:I29"/>
    <mergeCell ref="J29:L29"/>
    <mergeCell ref="M29:O29"/>
    <mergeCell ref="C30:I30"/>
    <mergeCell ref="J30:L30"/>
    <mergeCell ref="M30:O30"/>
    <mergeCell ref="C31:E31"/>
    <mergeCell ref="F31:I31"/>
    <mergeCell ref="J31:L31"/>
    <mergeCell ref="M31:O31"/>
    <mergeCell ref="C32:E32"/>
    <mergeCell ref="F32:I32"/>
    <mergeCell ref="J32:L32"/>
    <mergeCell ref="M32:O32"/>
    <mergeCell ref="C33:E33"/>
    <mergeCell ref="F33:I33"/>
    <mergeCell ref="J33:L33"/>
    <mergeCell ref="M33:O33"/>
    <mergeCell ref="C34:E34"/>
    <mergeCell ref="F34:I34"/>
    <mergeCell ref="J34:L34"/>
    <mergeCell ref="M34:O34"/>
    <mergeCell ref="C35:E35"/>
    <mergeCell ref="F35:I35"/>
    <mergeCell ref="J35:L35"/>
    <mergeCell ref="M35:O35"/>
    <mergeCell ref="C36:E36"/>
    <mergeCell ref="F36:I36"/>
    <mergeCell ref="J36:L36"/>
    <mergeCell ref="M36:O36"/>
    <mergeCell ref="C37:E37"/>
    <mergeCell ref="F37:I37"/>
    <mergeCell ref="J37:L37"/>
    <mergeCell ref="M37:O37"/>
    <mergeCell ref="C38:E38"/>
    <mergeCell ref="F38:I38"/>
    <mergeCell ref="J38:L38"/>
    <mergeCell ref="M38:O38"/>
    <mergeCell ref="C39:I39"/>
    <mergeCell ref="J39:L39"/>
    <mergeCell ref="M39:O39"/>
    <mergeCell ref="C42:O42"/>
    <mergeCell ref="C43:O43"/>
    <mergeCell ref="B16:B18"/>
    <mergeCell ref="B25:B27"/>
    <mergeCell ref="B34:B36"/>
    <mergeCell ref="J40:L41"/>
    <mergeCell ref="M40:O41"/>
    <mergeCell ref="B46:E47"/>
    <mergeCell ref="B48:D49"/>
    <mergeCell ref="E48:E49"/>
    <mergeCell ref="F48:H49"/>
    <mergeCell ref="I48:I49"/>
    <mergeCell ref="J48:O51"/>
    <mergeCell ref="C53:O54"/>
  </mergeCells>
  <phoneticPr fontId="22"/>
  <printOptions horizontalCentered="1" verticalCentered="1"/>
  <pageMargins left="0.39370078740157483" right="0.39370078740157483" top="0.59055118110236227" bottom="0.39370078740157483" header="0.27559055118110237" footer="0.43307086614173229"/>
  <pageSetup paperSize="9" scale="92" fitToWidth="1" fitToHeight="1" orientation="portrait" usePrinterDefaults="1" blackAndWhite="1" r:id="rId1"/>
  <headerFooter alignWithMargins="0">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B2:O64"/>
  <sheetViews>
    <sheetView view="pageBreakPreview" zoomScaleSheetLayoutView="100" workbookViewId="0">
      <selection activeCell="B1" sqref="B1"/>
    </sheetView>
  </sheetViews>
  <sheetFormatPr defaultColWidth="9.375" defaultRowHeight="13.5"/>
  <cols>
    <col min="1" max="1" width="1.5" style="577" customWidth="1"/>
    <col min="2" max="14" width="7.875" style="577" customWidth="1"/>
    <col min="15" max="15" width="1.625" style="577" customWidth="1"/>
    <col min="16" max="16384" width="9.375" style="577"/>
  </cols>
  <sheetData>
    <row r="1" spans="2:15" ht="15.4" customHeight="1"/>
    <row r="2" spans="2:15" ht="18" customHeight="1">
      <c r="B2" s="597" t="s">
        <v>98</v>
      </c>
      <c r="C2" s="597"/>
      <c r="D2" s="597"/>
      <c r="E2" s="597"/>
      <c r="F2" s="597"/>
      <c r="G2" s="597"/>
      <c r="H2" s="597"/>
      <c r="I2" s="597"/>
      <c r="J2" s="597"/>
      <c r="K2" s="597"/>
      <c r="L2" s="597"/>
      <c r="M2" s="597"/>
      <c r="N2" s="597"/>
    </row>
    <row r="3" spans="2:15" ht="18" customHeight="1">
      <c r="B3" s="579" t="s">
        <v>574</v>
      </c>
      <c r="C3" s="579"/>
      <c r="D3" s="579"/>
      <c r="E3" s="579"/>
      <c r="F3" s="579"/>
      <c r="G3" s="579"/>
      <c r="H3" s="579"/>
      <c r="I3" s="579"/>
      <c r="J3" s="579"/>
      <c r="K3" s="579"/>
      <c r="L3" s="579"/>
      <c r="M3" s="579"/>
      <c r="N3" s="579"/>
    </row>
    <row r="4" spans="2:15">
      <c r="O4" s="579"/>
    </row>
    <row r="5" spans="2:15" s="663" customFormat="1" ht="21.4" customHeight="1">
      <c r="B5" s="634" t="s">
        <v>150</v>
      </c>
      <c r="C5" s="642"/>
      <c r="D5" s="678"/>
      <c r="E5" s="683"/>
      <c r="F5" s="683"/>
      <c r="G5" s="683"/>
      <c r="H5" s="694"/>
      <c r="I5" s="634" t="s">
        <v>87</v>
      </c>
      <c r="J5" s="642"/>
      <c r="K5" s="678"/>
      <c r="L5" s="683"/>
      <c r="M5" s="683"/>
      <c r="N5" s="709"/>
      <c r="O5" s="718"/>
    </row>
    <row r="6" spans="2:15">
      <c r="O6" s="579"/>
    </row>
    <row r="7" spans="2:15" ht="15.4" customHeight="1">
      <c r="B7" s="599" t="s">
        <v>575</v>
      </c>
      <c r="C7" s="599"/>
      <c r="D7" s="599"/>
      <c r="E7" s="599"/>
      <c r="F7" s="599"/>
      <c r="G7" s="599"/>
      <c r="H7" s="599"/>
      <c r="I7" s="599"/>
      <c r="J7" s="599"/>
      <c r="K7" s="599"/>
      <c r="L7" s="599"/>
      <c r="M7" s="599"/>
      <c r="N7" s="599"/>
    </row>
    <row r="8" spans="2:15" s="577" customFormat="1" ht="22.5" customHeight="1">
      <c r="B8" s="664" t="s">
        <v>554</v>
      </c>
      <c r="C8" s="672"/>
      <c r="D8" s="679"/>
      <c r="E8" s="684"/>
      <c r="F8" s="688" t="s">
        <v>478</v>
      </c>
      <c r="G8" s="692"/>
      <c r="H8" s="695" t="s">
        <v>478</v>
      </c>
      <c r="I8" s="692"/>
      <c r="J8" s="688" t="s">
        <v>478</v>
      </c>
      <c r="K8" s="704" t="s">
        <v>222</v>
      </c>
      <c r="L8" s="707"/>
      <c r="M8" s="707"/>
      <c r="N8" s="710"/>
    </row>
    <row r="9" spans="2:15" s="577" customFormat="1" ht="22.5" customHeight="1">
      <c r="B9" s="665" t="s">
        <v>332</v>
      </c>
      <c r="C9" s="673"/>
      <c r="D9" s="680"/>
      <c r="E9" s="685"/>
      <c r="F9" s="689"/>
      <c r="G9" s="693"/>
      <c r="H9" s="696"/>
      <c r="I9" s="693"/>
      <c r="J9" s="702"/>
      <c r="K9" s="705"/>
      <c r="L9" s="689"/>
      <c r="M9" s="689"/>
      <c r="N9" s="711"/>
    </row>
    <row r="11" spans="2:15" ht="15.4" customHeight="1">
      <c r="B11" s="599" t="s">
        <v>523</v>
      </c>
      <c r="C11" s="599"/>
      <c r="D11" s="599"/>
      <c r="E11" s="599"/>
      <c r="F11" s="599"/>
      <c r="G11" s="599"/>
      <c r="H11" s="599"/>
      <c r="I11" s="599"/>
      <c r="J11" s="599"/>
      <c r="K11" s="599"/>
      <c r="L11" s="599"/>
      <c r="M11" s="599"/>
      <c r="N11" s="599"/>
    </row>
    <row r="12" spans="2:15" ht="15.4" customHeight="1">
      <c r="B12" s="666" t="s">
        <v>554</v>
      </c>
      <c r="C12" s="674" t="s">
        <v>462</v>
      </c>
      <c r="D12" s="674"/>
      <c r="E12" s="674"/>
      <c r="F12" s="674" t="s">
        <v>204</v>
      </c>
      <c r="G12" s="674"/>
      <c r="H12" s="697"/>
      <c r="I12" s="674" t="s">
        <v>462</v>
      </c>
      <c r="J12" s="674"/>
      <c r="K12" s="674"/>
      <c r="L12" s="674" t="s">
        <v>204</v>
      </c>
      <c r="M12" s="674"/>
      <c r="N12" s="712"/>
    </row>
    <row r="13" spans="2:15" ht="14.25" customHeight="1">
      <c r="B13" s="667"/>
      <c r="C13" s="675" t="s">
        <v>576</v>
      </c>
      <c r="D13" s="681"/>
      <c r="E13" s="686"/>
      <c r="F13" s="690"/>
      <c r="G13" s="690"/>
      <c r="H13" s="698"/>
      <c r="I13" s="675" t="s">
        <v>576</v>
      </c>
      <c r="J13" s="681"/>
      <c r="K13" s="686"/>
      <c r="L13" s="690"/>
      <c r="M13" s="690"/>
      <c r="N13" s="713"/>
    </row>
    <row r="14" spans="2:15" ht="14.25" customHeight="1">
      <c r="B14" s="668"/>
      <c r="C14" s="676" t="s">
        <v>576</v>
      </c>
      <c r="D14" s="682"/>
      <c r="E14" s="687"/>
      <c r="F14" s="691"/>
      <c r="G14" s="691"/>
      <c r="H14" s="699"/>
      <c r="I14" s="676" t="s">
        <v>576</v>
      </c>
      <c r="J14" s="682"/>
      <c r="K14" s="687"/>
      <c r="L14" s="691"/>
      <c r="M14" s="691"/>
      <c r="N14" s="714"/>
    </row>
    <row r="15" spans="2:15" ht="14.25" customHeight="1">
      <c r="B15" s="668"/>
      <c r="C15" s="676" t="s">
        <v>576</v>
      </c>
      <c r="D15" s="682"/>
      <c r="E15" s="687"/>
      <c r="F15" s="691"/>
      <c r="G15" s="691"/>
      <c r="H15" s="699"/>
      <c r="I15" s="676" t="s">
        <v>576</v>
      </c>
      <c r="J15" s="682"/>
      <c r="K15" s="687"/>
      <c r="L15" s="691"/>
      <c r="M15" s="691"/>
      <c r="N15" s="714"/>
    </row>
    <row r="16" spans="2:15" ht="14.25" customHeight="1">
      <c r="B16" s="668"/>
      <c r="C16" s="676" t="s">
        <v>576</v>
      </c>
      <c r="D16" s="682"/>
      <c r="E16" s="687"/>
      <c r="F16" s="691"/>
      <c r="G16" s="691"/>
      <c r="H16" s="699"/>
      <c r="I16" s="676" t="s">
        <v>576</v>
      </c>
      <c r="J16" s="682"/>
      <c r="K16" s="687"/>
      <c r="L16" s="691"/>
      <c r="M16" s="691"/>
      <c r="N16" s="714"/>
    </row>
    <row r="17" spans="2:14" ht="14.25" customHeight="1">
      <c r="B17" s="669"/>
      <c r="C17" s="676" t="s">
        <v>576</v>
      </c>
      <c r="D17" s="682"/>
      <c r="E17" s="687"/>
      <c r="F17" s="691"/>
      <c r="G17" s="691"/>
      <c r="H17" s="699"/>
      <c r="I17" s="676" t="s">
        <v>576</v>
      </c>
      <c r="J17" s="682"/>
      <c r="K17" s="687"/>
      <c r="L17" s="691"/>
      <c r="M17" s="691"/>
      <c r="N17" s="714"/>
    </row>
    <row r="18" spans="2:14" ht="14.25" customHeight="1">
      <c r="B18" s="669"/>
      <c r="C18" s="676" t="s">
        <v>576</v>
      </c>
      <c r="D18" s="682"/>
      <c r="E18" s="687"/>
      <c r="F18" s="691"/>
      <c r="G18" s="691"/>
      <c r="H18" s="699"/>
      <c r="I18" s="676" t="s">
        <v>576</v>
      </c>
      <c r="J18" s="682"/>
      <c r="K18" s="687"/>
      <c r="L18" s="691"/>
      <c r="M18" s="691"/>
      <c r="N18" s="714"/>
    </row>
    <row r="19" spans="2:14" ht="14.25" customHeight="1">
      <c r="B19" s="669"/>
      <c r="C19" s="676" t="s">
        <v>576</v>
      </c>
      <c r="D19" s="682"/>
      <c r="E19" s="687"/>
      <c r="F19" s="691"/>
      <c r="G19" s="691"/>
      <c r="H19" s="699"/>
      <c r="I19" s="676" t="s">
        <v>576</v>
      </c>
      <c r="J19" s="682"/>
      <c r="K19" s="687"/>
      <c r="L19" s="691"/>
      <c r="M19" s="691"/>
      <c r="N19" s="714"/>
    </row>
    <row r="20" spans="2:14" ht="14.25" customHeight="1">
      <c r="B20" s="670" t="s">
        <v>410</v>
      </c>
      <c r="C20" s="676" t="s">
        <v>576</v>
      </c>
      <c r="D20" s="682"/>
      <c r="E20" s="687"/>
      <c r="F20" s="691"/>
      <c r="G20" s="691"/>
      <c r="H20" s="699"/>
      <c r="I20" s="676" t="s">
        <v>576</v>
      </c>
      <c r="J20" s="682"/>
      <c r="K20" s="687"/>
      <c r="L20" s="691"/>
      <c r="M20" s="691"/>
      <c r="N20" s="714"/>
    </row>
    <row r="21" spans="2:14" ht="14.25" customHeight="1">
      <c r="B21" s="668"/>
      <c r="C21" s="676" t="s">
        <v>576</v>
      </c>
      <c r="D21" s="682"/>
      <c r="E21" s="687"/>
      <c r="F21" s="691"/>
      <c r="G21" s="691"/>
      <c r="H21" s="699"/>
      <c r="I21" s="676" t="s">
        <v>576</v>
      </c>
      <c r="J21" s="682"/>
      <c r="K21" s="687"/>
      <c r="L21" s="691"/>
      <c r="M21" s="691"/>
      <c r="N21" s="714"/>
    </row>
    <row r="22" spans="2:14" ht="14.25" customHeight="1">
      <c r="B22" s="668"/>
      <c r="C22" s="676" t="s">
        <v>576</v>
      </c>
      <c r="D22" s="682"/>
      <c r="E22" s="687"/>
      <c r="F22" s="691"/>
      <c r="G22" s="691"/>
      <c r="H22" s="699"/>
      <c r="I22" s="676" t="s">
        <v>576</v>
      </c>
      <c r="J22" s="682"/>
      <c r="K22" s="687"/>
      <c r="L22" s="691"/>
      <c r="M22" s="691"/>
      <c r="N22" s="714"/>
    </row>
    <row r="23" spans="2:14" ht="15.4" customHeight="1">
      <c r="B23" s="671"/>
      <c r="C23" s="677"/>
      <c r="D23" s="677"/>
      <c r="E23" s="677"/>
      <c r="F23" s="677"/>
      <c r="G23" s="677"/>
      <c r="H23" s="700"/>
      <c r="I23" s="701" t="s">
        <v>486</v>
      </c>
      <c r="J23" s="703"/>
      <c r="K23" s="706"/>
      <c r="L23" s="708"/>
      <c r="M23" s="635"/>
      <c r="N23" s="715"/>
    </row>
    <row r="24" spans="2:14" ht="14.25" customHeight="1">
      <c r="B24" s="667"/>
      <c r="C24" s="675" t="s">
        <v>576</v>
      </c>
      <c r="D24" s="681"/>
      <c r="E24" s="686"/>
      <c r="F24" s="690"/>
      <c r="G24" s="690"/>
      <c r="H24" s="698"/>
      <c r="I24" s="675" t="s">
        <v>576</v>
      </c>
      <c r="J24" s="681"/>
      <c r="K24" s="686"/>
      <c r="L24" s="690"/>
      <c r="M24" s="690"/>
      <c r="N24" s="713"/>
    </row>
    <row r="25" spans="2:14" ht="14.25" customHeight="1">
      <c r="B25" s="668"/>
      <c r="C25" s="676" t="s">
        <v>576</v>
      </c>
      <c r="D25" s="682"/>
      <c r="E25" s="687"/>
      <c r="F25" s="691"/>
      <c r="G25" s="691"/>
      <c r="H25" s="699"/>
      <c r="I25" s="676" t="s">
        <v>576</v>
      </c>
      <c r="J25" s="682"/>
      <c r="K25" s="687"/>
      <c r="L25" s="691"/>
      <c r="M25" s="691"/>
      <c r="N25" s="714"/>
    </row>
    <row r="26" spans="2:14" ht="14.25" customHeight="1">
      <c r="B26" s="668"/>
      <c r="C26" s="676" t="s">
        <v>576</v>
      </c>
      <c r="D26" s="682"/>
      <c r="E26" s="687"/>
      <c r="F26" s="691"/>
      <c r="G26" s="691"/>
      <c r="H26" s="699"/>
      <c r="I26" s="676" t="s">
        <v>576</v>
      </c>
      <c r="J26" s="682"/>
      <c r="K26" s="687"/>
      <c r="L26" s="691"/>
      <c r="M26" s="691"/>
      <c r="N26" s="714"/>
    </row>
    <row r="27" spans="2:14" ht="14.25" customHeight="1">
      <c r="B27" s="668"/>
      <c r="C27" s="676" t="s">
        <v>576</v>
      </c>
      <c r="D27" s="682"/>
      <c r="E27" s="687"/>
      <c r="F27" s="691"/>
      <c r="G27" s="691"/>
      <c r="H27" s="699"/>
      <c r="I27" s="676" t="s">
        <v>576</v>
      </c>
      <c r="J27" s="682"/>
      <c r="K27" s="687"/>
      <c r="L27" s="691"/>
      <c r="M27" s="691"/>
      <c r="N27" s="714"/>
    </row>
    <row r="28" spans="2:14" ht="14.25" customHeight="1">
      <c r="B28" s="669"/>
      <c r="C28" s="676" t="s">
        <v>576</v>
      </c>
      <c r="D28" s="682"/>
      <c r="E28" s="687"/>
      <c r="F28" s="691"/>
      <c r="G28" s="691"/>
      <c r="H28" s="699"/>
      <c r="I28" s="676" t="s">
        <v>576</v>
      </c>
      <c r="J28" s="682"/>
      <c r="K28" s="687"/>
      <c r="L28" s="691"/>
      <c r="M28" s="691"/>
      <c r="N28" s="714"/>
    </row>
    <row r="29" spans="2:14" ht="14.25" customHeight="1">
      <c r="B29" s="669"/>
      <c r="C29" s="676" t="s">
        <v>576</v>
      </c>
      <c r="D29" s="682"/>
      <c r="E29" s="687"/>
      <c r="F29" s="691"/>
      <c r="G29" s="691"/>
      <c r="H29" s="699"/>
      <c r="I29" s="676" t="s">
        <v>576</v>
      </c>
      <c r="J29" s="682"/>
      <c r="K29" s="687"/>
      <c r="L29" s="691"/>
      <c r="M29" s="691"/>
      <c r="N29" s="714"/>
    </row>
    <row r="30" spans="2:14" ht="14.25" customHeight="1">
      <c r="B30" s="669"/>
      <c r="C30" s="676" t="s">
        <v>576</v>
      </c>
      <c r="D30" s="682"/>
      <c r="E30" s="687"/>
      <c r="F30" s="691"/>
      <c r="G30" s="691"/>
      <c r="H30" s="699"/>
      <c r="I30" s="676" t="s">
        <v>576</v>
      </c>
      <c r="J30" s="682"/>
      <c r="K30" s="687"/>
      <c r="L30" s="691"/>
      <c r="M30" s="691"/>
      <c r="N30" s="714"/>
    </row>
    <row r="31" spans="2:14" ht="14.25" customHeight="1">
      <c r="B31" s="670" t="s">
        <v>410</v>
      </c>
      <c r="C31" s="676" t="s">
        <v>576</v>
      </c>
      <c r="D31" s="682"/>
      <c r="E31" s="687"/>
      <c r="F31" s="691"/>
      <c r="G31" s="691"/>
      <c r="H31" s="699"/>
      <c r="I31" s="676" t="s">
        <v>576</v>
      </c>
      <c r="J31" s="682"/>
      <c r="K31" s="687"/>
      <c r="L31" s="691"/>
      <c r="M31" s="691"/>
      <c r="N31" s="714"/>
    </row>
    <row r="32" spans="2:14" ht="14.25" customHeight="1">
      <c r="B32" s="668"/>
      <c r="C32" s="676" t="s">
        <v>576</v>
      </c>
      <c r="D32" s="682"/>
      <c r="E32" s="687"/>
      <c r="F32" s="691"/>
      <c r="G32" s="691"/>
      <c r="H32" s="699"/>
      <c r="I32" s="676" t="s">
        <v>576</v>
      </c>
      <c r="J32" s="682"/>
      <c r="K32" s="687"/>
      <c r="L32" s="691"/>
      <c r="M32" s="691"/>
      <c r="N32" s="714"/>
    </row>
    <row r="33" spans="2:14" ht="14.25" customHeight="1">
      <c r="B33" s="668"/>
      <c r="C33" s="676" t="s">
        <v>576</v>
      </c>
      <c r="D33" s="682"/>
      <c r="E33" s="687"/>
      <c r="F33" s="691"/>
      <c r="G33" s="691"/>
      <c r="H33" s="699"/>
      <c r="I33" s="676" t="s">
        <v>576</v>
      </c>
      <c r="J33" s="682"/>
      <c r="K33" s="687"/>
      <c r="L33" s="691"/>
      <c r="M33" s="691"/>
      <c r="N33" s="714"/>
    </row>
    <row r="34" spans="2:14" ht="15.4" customHeight="1">
      <c r="B34" s="671"/>
      <c r="C34" s="677"/>
      <c r="D34" s="677"/>
      <c r="E34" s="677"/>
      <c r="F34" s="677"/>
      <c r="G34" s="677"/>
      <c r="H34" s="700"/>
      <c r="I34" s="701" t="s">
        <v>486</v>
      </c>
      <c r="J34" s="703"/>
      <c r="K34" s="706"/>
      <c r="L34" s="708"/>
      <c r="M34" s="635"/>
      <c r="N34" s="715"/>
    </row>
    <row r="35" spans="2:14" ht="14.25" customHeight="1">
      <c r="B35" s="667"/>
      <c r="C35" s="675" t="s">
        <v>576</v>
      </c>
      <c r="D35" s="681"/>
      <c r="E35" s="686"/>
      <c r="F35" s="690"/>
      <c r="G35" s="690"/>
      <c r="H35" s="698"/>
      <c r="I35" s="675" t="s">
        <v>576</v>
      </c>
      <c r="J35" s="681"/>
      <c r="K35" s="686"/>
      <c r="L35" s="690"/>
      <c r="M35" s="690"/>
      <c r="N35" s="713"/>
    </row>
    <row r="36" spans="2:14" ht="14.25" customHeight="1">
      <c r="B36" s="668"/>
      <c r="C36" s="676" t="s">
        <v>576</v>
      </c>
      <c r="D36" s="682"/>
      <c r="E36" s="687"/>
      <c r="F36" s="691"/>
      <c r="G36" s="691"/>
      <c r="H36" s="699"/>
      <c r="I36" s="676" t="s">
        <v>576</v>
      </c>
      <c r="J36" s="682"/>
      <c r="K36" s="687"/>
      <c r="L36" s="691"/>
      <c r="M36" s="691"/>
      <c r="N36" s="714"/>
    </row>
    <row r="37" spans="2:14" ht="14.25" customHeight="1">
      <c r="B37" s="668"/>
      <c r="C37" s="676" t="s">
        <v>576</v>
      </c>
      <c r="D37" s="682"/>
      <c r="E37" s="687"/>
      <c r="F37" s="691"/>
      <c r="G37" s="691"/>
      <c r="H37" s="699"/>
      <c r="I37" s="676" t="s">
        <v>576</v>
      </c>
      <c r="J37" s="682"/>
      <c r="K37" s="687"/>
      <c r="L37" s="691"/>
      <c r="M37" s="691"/>
      <c r="N37" s="714"/>
    </row>
    <row r="38" spans="2:14" ht="14.25" customHeight="1">
      <c r="B38" s="668"/>
      <c r="C38" s="676" t="s">
        <v>576</v>
      </c>
      <c r="D38" s="682"/>
      <c r="E38" s="687"/>
      <c r="F38" s="691"/>
      <c r="G38" s="691"/>
      <c r="H38" s="699"/>
      <c r="I38" s="676" t="s">
        <v>576</v>
      </c>
      <c r="J38" s="682"/>
      <c r="K38" s="687"/>
      <c r="L38" s="691"/>
      <c r="M38" s="691"/>
      <c r="N38" s="714"/>
    </row>
    <row r="39" spans="2:14" ht="14.25" customHeight="1">
      <c r="B39" s="669"/>
      <c r="C39" s="676" t="s">
        <v>576</v>
      </c>
      <c r="D39" s="682"/>
      <c r="E39" s="687"/>
      <c r="F39" s="691"/>
      <c r="G39" s="691"/>
      <c r="H39" s="699"/>
      <c r="I39" s="676" t="s">
        <v>576</v>
      </c>
      <c r="J39" s="682"/>
      <c r="K39" s="687"/>
      <c r="L39" s="691"/>
      <c r="M39" s="691"/>
      <c r="N39" s="714"/>
    </row>
    <row r="40" spans="2:14" ht="14.25" customHeight="1">
      <c r="B40" s="669"/>
      <c r="C40" s="676" t="s">
        <v>576</v>
      </c>
      <c r="D40" s="682"/>
      <c r="E40" s="687"/>
      <c r="F40" s="691"/>
      <c r="G40" s="691"/>
      <c r="H40" s="699"/>
      <c r="I40" s="676" t="s">
        <v>576</v>
      </c>
      <c r="J40" s="682"/>
      <c r="K40" s="687"/>
      <c r="L40" s="691"/>
      <c r="M40" s="691"/>
      <c r="N40" s="714"/>
    </row>
    <row r="41" spans="2:14" ht="14.25" customHeight="1">
      <c r="B41" s="669"/>
      <c r="C41" s="676" t="s">
        <v>576</v>
      </c>
      <c r="D41" s="682"/>
      <c r="E41" s="687"/>
      <c r="F41" s="691"/>
      <c r="G41" s="691"/>
      <c r="H41" s="699"/>
      <c r="I41" s="676" t="s">
        <v>576</v>
      </c>
      <c r="J41" s="682"/>
      <c r="K41" s="687"/>
      <c r="L41" s="691"/>
      <c r="M41" s="691"/>
      <c r="N41" s="714"/>
    </row>
    <row r="42" spans="2:14" ht="14.25" customHeight="1">
      <c r="B42" s="670" t="s">
        <v>410</v>
      </c>
      <c r="C42" s="676" t="s">
        <v>576</v>
      </c>
      <c r="D42" s="682"/>
      <c r="E42" s="687"/>
      <c r="F42" s="691"/>
      <c r="G42" s="691"/>
      <c r="H42" s="699"/>
      <c r="I42" s="676" t="s">
        <v>576</v>
      </c>
      <c r="J42" s="682"/>
      <c r="K42" s="687"/>
      <c r="L42" s="691"/>
      <c r="M42" s="691"/>
      <c r="N42" s="714"/>
    </row>
    <row r="43" spans="2:14" ht="14.25" customHeight="1">
      <c r="B43" s="668"/>
      <c r="C43" s="676" t="s">
        <v>576</v>
      </c>
      <c r="D43" s="682"/>
      <c r="E43" s="687"/>
      <c r="F43" s="691"/>
      <c r="G43" s="691"/>
      <c r="H43" s="699"/>
      <c r="I43" s="676" t="s">
        <v>576</v>
      </c>
      <c r="J43" s="682"/>
      <c r="K43" s="687"/>
      <c r="L43" s="691"/>
      <c r="M43" s="691"/>
      <c r="N43" s="714"/>
    </row>
    <row r="44" spans="2:14" ht="14.25" customHeight="1">
      <c r="B44" s="668"/>
      <c r="C44" s="676" t="s">
        <v>576</v>
      </c>
      <c r="D44" s="682"/>
      <c r="E44" s="687"/>
      <c r="F44" s="691"/>
      <c r="G44" s="691"/>
      <c r="H44" s="699"/>
      <c r="I44" s="676" t="s">
        <v>576</v>
      </c>
      <c r="J44" s="682"/>
      <c r="K44" s="687"/>
      <c r="L44" s="691"/>
      <c r="M44" s="691"/>
      <c r="N44" s="714"/>
    </row>
    <row r="45" spans="2:14" ht="15.4" customHeight="1">
      <c r="B45" s="671"/>
      <c r="C45" s="677"/>
      <c r="D45" s="677"/>
      <c r="E45" s="677"/>
      <c r="F45" s="677"/>
      <c r="G45" s="677"/>
      <c r="H45" s="700"/>
      <c r="I45" s="701" t="s">
        <v>486</v>
      </c>
      <c r="J45" s="703"/>
      <c r="K45" s="706"/>
      <c r="L45" s="708"/>
      <c r="M45" s="635"/>
      <c r="N45" s="715"/>
    </row>
    <row r="46" spans="2:14" ht="15.4" customHeight="1">
      <c r="I46" s="636" t="s">
        <v>560</v>
      </c>
      <c r="J46" s="640"/>
      <c r="K46" s="644"/>
      <c r="L46" s="636"/>
      <c r="M46" s="640"/>
      <c r="N46" s="716"/>
    </row>
    <row r="47" spans="2:14" ht="15.4" customHeight="1">
      <c r="I47" s="637"/>
      <c r="J47" s="641"/>
      <c r="K47" s="645"/>
      <c r="L47" s="637"/>
      <c r="M47" s="641"/>
      <c r="N47" s="717"/>
    </row>
    <row r="48" spans="2:14" s="594" customFormat="1" ht="12" customHeight="1">
      <c r="B48" s="608" t="s">
        <v>123</v>
      </c>
      <c r="C48" s="617" t="s">
        <v>205</v>
      </c>
      <c r="D48" s="617"/>
      <c r="E48" s="617"/>
      <c r="F48" s="617"/>
      <c r="G48" s="617"/>
      <c r="H48" s="617"/>
      <c r="I48" s="617"/>
      <c r="J48" s="617"/>
      <c r="K48" s="617"/>
      <c r="L48" s="617"/>
      <c r="M48" s="617"/>
      <c r="N48" s="617"/>
    </row>
    <row r="49" spans="2:14" s="594" customFormat="1" ht="12" customHeight="1">
      <c r="B49" s="608" t="s">
        <v>123</v>
      </c>
      <c r="C49" s="617" t="s">
        <v>445</v>
      </c>
      <c r="D49" s="617"/>
      <c r="E49" s="617"/>
      <c r="F49" s="617"/>
      <c r="G49" s="617"/>
      <c r="H49" s="617"/>
      <c r="I49" s="617"/>
      <c r="J49" s="617"/>
      <c r="K49" s="617"/>
      <c r="L49" s="617"/>
      <c r="M49" s="617"/>
      <c r="N49" s="617"/>
    </row>
    <row r="50" spans="2:14" s="595" customFormat="1" ht="15.4" customHeight="1"/>
    <row r="51" spans="2:14" ht="15.4" customHeight="1">
      <c r="B51" s="577" t="s">
        <v>496</v>
      </c>
    </row>
    <row r="52" spans="2:14" ht="15.4" customHeight="1">
      <c r="B52" s="609" t="s">
        <v>247</v>
      </c>
      <c r="C52" s="618"/>
      <c r="D52" s="618"/>
      <c r="E52" s="625"/>
    </row>
    <row r="53" spans="2:14" ht="15.4" customHeight="1">
      <c r="B53" s="610"/>
      <c r="C53" s="619"/>
      <c r="D53" s="619"/>
      <c r="E53" s="626"/>
    </row>
    <row r="54" spans="2:14" ht="15.4" customHeight="1">
      <c r="B54" s="611"/>
      <c r="C54" s="579"/>
      <c r="D54" s="579"/>
      <c r="E54" s="627" t="s">
        <v>186</v>
      </c>
      <c r="F54" s="609" t="s">
        <v>562</v>
      </c>
      <c r="G54" s="618"/>
      <c r="H54" s="625"/>
      <c r="I54" s="611" t="s">
        <v>568</v>
      </c>
      <c r="J54" s="577" t="s">
        <v>577</v>
      </c>
      <c r="K54" s="577"/>
      <c r="L54" s="577"/>
      <c r="M54" s="577"/>
    </row>
    <row r="55" spans="2:14" ht="15.4" customHeight="1">
      <c r="B55" s="610"/>
      <c r="C55" s="619"/>
      <c r="D55" s="619"/>
      <c r="E55" s="626"/>
      <c r="F55" s="610"/>
      <c r="G55" s="619"/>
      <c r="H55" s="626"/>
      <c r="I55" s="611"/>
      <c r="J55" s="577"/>
      <c r="K55" s="577"/>
      <c r="L55" s="577"/>
      <c r="M55" s="577"/>
    </row>
    <row r="56" spans="2:14" s="596" customFormat="1" ht="13.5" customHeight="1"/>
    <row r="57" spans="2:14" s="594" customFormat="1" ht="12" customHeight="1">
      <c r="B57" s="594" t="s">
        <v>527</v>
      </c>
    </row>
    <row r="58" spans="2:14" s="594" customFormat="1" ht="12" customHeight="1">
      <c r="B58" s="608">
        <v>1</v>
      </c>
      <c r="C58" s="594" t="s">
        <v>452</v>
      </c>
    </row>
    <row r="59" spans="2:14" s="594" customFormat="1" ht="12" customHeight="1">
      <c r="B59" s="608">
        <v>2</v>
      </c>
      <c r="C59" s="620" t="s">
        <v>572</v>
      </c>
      <c r="D59" s="620"/>
      <c r="E59" s="620"/>
      <c r="F59" s="620"/>
      <c r="G59" s="620"/>
      <c r="H59" s="620"/>
      <c r="I59" s="620"/>
      <c r="J59" s="620"/>
      <c r="K59" s="620"/>
      <c r="L59" s="620"/>
      <c r="M59" s="620"/>
      <c r="N59" s="620"/>
    </row>
    <row r="60" spans="2:14" s="594" customFormat="1" ht="12" customHeight="1">
      <c r="C60" s="620"/>
      <c r="D60" s="620"/>
      <c r="E60" s="620"/>
      <c r="F60" s="620"/>
      <c r="G60" s="620"/>
      <c r="H60" s="620"/>
      <c r="I60" s="620"/>
      <c r="J60" s="620"/>
      <c r="K60" s="620"/>
      <c r="L60" s="620"/>
      <c r="M60" s="620"/>
      <c r="N60" s="620"/>
    </row>
    <row r="61" spans="2:14" s="595" customFormat="1" ht="15.4" customHeight="1"/>
    <row r="62" spans="2:14" s="595" customFormat="1" ht="15.4" customHeight="1"/>
    <row r="63" spans="2:14" s="595" customFormat="1" ht="15.4" customHeight="1"/>
    <row r="64" spans="2:14" s="595" customFormat="1" ht="15.4" customHeight="1"/>
    <row r="65" ht="15.4" customHeight="1"/>
    <row r="66" ht="15.4" customHeight="1"/>
    <row r="67" ht="15.4" customHeight="1"/>
    <row r="68" ht="15.4" customHeight="1"/>
    <row r="69" ht="15.4" customHeight="1"/>
    <row r="70" ht="15.4" customHeight="1"/>
    <row r="71" ht="15.4" customHeight="1"/>
    <row r="72" ht="15.4" customHeight="1"/>
    <row r="73" ht="15.4" customHeight="1"/>
    <row r="74" ht="15.4" customHeight="1"/>
    <row r="75" ht="15.4" customHeight="1"/>
    <row r="76" ht="15.4" customHeight="1"/>
    <row r="77" ht="15.4" customHeight="1"/>
    <row r="78" ht="15.4" customHeight="1"/>
    <row r="79" ht="15.4" customHeight="1"/>
  </sheetData>
  <mergeCells count="160">
    <mergeCell ref="B2:N2"/>
    <mergeCell ref="B3:N3"/>
    <mergeCell ref="B5:C5"/>
    <mergeCell ref="D5:G5"/>
    <mergeCell ref="I5:J5"/>
    <mergeCell ref="K5:N5"/>
    <mergeCell ref="B7:N7"/>
    <mergeCell ref="B8:D8"/>
    <mergeCell ref="K8:N8"/>
    <mergeCell ref="B9:D9"/>
    <mergeCell ref="E9:F9"/>
    <mergeCell ref="K9:N9"/>
    <mergeCell ref="B11:N11"/>
    <mergeCell ref="C12:E12"/>
    <mergeCell ref="F12:H12"/>
    <mergeCell ref="I12:K12"/>
    <mergeCell ref="L12:N12"/>
    <mergeCell ref="C13:E13"/>
    <mergeCell ref="F13:H13"/>
    <mergeCell ref="I13:K13"/>
    <mergeCell ref="L13:N13"/>
    <mergeCell ref="C14:E14"/>
    <mergeCell ref="F14:H14"/>
    <mergeCell ref="I14:K14"/>
    <mergeCell ref="L14:N14"/>
    <mergeCell ref="C15:E15"/>
    <mergeCell ref="F15:H15"/>
    <mergeCell ref="I15:K15"/>
    <mergeCell ref="L15:N15"/>
    <mergeCell ref="C16:E16"/>
    <mergeCell ref="F16:H16"/>
    <mergeCell ref="I16:K16"/>
    <mergeCell ref="L16:N16"/>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H23"/>
    <mergeCell ref="I23:K23"/>
    <mergeCell ref="L23:N23"/>
    <mergeCell ref="C24:E24"/>
    <mergeCell ref="F24:H24"/>
    <mergeCell ref="I24:K24"/>
    <mergeCell ref="L24:N24"/>
    <mergeCell ref="C25:E25"/>
    <mergeCell ref="F25:H25"/>
    <mergeCell ref="I25:K25"/>
    <mergeCell ref="L25:N25"/>
    <mergeCell ref="C26:E26"/>
    <mergeCell ref="F26:H26"/>
    <mergeCell ref="I26:K26"/>
    <mergeCell ref="L26:N26"/>
    <mergeCell ref="C27:E27"/>
    <mergeCell ref="F27:H27"/>
    <mergeCell ref="I27:K27"/>
    <mergeCell ref="L27:N27"/>
    <mergeCell ref="C28:E28"/>
    <mergeCell ref="F28:H28"/>
    <mergeCell ref="I28:K28"/>
    <mergeCell ref="L28:N28"/>
    <mergeCell ref="C29:E29"/>
    <mergeCell ref="F29:H29"/>
    <mergeCell ref="I29:K29"/>
    <mergeCell ref="L29:N29"/>
    <mergeCell ref="C30:E30"/>
    <mergeCell ref="F30:H30"/>
    <mergeCell ref="I30:K30"/>
    <mergeCell ref="L30:N30"/>
    <mergeCell ref="C31:E31"/>
    <mergeCell ref="F31:H31"/>
    <mergeCell ref="I31:K31"/>
    <mergeCell ref="L31:N31"/>
    <mergeCell ref="C32:E32"/>
    <mergeCell ref="F32:H32"/>
    <mergeCell ref="I32:K32"/>
    <mergeCell ref="L32:N32"/>
    <mergeCell ref="C33:E33"/>
    <mergeCell ref="F33:H33"/>
    <mergeCell ref="I33:K33"/>
    <mergeCell ref="L33:N33"/>
    <mergeCell ref="C34:H34"/>
    <mergeCell ref="I34:K34"/>
    <mergeCell ref="L34:N34"/>
    <mergeCell ref="C35:E35"/>
    <mergeCell ref="F35:H35"/>
    <mergeCell ref="I35:K35"/>
    <mergeCell ref="L35:N35"/>
    <mergeCell ref="C36:E36"/>
    <mergeCell ref="F36:H36"/>
    <mergeCell ref="I36:K36"/>
    <mergeCell ref="L36:N36"/>
    <mergeCell ref="C37:E37"/>
    <mergeCell ref="F37:H37"/>
    <mergeCell ref="I37:K37"/>
    <mergeCell ref="L37:N37"/>
    <mergeCell ref="C38:E38"/>
    <mergeCell ref="F38:H38"/>
    <mergeCell ref="I38:K38"/>
    <mergeCell ref="L38:N38"/>
    <mergeCell ref="C39:E39"/>
    <mergeCell ref="F39:H39"/>
    <mergeCell ref="I39:K39"/>
    <mergeCell ref="L39:N39"/>
    <mergeCell ref="C40:E40"/>
    <mergeCell ref="F40:H40"/>
    <mergeCell ref="I40:K40"/>
    <mergeCell ref="L40:N40"/>
    <mergeCell ref="C41:E41"/>
    <mergeCell ref="F41:H41"/>
    <mergeCell ref="I41:K41"/>
    <mergeCell ref="L41:N41"/>
    <mergeCell ref="C42:E42"/>
    <mergeCell ref="F42:H42"/>
    <mergeCell ref="I42:K42"/>
    <mergeCell ref="L42:N42"/>
    <mergeCell ref="C43:E43"/>
    <mergeCell ref="F43:H43"/>
    <mergeCell ref="I43:K43"/>
    <mergeCell ref="L43:N43"/>
    <mergeCell ref="C44:E44"/>
    <mergeCell ref="F44:H44"/>
    <mergeCell ref="I44:K44"/>
    <mergeCell ref="L44:N44"/>
    <mergeCell ref="C45:H45"/>
    <mergeCell ref="I45:K45"/>
    <mergeCell ref="L45:N45"/>
    <mergeCell ref="C48:N48"/>
    <mergeCell ref="C49:N49"/>
    <mergeCell ref="B17:B19"/>
    <mergeCell ref="B28:B30"/>
    <mergeCell ref="B39:B41"/>
    <mergeCell ref="I46:K47"/>
    <mergeCell ref="L46:N47"/>
    <mergeCell ref="B52:E53"/>
    <mergeCell ref="B54:D55"/>
    <mergeCell ref="E54:E55"/>
    <mergeCell ref="F54:H55"/>
    <mergeCell ref="I54:I55"/>
    <mergeCell ref="J54:M55"/>
    <mergeCell ref="C59:N60"/>
  </mergeCells>
  <phoneticPr fontId="22"/>
  <printOptions horizontalCentered="1" verticalCentered="1"/>
  <pageMargins left="0.39370078740157483" right="0.39370078740157483" top="0.59055118110236227" bottom="0.39370078740157483" header="0.27559055118110237" footer="0.43307086614173229"/>
  <pageSetup paperSize="9" scale="92" fitToWidth="1" fitToHeight="1" orientation="portrait" usePrinterDefaults="1" blackAndWhite="1" r:id="rId1"/>
  <headerFooter alignWithMargins="0">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B1:U59"/>
  <sheetViews>
    <sheetView view="pageBreakPreview" zoomScaleSheetLayoutView="100" workbookViewId="0">
      <selection activeCell="B1" sqref="B1"/>
    </sheetView>
  </sheetViews>
  <sheetFormatPr defaultColWidth="9.375" defaultRowHeight="13.5"/>
  <cols>
    <col min="1" max="1" width="1.375" style="577" customWidth="1"/>
    <col min="2" max="2" width="7.875" style="577" customWidth="1"/>
    <col min="3" max="16" width="7.125" style="577" customWidth="1"/>
    <col min="17" max="17" width="1.625" style="577" customWidth="1"/>
    <col min="18" max="16384" width="9.375" style="577"/>
  </cols>
  <sheetData>
    <row r="1" spans="2:21" ht="15.4" customHeight="1">
      <c r="Q1" s="593"/>
      <c r="R1" s="593"/>
      <c r="S1" s="593"/>
      <c r="T1" s="593"/>
      <c r="U1" s="593"/>
    </row>
    <row r="2" spans="2:21" ht="18" customHeight="1">
      <c r="B2" s="597" t="s">
        <v>578</v>
      </c>
      <c r="C2" s="597"/>
      <c r="D2" s="597"/>
      <c r="E2" s="597"/>
      <c r="F2" s="597"/>
      <c r="G2" s="597"/>
      <c r="H2" s="597"/>
      <c r="I2" s="597"/>
      <c r="J2" s="597"/>
      <c r="K2" s="597"/>
      <c r="L2" s="597"/>
      <c r="M2" s="597"/>
      <c r="N2" s="597"/>
      <c r="O2" s="597"/>
      <c r="P2" s="597"/>
      <c r="Q2" s="731"/>
    </row>
    <row r="3" spans="2:21" ht="18" customHeight="1">
      <c r="B3" s="579" t="s">
        <v>547</v>
      </c>
      <c r="C3" s="579"/>
      <c r="D3" s="579"/>
      <c r="E3" s="579"/>
      <c r="F3" s="579"/>
      <c r="G3" s="579"/>
      <c r="H3" s="579"/>
      <c r="I3" s="579"/>
      <c r="J3" s="579"/>
      <c r="K3" s="579"/>
      <c r="L3" s="579"/>
      <c r="M3" s="579"/>
      <c r="N3" s="579"/>
      <c r="O3" s="579"/>
      <c r="P3" s="579"/>
      <c r="Q3" s="731"/>
    </row>
    <row r="4" spans="2:21">
      <c r="Q4" s="579"/>
    </row>
    <row r="5" spans="2:21" ht="19.5" customHeight="1">
      <c r="B5" s="598" t="s">
        <v>150</v>
      </c>
      <c r="C5" s="598"/>
      <c r="D5" s="581"/>
      <c r="E5" s="581"/>
      <c r="F5" s="581"/>
      <c r="G5" s="581"/>
      <c r="H5" s="581"/>
      <c r="I5" s="579"/>
      <c r="J5" s="634" t="s">
        <v>491</v>
      </c>
      <c r="K5" s="639"/>
      <c r="L5" s="642"/>
      <c r="M5" s="578"/>
      <c r="N5" s="580"/>
      <c r="O5" s="580"/>
      <c r="P5" s="591"/>
      <c r="Q5" s="579"/>
    </row>
    <row r="6" spans="2:21">
      <c r="B6" s="579"/>
      <c r="C6" s="579"/>
      <c r="D6" s="579"/>
      <c r="E6" s="579"/>
      <c r="F6" s="579"/>
      <c r="G6" s="579"/>
      <c r="H6" s="579"/>
      <c r="I6" s="579"/>
      <c r="J6" s="579"/>
      <c r="K6" s="579"/>
      <c r="L6" s="579"/>
      <c r="M6" s="579"/>
      <c r="N6" s="579"/>
      <c r="O6" s="579"/>
      <c r="P6" s="579"/>
      <c r="Q6" s="579"/>
    </row>
    <row r="7" spans="2:21" ht="15.4" customHeight="1">
      <c r="B7" s="599" t="s">
        <v>575</v>
      </c>
      <c r="C7" s="599"/>
      <c r="D7" s="599"/>
      <c r="E7" s="599"/>
      <c r="F7" s="599"/>
      <c r="G7" s="599"/>
      <c r="H7" s="599"/>
      <c r="I7" s="599"/>
      <c r="J7" s="599"/>
      <c r="K7" s="599"/>
      <c r="L7" s="599"/>
      <c r="M7" s="599"/>
      <c r="N7" s="599"/>
      <c r="O7" s="599"/>
      <c r="P7" s="599"/>
    </row>
    <row r="8" spans="2:21" s="577" customFormat="1" ht="21.4" customHeight="1">
      <c r="B8" s="664" t="s">
        <v>554</v>
      </c>
      <c r="C8" s="672"/>
      <c r="D8" s="679"/>
      <c r="E8" s="720"/>
      <c r="F8" s="721"/>
      <c r="G8" s="722" t="s">
        <v>410</v>
      </c>
      <c r="H8" s="723"/>
      <c r="I8" s="721"/>
      <c r="J8" s="722" t="s">
        <v>410</v>
      </c>
      <c r="K8" s="723"/>
      <c r="L8" s="721"/>
      <c r="M8" s="727" t="s">
        <v>410</v>
      </c>
      <c r="N8" s="728" t="s">
        <v>222</v>
      </c>
      <c r="O8" s="707"/>
      <c r="P8" s="710"/>
    </row>
    <row r="9" spans="2:21" s="577" customFormat="1" ht="21.4" customHeight="1">
      <c r="B9" s="665" t="s">
        <v>332</v>
      </c>
      <c r="C9" s="673"/>
      <c r="D9" s="680"/>
      <c r="E9" s="665"/>
      <c r="F9" s="673"/>
      <c r="G9" s="673"/>
      <c r="H9" s="673"/>
      <c r="I9" s="673"/>
      <c r="J9" s="673"/>
      <c r="K9" s="673"/>
      <c r="L9" s="673"/>
      <c r="M9" s="680"/>
      <c r="N9" s="729"/>
      <c r="O9" s="696"/>
      <c r="P9" s="730"/>
    </row>
    <row r="11" spans="2:21" ht="15.4" customHeight="1">
      <c r="B11" s="599" t="s">
        <v>519</v>
      </c>
      <c r="C11" s="599"/>
      <c r="D11" s="599"/>
      <c r="E11" s="599"/>
      <c r="F11" s="599"/>
      <c r="G11" s="599"/>
      <c r="H11" s="599"/>
      <c r="I11" s="599"/>
      <c r="J11" s="599"/>
      <c r="K11" s="599"/>
      <c r="L11" s="599"/>
      <c r="M11" s="599"/>
      <c r="N11" s="599"/>
      <c r="O11" s="599"/>
      <c r="P11" s="599"/>
    </row>
    <row r="12" spans="2:21" ht="15.4" customHeight="1">
      <c r="B12" s="666" t="s">
        <v>554</v>
      </c>
      <c r="C12" s="674" t="s">
        <v>462</v>
      </c>
      <c r="D12" s="674"/>
      <c r="E12" s="674"/>
      <c r="F12" s="674" t="s">
        <v>4</v>
      </c>
      <c r="G12" s="674"/>
      <c r="H12" s="674"/>
      <c r="I12" s="674"/>
      <c r="J12" s="697" t="s">
        <v>579</v>
      </c>
      <c r="K12" s="725"/>
      <c r="L12" s="725"/>
      <c r="M12" s="725"/>
      <c r="N12" s="725"/>
      <c r="O12" s="674" t="s">
        <v>392</v>
      </c>
      <c r="P12" s="712"/>
    </row>
    <row r="13" spans="2:21" ht="14.25" customHeight="1">
      <c r="B13" s="667"/>
      <c r="C13" s="690"/>
      <c r="D13" s="690"/>
      <c r="E13" s="690"/>
      <c r="F13" s="690"/>
      <c r="G13" s="690"/>
      <c r="H13" s="690"/>
      <c r="I13" s="690"/>
      <c r="J13" s="636"/>
      <c r="K13" s="640"/>
      <c r="L13" s="640" t="s">
        <v>479</v>
      </c>
      <c r="M13" s="640"/>
      <c r="N13" s="640"/>
      <c r="O13" s="690"/>
      <c r="P13" s="713"/>
    </row>
    <row r="14" spans="2:21" ht="14.25" customHeight="1">
      <c r="B14" s="668"/>
      <c r="C14" s="691"/>
      <c r="D14" s="691"/>
      <c r="E14" s="691"/>
      <c r="F14" s="691"/>
      <c r="G14" s="691"/>
      <c r="H14" s="691"/>
      <c r="I14" s="691"/>
      <c r="J14" s="699"/>
      <c r="K14" s="726"/>
      <c r="L14" s="726" t="s">
        <v>479</v>
      </c>
      <c r="M14" s="726"/>
      <c r="N14" s="726"/>
      <c r="O14" s="691"/>
      <c r="P14" s="714"/>
    </row>
    <row r="15" spans="2:21" ht="14.25" customHeight="1">
      <c r="B15" s="668"/>
      <c r="C15" s="691"/>
      <c r="D15" s="691"/>
      <c r="E15" s="691"/>
      <c r="F15" s="691"/>
      <c r="G15" s="691"/>
      <c r="H15" s="691"/>
      <c r="I15" s="691"/>
      <c r="J15" s="699"/>
      <c r="K15" s="726"/>
      <c r="L15" s="726" t="s">
        <v>479</v>
      </c>
      <c r="M15" s="726"/>
      <c r="N15" s="726"/>
      <c r="O15" s="691"/>
      <c r="P15" s="714"/>
    </row>
    <row r="16" spans="2:21" ht="14.25" customHeight="1">
      <c r="B16" s="669"/>
      <c r="C16" s="691"/>
      <c r="D16" s="691"/>
      <c r="E16" s="691"/>
      <c r="F16" s="691"/>
      <c r="G16" s="691"/>
      <c r="H16" s="691"/>
      <c r="I16" s="691"/>
      <c r="J16" s="699"/>
      <c r="K16" s="726"/>
      <c r="L16" s="726" t="s">
        <v>479</v>
      </c>
      <c r="M16" s="726"/>
      <c r="N16" s="726"/>
      <c r="O16" s="691"/>
      <c r="P16" s="714"/>
    </row>
    <row r="17" spans="2:16" ht="14.25" customHeight="1">
      <c r="B17" s="669"/>
      <c r="C17" s="691"/>
      <c r="D17" s="691"/>
      <c r="E17" s="691"/>
      <c r="F17" s="691"/>
      <c r="G17" s="691"/>
      <c r="H17" s="691"/>
      <c r="I17" s="691"/>
      <c r="J17" s="699"/>
      <c r="K17" s="726"/>
      <c r="L17" s="726" t="s">
        <v>479</v>
      </c>
      <c r="M17" s="726"/>
      <c r="N17" s="726"/>
      <c r="O17" s="691"/>
      <c r="P17" s="714"/>
    </row>
    <row r="18" spans="2:16" ht="14.25" customHeight="1">
      <c r="B18" s="669"/>
      <c r="C18" s="691"/>
      <c r="D18" s="691"/>
      <c r="E18" s="691"/>
      <c r="F18" s="691"/>
      <c r="G18" s="691"/>
      <c r="H18" s="691"/>
      <c r="I18" s="691"/>
      <c r="J18" s="699"/>
      <c r="K18" s="726"/>
      <c r="L18" s="726" t="s">
        <v>479</v>
      </c>
      <c r="M18" s="726"/>
      <c r="N18" s="726"/>
      <c r="O18" s="691"/>
      <c r="P18" s="714"/>
    </row>
    <row r="19" spans="2:16" ht="14.25" customHeight="1">
      <c r="B19" s="670" t="s">
        <v>410</v>
      </c>
      <c r="C19" s="691"/>
      <c r="D19" s="691"/>
      <c r="E19" s="691"/>
      <c r="F19" s="691"/>
      <c r="G19" s="691"/>
      <c r="H19" s="691"/>
      <c r="I19" s="691"/>
      <c r="J19" s="699"/>
      <c r="K19" s="726"/>
      <c r="L19" s="726" t="s">
        <v>479</v>
      </c>
      <c r="M19" s="726"/>
      <c r="N19" s="726"/>
      <c r="O19" s="691"/>
      <c r="P19" s="714"/>
    </row>
    <row r="20" spans="2:16" ht="14.25" customHeight="1">
      <c r="B20" s="668"/>
      <c r="C20" s="674"/>
      <c r="D20" s="674"/>
      <c r="E20" s="674"/>
      <c r="F20" s="674"/>
      <c r="G20" s="674"/>
      <c r="H20" s="674"/>
      <c r="I20" s="674"/>
      <c r="J20" s="699"/>
      <c r="K20" s="726"/>
      <c r="L20" s="726" t="s">
        <v>479</v>
      </c>
      <c r="M20" s="726"/>
      <c r="N20" s="726"/>
      <c r="O20" s="691"/>
      <c r="P20" s="714"/>
    </row>
    <row r="21" spans="2:16" ht="15.4" customHeight="1">
      <c r="B21" s="671"/>
      <c r="C21" s="700"/>
      <c r="D21" s="719"/>
      <c r="E21" s="719"/>
      <c r="F21" s="719"/>
      <c r="G21" s="719"/>
      <c r="H21" s="719"/>
      <c r="I21" s="724"/>
      <c r="J21" s="708" t="s">
        <v>486</v>
      </c>
      <c r="K21" s="635"/>
      <c r="L21" s="635"/>
      <c r="M21" s="635"/>
      <c r="N21" s="643"/>
      <c r="O21" s="708"/>
      <c r="P21" s="715"/>
    </row>
    <row r="22" spans="2:16" ht="14.25" customHeight="1">
      <c r="B22" s="667"/>
      <c r="C22" s="690"/>
      <c r="D22" s="690"/>
      <c r="E22" s="690"/>
      <c r="F22" s="690"/>
      <c r="G22" s="690"/>
      <c r="H22" s="690"/>
      <c r="I22" s="690"/>
      <c r="J22" s="636"/>
      <c r="K22" s="640"/>
      <c r="L22" s="640" t="s">
        <v>479</v>
      </c>
      <c r="M22" s="640"/>
      <c r="N22" s="640"/>
      <c r="O22" s="690"/>
      <c r="P22" s="713"/>
    </row>
    <row r="23" spans="2:16" ht="14.25" customHeight="1">
      <c r="B23" s="668"/>
      <c r="C23" s="691"/>
      <c r="D23" s="691"/>
      <c r="E23" s="691"/>
      <c r="F23" s="691"/>
      <c r="G23" s="691"/>
      <c r="H23" s="691"/>
      <c r="I23" s="691"/>
      <c r="J23" s="699"/>
      <c r="K23" s="726"/>
      <c r="L23" s="726" t="s">
        <v>479</v>
      </c>
      <c r="M23" s="726"/>
      <c r="N23" s="726"/>
      <c r="O23" s="691"/>
      <c r="P23" s="714"/>
    </row>
    <row r="24" spans="2:16" ht="14.25" customHeight="1">
      <c r="B24" s="668"/>
      <c r="C24" s="691"/>
      <c r="D24" s="691"/>
      <c r="E24" s="691"/>
      <c r="F24" s="691"/>
      <c r="G24" s="691"/>
      <c r="H24" s="691"/>
      <c r="I24" s="691"/>
      <c r="J24" s="699"/>
      <c r="K24" s="726"/>
      <c r="L24" s="726" t="s">
        <v>479</v>
      </c>
      <c r="M24" s="726"/>
      <c r="N24" s="726"/>
      <c r="O24" s="691"/>
      <c r="P24" s="714"/>
    </row>
    <row r="25" spans="2:16" ht="14.25" customHeight="1">
      <c r="B25" s="669"/>
      <c r="C25" s="691"/>
      <c r="D25" s="691"/>
      <c r="E25" s="691"/>
      <c r="F25" s="691"/>
      <c r="G25" s="691"/>
      <c r="H25" s="691"/>
      <c r="I25" s="691"/>
      <c r="J25" s="699"/>
      <c r="K25" s="726"/>
      <c r="L25" s="726" t="s">
        <v>479</v>
      </c>
      <c r="M25" s="726"/>
      <c r="N25" s="726"/>
      <c r="O25" s="691"/>
      <c r="P25" s="714"/>
    </row>
    <row r="26" spans="2:16" ht="14.25" customHeight="1">
      <c r="B26" s="669"/>
      <c r="C26" s="691"/>
      <c r="D26" s="691"/>
      <c r="E26" s="691"/>
      <c r="F26" s="691"/>
      <c r="G26" s="691"/>
      <c r="H26" s="691"/>
      <c r="I26" s="691"/>
      <c r="J26" s="699"/>
      <c r="K26" s="726"/>
      <c r="L26" s="726" t="s">
        <v>479</v>
      </c>
      <c r="M26" s="726"/>
      <c r="N26" s="726"/>
      <c r="O26" s="691"/>
      <c r="P26" s="714"/>
    </row>
    <row r="27" spans="2:16" ht="14.25" customHeight="1">
      <c r="B27" s="669"/>
      <c r="C27" s="691"/>
      <c r="D27" s="691"/>
      <c r="E27" s="691"/>
      <c r="F27" s="691"/>
      <c r="G27" s="691"/>
      <c r="H27" s="691"/>
      <c r="I27" s="691"/>
      <c r="J27" s="699"/>
      <c r="K27" s="726"/>
      <c r="L27" s="726" t="s">
        <v>479</v>
      </c>
      <c r="M27" s="726"/>
      <c r="N27" s="726"/>
      <c r="O27" s="691"/>
      <c r="P27" s="714"/>
    </row>
    <row r="28" spans="2:16" ht="14.25" customHeight="1">
      <c r="B28" s="670" t="s">
        <v>410</v>
      </c>
      <c r="C28" s="691"/>
      <c r="D28" s="691"/>
      <c r="E28" s="691"/>
      <c r="F28" s="691"/>
      <c r="G28" s="691"/>
      <c r="H28" s="691"/>
      <c r="I28" s="691"/>
      <c r="J28" s="699"/>
      <c r="K28" s="726"/>
      <c r="L28" s="726" t="s">
        <v>479</v>
      </c>
      <c r="M28" s="726"/>
      <c r="N28" s="726"/>
      <c r="O28" s="691"/>
      <c r="P28" s="714"/>
    </row>
    <row r="29" spans="2:16" ht="14.25" customHeight="1">
      <c r="B29" s="668"/>
      <c r="C29" s="674"/>
      <c r="D29" s="674"/>
      <c r="E29" s="674"/>
      <c r="F29" s="674"/>
      <c r="G29" s="674"/>
      <c r="H29" s="674"/>
      <c r="I29" s="674"/>
      <c r="J29" s="699"/>
      <c r="K29" s="726"/>
      <c r="L29" s="726" t="s">
        <v>479</v>
      </c>
      <c r="M29" s="726"/>
      <c r="N29" s="726"/>
      <c r="O29" s="691"/>
      <c r="P29" s="714"/>
    </row>
    <row r="30" spans="2:16" ht="15.4" customHeight="1">
      <c r="B30" s="671"/>
      <c r="C30" s="700"/>
      <c r="D30" s="719"/>
      <c r="E30" s="719"/>
      <c r="F30" s="719"/>
      <c r="G30" s="719"/>
      <c r="H30" s="719"/>
      <c r="I30" s="724"/>
      <c r="J30" s="708" t="s">
        <v>486</v>
      </c>
      <c r="K30" s="635"/>
      <c r="L30" s="635"/>
      <c r="M30" s="635"/>
      <c r="N30" s="643"/>
      <c r="O30" s="708"/>
      <c r="P30" s="715"/>
    </row>
    <row r="31" spans="2:16" ht="14.25" customHeight="1">
      <c r="B31" s="667"/>
      <c r="C31" s="690"/>
      <c r="D31" s="690"/>
      <c r="E31" s="690"/>
      <c r="F31" s="690"/>
      <c r="G31" s="690"/>
      <c r="H31" s="690"/>
      <c r="I31" s="690"/>
      <c r="J31" s="636"/>
      <c r="K31" s="640"/>
      <c r="L31" s="640" t="s">
        <v>479</v>
      </c>
      <c r="M31" s="640"/>
      <c r="N31" s="640"/>
      <c r="O31" s="690"/>
      <c r="P31" s="713"/>
    </row>
    <row r="32" spans="2:16" ht="14.25" customHeight="1">
      <c r="B32" s="668"/>
      <c r="C32" s="691"/>
      <c r="D32" s="691"/>
      <c r="E32" s="691"/>
      <c r="F32" s="691"/>
      <c r="G32" s="691"/>
      <c r="H32" s="691"/>
      <c r="I32" s="691"/>
      <c r="J32" s="699"/>
      <c r="K32" s="726"/>
      <c r="L32" s="726" t="s">
        <v>479</v>
      </c>
      <c r="M32" s="726"/>
      <c r="N32" s="726"/>
      <c r="O32" s="691"/>
      <c r="P32" s="714"/>
    </row>
    <row r="33" spans="2:16" ht="14.25" customHeight="1">
      <c r="B33" s="668"/>
      <c r="C33" s="691"/>
      <c r="D33" s="691"/>
      <c r="E33" s="691"/>
      <c r="F33" s="691"/>
      <c r="G33" s="691"/>
      <c r="H33" s="691"/>
      <c r="I33" s="691"/>
      <c r="J33" s="699"/>
      <c r="K33" s="726"/>
      <c r="L33" s="726" t="s">
        <v>479</v>
      </c>
      <c r="M33" s="726"/>
      <c r="N33" s="726"/>
      <c r="O33" s="691"/>
      <c r="P33" s="714"/>
    </row>
    <row r="34" spans="2:16" ht="14.25" customHeight="1">
      <c r="B34" s="669"/>
      <c r="C34" s="691"/>
      <c r="D34" s="691"/>
      <c r="E34" s="691"/>
      <c r="F34" s="691"/>
      <c r="G34" s="691"/>
      <c r="H34" s="691"/>
      <c r="I34" s="691"/>
      <c r="J34" s="699"/>
      <c r="K34" s="726"/>
      <c r="L34" s="726" t="s">
        <v>479</v>
      </c>
      <c r="M34" s="726"/>
      <c r="N34" s="726"/>
      <c r="O34" s="691"/>
      <c r="P34" s="714"/>
    </row>
    <row r="35" spans="2:16" ht="14.25" customHeight="1">
      <c r="B35" s="669"/>
      <c r="C35" s="691"/>
      <c r="D35" s="691"/>
      <c r="E35" s="691"/>
      <c r="F35" s="691"/>
      <c r="G35" s="691"/>
      <c r="H35" s="691"/>
      <c r="I35" s="691"/>
      <c r="J35" s="699"/>
      <c r="K35" s="726"/>
      <c r="L35" s="726" t="s">
        <v>479</v>
      </c>
      <c r="M35" s="726"/>
      <c r="N35" s="726"/>
      <c r="O35" s="691"/>
      <c r="P35" s="714"/>
    </row>
    <row r="36" spans="2:16" ht="14.25" customHeight="1">
      <c r="B36" s="669"/>
      <c r="C36" s="691"/>
      <c r="D36" s="691"/>
      <c r="E36" s="691"/>
      <c r="F36" s="691"/>
      <c r="G36" s="691"/>
      <c r="H36" s="691"/>
      <c r="I36" s="691"/>
      <c r="J36" s="699"/>
      <c r="K36" s="726"/>
      <c r="L36" s="726" t="s">
        <v>479</v>
      </c>
      <c r="M36" s="726"/>
      <c r="N36" s="726"/>
      <c r="O36" s="691"/>
      <c r="P36" s="714"/>
    </row>
    <row r="37" spans="2:16" ht="14.25" customHeight="1">
      <c r="B37" s="670" t="s">
        <v>410</v>
      </c>
      <c r="C37" s="691"/>
      <c r="D37" s="691"/>
      <c r="E37" s="691"/>
      <c r="F37" s="691"/>
      <c r="G37" s="691"/>
      <c r="H37" s="691"/>
      <c r="I37" s="691"/>
      <c r="J37" s="699"/>
      <c r="K37" s="726"/>
      <c r="L37" s="726" t="s">
        <v>479</v>
      </c>
      <c r="M37" s="726"/>
      <c r="N37" s="726"/>
      <c r="O37" s="691"/>
      <c r="P37" s="714"/>
    </row>
    <row r="38" spans="2:16" ht="14.25" customHeight="1">
      <c r="B38" s="668"/>
      <c r="C38" s="674"/>
      <c r="D38" s="674"/>
      <c r="E38" s="674"/>
      <c r="F38" s="674"/>
      <c r="G38" s="674"/>
      <c r="H38" s="674"/>
      <c r="I38" s="674"/>
      <c r="J38" s="699"/>
      <c r="K38" s="726"/>
      <c r="L38" s="726" t="s">
        <v>479</v>
      </c>
      <c r="M38" s="726"/>
      <c r="N38" s="726"/>
      <c r="O38" s="691"/>
      <c r="P38" s="714"/>
    </row>
    <row r="39" spans="2:16" ht="15.4" customHeight="1">
      <c r="B39" s="671"/>
      <c r="C39" s="700"/>
      <c r="D39" s="719"/>
      <c r="E39" s="719"/>
      <c r="F39" s="719"/>
      <c r="G39" s="719"/>
      <c r="H39" s="719"/>
      <c r="I39" s="724"/>
      <c r="J39" s="708" t="s">
        <v>486</v>
      </c>
      <c r="K39" s="635"/>
      <c r="L39" s="635"/>
      <c r="M39" s="635"/>
      <c r="N39" s="643"/>
      <c r="O39" s="708"/>
      <c r="P39" s="715"/>
    </row>
    <row r="40" spans="2:16" ht="11.25" customHeight="1">
      <c r="J40" s="636" t="s">
        <v>560</v>
      </c>
      <c r="K40" s="640"/>
      <c r="L40" s="640"/>
      <c r="M40" s="640"/>
      <c r="N40" s="644"/>
      <c r="O40" s="636"/>
      <c r="P40" s="716"/>
    </row>
    <row r="41" spans="2:16" ht="11.25" customHeight="1">
      <c r="J41" s="637"/>
      <c r="K41" s="641"/>
      <c r="L41" s="641"/>
      <c r="M41" s="641"/>
      <c r="N41" s="645"/>
      <c r="O41" s="637"/>
      <c r="P41" s="717"/>
    </row>
    <row r="42" spans="2:16" s="594" customFormat="1" ht="12" customHeight="1">
      <c r="B42" s="608" t="s">
        <v>123</v>
      </c>
      <c r="C42" s="617" t="s">
        <v>205</v>
      </c>
      <c r="D42" s="617"/>
      <c r="E42" s="617"/>
      <c r="F42" s="617"/>
      <c r="G42" s="617"/>
      <c r="H42" s="617"/>
      <c r="I42" s="617"/>
      <c r="J42" s="617"/>
      <c r="K42" s="617"/>
      <c r="L42" s="617"/>
      <c r="M42" s="617"/>
      <c r="N42" s="617"/>
      <c r="O42" s="617"/>
      <c r="P42" s="617"/>
    </row>
    <row r="43" spans="2:16" s="594" customFormat="1" ht="12" customHeight="1">
      <c r="B43" s="608" t="s">
        <v>123</v>
      </c>
      <c r="C43" s="617" t="s">
        <v>445</v>
      </c>
      <c r="D43" s="617"/>
      <c r="E43" s="617"/>
      <c r="F43" s="617"/>
      <c r="G43" s="617"/>
      <c r="H43" s="617"/>
      <c r="I43" s="617"/>
      <c r="J43" s="617"/>
      <c r="K43" s="617"/>
      <c r="L43" s="617"/>
      <c r="M43" s="617"/>
      <c r="N43" s="617"/>
      <c r="O43" s="617"/>
      <c r="P43" s="617"/>
    </row>
    <row r="44" spans="2:16" s="595" customFormat="1" ht="7.5" customHeight="1"/>
    <row r="45" spans="2:16" ht="15.4" customHeight="1">
      <c r="B45" s="577" t="s">
        <v>139</v>
      </c>
    </row>
    <row r="46" spans="2:16" ht="11.25" customHeight="1">
      <c r="B46" s="609" t="s">
        <v>247</v>
      </c>
      <c r="C46" s="618"/>
      <c r="D46" s="618"/>
      <c r="E46" s="625"/>
    </row>
    <row r="47" spans="2:16" ht="11.25" customHeight="1">
      <c r="B47" s="610"/>
      <c r="C47" s="619"/>
      <c r="D47" s="619"/>
      <c r="E47" s="626"/>
    </row>
    <row r="48" spans="2:16" ht="11.25" customHeight="1">
      <c r="B48" s="611"/>
      <c r="C48" s="579"/>
      <c r="D48" s="579"/>
      <c r="E48" s="627" t="s">
        <v>186</v>
      </c>
      <c r="F48" s="609" t="s">
        <v>562</v>
      </c>
      <c r="G48" s="618"/>
      <c r="H48" s="625"/>
      <c r="I48" s="611" t="s">
        <v>568</v>
      </c>
      <c r="J48" s="599" t="s">
        <v>580</v>
      </c>
      <c r="K48" s="599"/>
      <c r="L48" s="599"/>
      <c r="M48" s="599"/>
      <c r="N48" s="599"/>
      <c r="O48" s="599"/>
    </row>
    <row r="49" spans="2:16" ht="11.25" customHeight="1">
      <c r="B49" s="610"/>
      <c r="C49" s="619"/>
      <c r="D49" s="619"/>
      <c r="E49" s="626"/>
      <c r="F49" s="610"/>
      <c r="G49" s="619"/>
      <c r="H49" s="626"/>
      <c r="I49" s="611"/>
      <c r="J49" s="599"/>
      <c r="K49" s="599"/>
      <c r="L49" s="599"/>
      <c r="M49" s="599"/>
      <c r="N49" s="599"/>
      <c r="O49" s="599"/>
    </row>
    <row r="50" spans="2:16" s="596" customFormat="1" ht="7.5" customHeight="1"/>
    <row r="51" spans="2:16" s="594" customFormat="1" ht="12" customHeight="1">
      <c r="B51" s="594" t="s">
        <v>527</v>
      </c>
    </row>
    <row r="52" spans="2:16" s="594" customFormat="1" ht="12" customHeight="1">
      <c r="B52" s="608">
        <v>1</v>
      </c>
      <c r="C52" s="594" t="s">
        <v>452</v>
      </c>
    </row>
    <row r="53" spans="2:16" s="594" customFormat="1" ht="12" customHeight="1">
      <c r="B53" s="608">
        <v>2</v>
      </c>
      <c r="C53" s="620" t="s">
        <v>572</v>
      </c>
      <c r="D53" s="620"/>
      <c r="E53" s="620"/>
      <c r="F53" s="620"/>
      <c r="G53" s="620"/>
      <c r="H53" s="620"/>
      <c r="I53" s="620"/>
      <c r="J53" s="620"/>
      <c r="K53" s="620"/>
      <c r="L53" s="620"/>
      <c r="M53" s="620"/>
      <c r="N53" s="620"/>
      <c r="O53" s="620"/>
      <c r="P53" s="620"/>
    </row>
    <row r="54" spans="2:16" s="594" customFormat="1" ht="12" customHeight="1">
      <c r="C54" s="620"/>
      <c r="D54" s="620"/>
      <c r="E54" s="620"/>
      <c r="F54" s="620"/>
      <c r="G54" s="620"/>
      <c r="H54" s="620"/>
      <c r="I54" s="620"/>
      <c r="J54" s="620"/>
      <c r="K54" s="620"/>
      <c r="L54" s="620"/>
      <c r="M54" s="620"/>
      <c r="N54" s="620"/>
      <c r="O54" s="620"/>
      <c r="P54" s="620"/>
    </row>
    <row r="55" spans="2:16" s="594" customFormat="1" ht="12" customHeight="1">
      <c r="B55" s="608">
        <v>3</v>
      </c>
      <c r="C55" s="594" t="s">
        <v>565</v>
      </c>
    </row>
    <row r="56" spans="2:16" s="594" customFormat="1" ht="12" customHeight="1">
      <c r="C56" s="594" t="s">
        <v>581</v>
      </c>
    </row>
    <row r="57" spans="2:16" s="594" customFormat="1" ht="12" customHeight="1">
      <c r="B57" s="608">
        <v>4</v>
      </c>
      <c r="C57" s="620" t="s">
        <v>254</v>
      </c>
      <c r="D57" s="620"/>
      <c r="E57" s="620"/>
      <c r="F57" s="620"/>
      <c r="G57" s="620"/>
      <c r="H57" s="620"/>
      <c r="I57" s="620"/>
      <c r="J57" s="620"/>
      <c r="K57" s="620"/>
      <c r="L57" s="620"/>
      <c r="M57" s="620"/>
      <c r="N57" s="620"/>
      <c r="O57" s="620"/>
      <c r="P57" s="620"/>
    </row>
    <row r="58" spans="2:16" s="594" customFormat="1" ht="12" customHeight="1">
      <c r="C58" s="620"/>
      <c r="D58" s="620"/>
      <c r="E58" s="620"/>
      <c r="F58" s="620"/>
      <c r="G58" s="620"/>
      <c r="H58" s="620"/>
      <c r="I58" s="620"/>
      <c r="J58" s="620"/>
      <c r="K58" s="620"/>
      <c r="L58" s="620"/>
      <c r="M58" s="620"/>
      <c r="N58" s="620"/>
      <c r="O58" s="620"/>
      <c r="P58" s="620"/>
    </row>
    <row r="59" spans="2:16" s="595" customFormat="1" ht="10.9" customHeight="1"/>
    <row r="60" spans="2:16" ht="15.4" customHeight="1"/>
    <row r="61" spans="2:16" ht="15.4" customHeight="1"/>
    <row r="62" spans="2:16" ht="15.4" customHeight="1"/>
    <row r="63" spans="2:16" ht="15.4" customHeight="1"/>
    <row r="64" spans="2:16" ht="15.4" customHeight="1"/>
    <row r="65" ht="15.4" customHeight="1"/>
    <row r="66" ht="15.4" customHeight="1"/>
  </sheetData>
  <mergeCells count="166">
    <mergeCell ref="B2:P2"/>
    <mergeCell ref="B3:P3"/>
    <mergeCell ref="B5:C5"/>
    <mergeCell ref="D5:H5"/>
    <mergeCell ref="J5:L5"/>
    <mergeCell ref="M5:P5"/>
    <mergeCell ref="B7:P7"/>
    <mergeCell ref="B8:D8"/>
    <mergeCell ref="E8:F8"/>
    <mergeCell ref="H8:I8"/>
    <mergeCell ref="K8:L8"/>
    <mergeCell ref="N8:P8"/>
    <mergeCell ref="B9:D9"/>
    <mergeCell ref="E9:G9"/>
    <mergeCell ref="H9:J9"/>
    <mergeCell ref="K9:M9"/>
    <mergeCell ref="N9:P9"/>
    <mergeCell ref="B11:P11"/>
    <mergeCell ref="C12:E12"/>
    <mergeCell ref="F12:I12"/>
    <mergeCell ref="J12:N12"/>
    <mergeCell ref="O12:P12"/>
    <mergeCell ref="C13:E13"/>
    <mergeCell ref="F13:I13"/>
    <mergeCell ref="J13:K13"/>
    <mergeCell ref="M13:N13"/>
    <mergeCell ref="O13:P13"/>
    <mergeCell ref="C14:E14"/>
    <mergeCell ref="F14:I14"/>
    <mergeCell ref="J14:K14"/>
    <mergeCell ref="M14:N14"/>
    <mergeCell ref="O14:P14"/>
    <mergeCell ref="C15:E15"/>
    <mergeCell ref="F15:I15"/>
    <mergeCell ref="J15:K15"/>
    <mergeCell ref="M15:N15"/>
    <mergeCell ref="O15:P15"/>
    <mergeCell ref="C16:E16"/>
    <mergeCell ref="F16:I16"/>
    <mergeCell ref="J16:K16"/>
    <mergeCell ref="M16:N16"/>
    <mergeCell ref="O16:P16"/>
    <mergeCell ref="C17:E17"/>
    <mergeCell ref="F17:I17"/>
    <mergeCell ref="J17:K17"/>
    <mergeCell ref="M17:N17"/>
    <mergeCell ref="O17:P17"/>
    <mergeCell ref="C18:E18"/>
    <mergeCell ref="F18:I18"/>
    <mergeCell ref="J18:K18"/>
    <mergeCell ref="M18:N18"/>
    <mergeCell ref="O18:P18"/>
    <mergeCell ref="C19:E19"/>
    <mergeCell ref="F19:I19"/>
    <mergeCell ref="J19:K19"/>
    <mergeCell ref="M19:N19"/>
    <mergeCell ref="O19:P19"/>
    <mergeCell ref="C20:E20"/>
    <mergeCell ref="F20:I20"/>
    <mergeCell ref="J20:K20"/>
    <mergeCell ref="M20:N20"/>
    <mergeCell ref="O20:P20"/>
    <mergeCell ref="C21:I21"/>
    <mergeCell ref="J21:N21"/>
    <mergeCell ref="O21:P21"/>
    <mergeCell ref="C22:E22"/>
    <mergeCell ref="F22:I22"/>
    <mergeCell ref="J22:K22"/>
    <mergeCell ref="M22:N22"/>
    <mergeCell ref="O22:P22"/>
    <mergeCell ref="C23:E23"/>
    <mergeCell ref="F23:I23"/>
    <mergeCell ref="J23:K23"/>
    <mergeCell ref="M23:N23"/>
    <mergeCell ref="O23:P23"/>
    <mergeCell ref="C24:E24"/>
    <mergeCell ref="F24:I24"/>
    <mergeCell ref="J24:K24"/>
    <mergeCell ref="M24:N24"/>
    <mergeCell ref="O24:P24"/>
    <mergeCell ref="C25:E25"/>
    <mergeCell ref="F25:I25"/>
    <mergeCell ref="J25:K25"/>
    <mergeCell ref="M25:N25"/>
    <mergeCell ref="O25:P25"/>
    <mergeCell ref="C26:E26"/>
    <mergeCell ref="F26:I26"/>
    <mergeCell ref="J26:K26"/>
    <mergeCell ref="M26:N26"/>
    <mergeCell ref="O26:P26"/>
    <mergeCell ref="C27:E27"/>
    <mergeCell ref="F27:I27"/>
    <mergeCell ref="J27:K27"/>
    <mergeCell ref="M27:N27"/>
    <mergeCell ref="O27:P27"/>
    <mergeCell ref="C28:E28"/>
    <mergeCell ref="F28:I28"/>
    <mergeCell ref="J28:K28"/>
    <mergeCell ref="M28:N28"/>
    <mergeCell ref="O28:P28"/>
    <mergeCell ref="C29:E29"/>
    <mergeCell ref="F29:I29"/>
    <mergeCell ref="J29:K29"/>
    <mergeCell ref="M29:N29"/>
    <mergeCell ref="O29:P29"/>
    <mergeCell ref="C30:I30"/>
    <mergeCell ref="J30:N30"/>
    <mergeCell ref="O30:P30"/>
    <mergeCell ref="C31:E31"/>
    <mergeCell ref="F31:I31"/>
    <mergeCell ref="J31:K31"/>
    <mergeCell ref="M31:N31"/>
    <mergeCell ref="O31:P31"/>
    <mergeCell ref="C32:E32"/>
    <mergeCell ref="F32:I32"/>
    <mergeCell ref="J32:K32"/>
    <mergeCell ref="M32:N32"/>
    <mergeCell ref="O32:P32"/>
    <mergeCell ref="C33:E33"/>
    <mergeCell ref="F33:I33"/>
    <mergeCell ref="J33:K33"/>
    <mergeCell ref="M33:N33"/>
    <mergeCell ref="O33:P33"/>
    <mergeCell ref="C34:E34"/>
    <mergeCell ref="F34:I34"/>
    <mergeCell ref="J34:K34"/>
    <mergeCell ref="M34:N34"/>
    <mergeCell ref="O34:P34"/>
    <mergeCell ref="C35:E35"/>
    <mergeCell ref="F35:I35"/>
    <mergeCell ref="J35:K35"/>
    <mergeCell ref="M35:N35"/>
    <mergeCell ref="O35:P35"/>
    <mergeCell ref="C36:E36"/>
    <mergeCell ref="F36:I36"/>
    <mergeCell ref="J36:K36"/>
    <mergeCell ref="M36:N36"/>
    <mergeCell ref="O36:P36"/>
    <mergeCell ref="C37:E37"/>
    <mergeCell ref="F37:I37"/>
    <mergeCell ref="J37:K37"/>
    <mergeCell ref="M37:N37"/>
    <mergeCell ref="O37:P37"/>
    <mergeCell ref="C38:E38"/>
    <mergeCell ref="F38:I38"/>
    <mergeCell ref="J38:K38"/>
    <mergeCell ref="M38:N38"/>
    <mergeCell ref="O38:P38"/>
    <mergeCell ref="C39:I39"/>
    <mergeCell ref="J39:N39"/>
    <mergeCell ref="O39:P39"/>
    <mergeCell ref="C42:P42"/>
    <mergeCell ref="C43:P43"/>
    <mergeCell ref="B16:B18"/>
    <mergeCell ref="B25:B27"/>
    <mergeCell ref="B34:B36"/>
    <mergeCell ref="J40:N41"/>
    <mergeCell ref="O40:P41"/>
    <mergeCell ref="B46:E47"/>
    <mergeCell ref="B48:D49"/>
    <mergeCell ref="E48:E49"/>
    <mergeCell ref="F48:H49"/>
    <mergeCell ref="I48:I49"/>
    <mergeCell ref="J48:O49"/>
    <mergeCell ref="C53:P54"/>
    <mergeCell ref="C57:P58"/>
  </mergeCells>
  <phoneticPr fontId="22"/>
  <printOptions horizontalCentered="1" verticalCentered="1"/>
  <pageMargins left="0.39370078740157483" right="0.39370078740157483" top="0.59055118110236227" bottom="0.39370078740157483" header="0.27559055118110237" footer="0.43307086614173229"/>
  <pageSetup paperSize="9" scale="87" fitToWidth="1" fitToHeight="1" orientation="portrait" usePrinterDefaults="1" blackAndWhite="1" r:id="rId1"/>
  <headerFooter alignWithMargins="0">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dimension ref="B2:P106"/>
  <sheetViews>
    <sheetView view="pageBreakPreview" zoomScaleSheetLayoutView="100" workbookViewId="0">
      <selection activeCell="B1" sqref="B1"/>
    </sheetView>
  </sheetViews>
  <sheetFormatPr defaultColWidth="9.375" defaultRowHeight="13.5"/>
  <cols>
    <col min="1" max="1" width="1" style="577" customWidth="1"/>
    <col min="2" max="2" width="7" style="577" customWidth="1"/>
    <col min="3" max="5" width="6.5" style="577" customWidth="1"/>
    <col min="6" max="9" width="6.625" style="577" customWidth="1"/>
    <col min="10" max="12" width="7.5" style="577" customWidth="1"/>
    <col min="13" max="14" width="6.625" style="577" customWidth="1"/>
    <col min="15" max="15" width="17.375" style="577" customWidth="1"/>
    <col min="16" max="16" width="1.375" style="577" customWidth="1"/>
    <col min="17" max="17" width="5.75" style="577" customWidth="1"/>
    <col min="18" max="16384" width="9.375" style="577"/>
  </cols>
  <sheetData>
    <row r="1" spans="2:16" ht="7.5" customHeight="1"/>
    <row r="2" spans="2:16" ht="18" customHeight="1">
      <c r="B2" s="579" t="s">
        <v>302</v>
      </c>
      <c r="C2" s="579"/>
      <c r="D2" s="579"/>
      <c r="E2" s="579"/>
      <c r="F2" s="579"/>
      <c r="G2" s="579"/>
      <c r="H2" s="579"/>
      <c r="I2" s="579"/>
      <c r="J2" s="579"/>
      <c r="K2" s="579"/>
      <c r="L2" s="579"/>
      <c r="M2" s="579"/>
      <c r="N2" s="579"/>
      <c r="O2" s="579"/>
    </row>
    <row r="3" spans="2:16" ht="18" customHeight="1">
      <c r="B3" s="579" t="s">
        <v>260</v>
      </c>
      <c r="C3" s="579"/>
      <c r="D3" s="579"/>
      <c r="E3" s="579"/>
      <c r="F3" s="579"/>
      <c r="G3" s="579"/>
      <c r="H3" s="579"/>
      <c r="I3" s="579"/>
      <c r="J3" s="579"/>
      <c r="K3" s="579"/>
      <c r="L3" s="579"/>
      <c r="M3" s="579"/>
      <c r="N3" s="579"/>
      <c r="O3" s="579"/>
    </row>
    <row r="4" spans="2:16" ht="7.5" customHeight="1">
      <c r="B4" s="579"/>
      <c r="C4" s="579"/>
      <c r="D4" s="579"/>
      <c r="E4" s="579"/>
      <c r="F4" s="579"/>
      <c r="G4" s="579"/>
      <c r="H4" s="579"/>
      <c r="I4" s="579"/>
      <c r="J4" s="579"/>
      <c r="K4" s="579"/>
      <c r="L4" s="579"/>
      <c r="M4" s="579"/>
      <c r="N4" s="579"/>
      <c r="O4" s="579"/>
      <c r="P4" s="579"/>
    </row>
    <row r="5" spans="2:16" ht="18" customHeight="1">
      <c r="B5" s="598" t="s">
        <v>150</v>
      </c>
      <c r="C5" s="598"/>
      <c r="D5" s="581"/>
      <c r="E5" s="581"/>
      <c r="F5" s="581"/>
      <c r="G5" s="581"/>
      <c r="H5" s="581"/>
      <c r="I5" s="579"/>
      <c r="J5" s="634" t="s">
        <v>491</v>
      </c>
      <c r="K5" s="639"/>
      <c r="L5" s="642"/>
      <c r="M5" s="578"/>
      <c r="N5" s="580"/>
      <c r="O5" s="591"/>
      <c r="P5" s="579"/>
    </row>
    <row r="6" spans="2:16" ht="7.5" customHeight="1">
      <c r="B6" s="579"/>
      <c r="C6" s="579"/>
      <c r="D6" s="579"/>
      <c r="E6" s="579"/>
      <c r="F6" s="579"/>
      <c r="G6" s="579"/>
      <c r="H6" s="579"/>
      <c r="I6" s="579"/>
      <c r="J6" s="579"/>
      <c r="K6" s="579"/>
      <c r="L6" s="579"/>
      <c r="M6" s="579"/>
      <c r="N6" s="579"/>
      <c r="O6" s="579"/>
      <c r="P6" s="579"/>
    </row>
    <row r="7" spans="2:16" ht="13.5" customHeight="1">
      <c r="B7" s="732" t="s">
        <v>91</v>
      </c>
      <c r="C7" s="732"/>
      <c r="D7" s="732"/>
      <c r="E7" s="732"/>
      <c r="F7" s="732"/>
      <c r="G7" s="732"/>
      <c r="H7" s="732"/>
      <c r="I7" s="732"/>
      <c r="J7" s="732"/>
      <c r="K7" s="732"/>
      <c r="L7" s="732"/>
      <c r="M7" s="732"/>
      <c r="N7" s="732"/>
      <c r="O7" s="599"/>
    </row>
    <row r="8" spans="2:16" ht="15.4" customHeight="1">
      <c r="B8" s="598" t="s">
        <v>554</v>
      </c>
      <c r="C8" s="598"/>
      <c r="D8" s="598" t="s">
        <v>582</v>
      </c>
      <c r="E8" s="598" t="s">
        <v>118</v>
      </c>
      <c r="F8" s="598" t="s">
        <v>583</v>
      </c>
      <c r="G8" s="598" t="s">
        <v>64</v>
      </c>
      <c r="H8" s="598" t="s">
        <v>46</v>
      </c>
      <c r="I8" s="598" t="s">
        <v>570</v>
      </c>
      <c r="J8" s="598" t="s">
        <v>147</v>
      </c>
      <c r="K8" s="598" t="s">
        <v>550</v>
      </c>
      <c r="L8" s="598" t="s">
        <v>238</v>
      </c>
      <c r="M8" s="598" t="s">
        <v>463</v>
      </c>
      <c r="N8" s="634" t="s">
        <v>226</v>
      </c>
      <c r="O8" s="746" t="s">
        <v>585</v>
      </c>
    </row>
    <row r="9" spans="2:16" ht="18" customHeight="1">
      <c r="B9" s="598" t="s">
        <v>332</v>
      </c>
      <c r="C9" s="598"/>
      <c r="D9" s="741"/>
      <c r="E9" s="741"/>
      <c r="F9" s="741"/>
      <c r="G9" s="741"/>
      <c r="H9" s="741"/>
      <c r="I9" s="741"/>
      <c r="J9" s="741"/>
      <c r="K9" s="741"/>
      <c r="L9" s="741"/>
      <c r="M9" s="741"/>
      <c r="N9" s="745"/>
      <c r="O9" s="747"/>
    </row>
    <row r="10" spans="2:16" ht="7.5" customHeight="1"/>
    <row r="11" spans="2:16" ht="13.5" customHeight="1">
      <c r="B11" s="599" t="s">
        <v>586</v>
      </c>
      <c r="C11" s="599"/>
      <c r="D11" s="599"/>
      <c r="E11" s="599"/>
      <c r="F11" s="599"/>
      <c r="G11" s="599"/>
      <c r="H11" s="599"/>
      <c r="I11" s="599"/>
      <c r="J11" s="599"/>
      <c r="K11" s="599"/>
      <c r="L11" s="599"/>
      <c r="M11" s="599"/>
      <c r="N11" s="599"/>
      <c r="O11" s="599"/>
    </row>
    <row r="12" spans="2:16" ht="15.4" customHeight="1">
      <c r="B12" s="733" t="s">
        <v>554</v>
      </c>
      <c r="C12" s="738" t="s">
        <v>558</v>
      </c>
      <c r="D12" s="738"/>
      <c r="E12" s="738"/>
      <c r="F12" s="738" t="s">
        <v>4</v>
      </c>
      <c r="G12" s="738"/>
      <c r="H12" s="738"/>
      <c r="I12" s="738"/>
      <c r="J12" s="738" t="s">
        <v>469</v>
      </c>
      <c r="K12" s="738"/>
      <c r="L12" s="738"/>
      <c r="M12" s="738" t="s">
        <v>353</v>
      </c>
      <c r="N12" s="738"/>
      <c r="O12" s="748"/>
    </row>
    <row r="13" spans="2:16" ht="14.25" customHeight="1">
      <c r="B13" s="734" t="s">
        <v>582</v>
      </c>
      <c r="C13" s="690" t="s">
        <v>10</v>
      </c>
      <c r="D13" s="690"/>
      <c r="E13" s="690"/>
      <c r="F13" s="690"/>
      <c r="G13" s="690"/>
      <c r="H13" s="690"/>
      <c r="I13" s="690"/>
      <c r="J13" s="690"/>
      <c r="K13" s="690"/>
      <c r="L13" s="690"/>
      <c r="M13" s="690"/>
      <c r="N13" s="690"/>
      <c r="O13" s="713"/>
    </row>
    <row r="14" spans="2:16" ht="14.25" customHeight="1">
      <c r="B14" s="735"/>
      <c r="C14" s="691" t="s">
        <v>10</v>
      </c>
      <c r="D14" s="691"/>
      <c r="E14" s="691"/>
      <c r="F14" s="691"/>
      <c r="G14" s="691"/>
      <c r="H14" s="691"/>
      <c r="I14" s="691"/>
      <c r="J14" s="691"/>
      <c r="K14" s="691"/>
      <c r="L14" s="691"/>
      <c r="M14" s="691"/>
      <c r="N14" s="691"/>
      <c r="O14" s="714"/>
    </row>
    <row r="15" spans="2:16" ht="14.25" customHeight="1">
      <c r="B15" s="735"/>
      <c r="C15" s="691" t="s">
        <v>10</v>
      </c>
      <c r="D15" s="691"/>
      <c r="E15" s="691"/>
      <c r="F15" s="691"/>
      <c r="G15" s="691"/>
      <c r="H15" s="691"/>
      <c r="I15" s="691"/>
      <c r="J15" s="691"/>
      <c r="K15" s="691"/>
      <c r="L15" s="691"/>
      <c r="M15" s="691"/>
      <c r="N15" s="691"/>
      <c r="O15" s="714"/>
    </row>
    <row r="16" spans="2:16" ht="14.25" customHeight="1">
      <c r="B16" s="735"/>
      <c r="C16" s="691" t="s">
        <v>10</v>
      </c>
      <c r="D16" s="691"/>
      <c r="E16" s="691"/>
      <c r="F16" s="691"/>
      <c r="G16" s="691"/>
      <c r="H16" s="691"/>
      <c r="I16" s="691"/>
      <c r="J16" s="691"/>
      <c r="K16" s="691"/>
      <c r="L16" s="691"/>
      <c r="M16" s="691"/>
      <c r="N16" s="691"/>
      <c r="O16" s="714"/>
    </row>
    <row r="17" spans="2:15" ht="14.25" customHeight="1">
      <c r="B17" s="735"/>
      <c r="C17" s="691" t="s">
        <v>10</v>
      </c>
      <c r="D17" s="691"/>
      <c r="E17" s="691"/>
      <c r="F17" s="691"/>
      <c r="G17" s="691"/>
      <c r="H17" s="691"/>
      <c r="I17" s="691"/>
      <c r="J17" s="691"/>
      <c r="K17" s="691"/>
      <c r="L17" s="691"/>
      <c r="M17" s="691"/>
      <c r="N17" s="691"/>
      <c r="O17" s="714"/>
    </row>
    <row r="18" spans="2:15" ht="14.25" customHeight="1">
      <c r="B18" s="735"/>
      <c r="C18" s="674" t="s">
        <v>10</v>
      </c>
      <c r="D18" s="674"/>
      <c r="E18" s="674"/>
      <c r="F18" s="674"/>
      <c r="G18" s="674"/>
      <c r="H18" s="674"/>
      <c r="I18" s="674"/>
      <c r="J18" s="691"/>
      <c r="K18" s="691"/>
      <c r="L18" s="691"/>
      <c r="M18" s="691"/>
      <c r="N18" s="691"/>
      <c r="O18" s="714"/>
    </row>
    <row r="19" spans="2:15" ht="14.25" customHeight="1">
      <c r="B19" s="736"/>
      <c r="C19" s="739"/>
      <c r="D19" s="742"/>
      <c r="E19" s="742"/>
      <c r="F19" s="742"/>
      <c r="G19" s="742"/>
      <c r="H19" s="742"/>
      <c r="I19" s="743"/>
      <c r="J19" s="635" t="s">
        <v>160</v>
      </c>
      <c r="K19" s="635"/>
      <c r="L19" s="643"/>
      <c r="M19" s="708"/>
      <c r="N19" s="635"/>
      <c r="O19" s="715"/>
    </row>
    <row r="20" spans="2:15" ht="14.25" customHeight="1">
      <c r="B20" s="734" t="s">
        <v>518</v>
      </c>
      <c r="C20" s="690" t="s">
        <v>10</v>
      </c>
      <c r="D20" s="690"/>
      <c r="E20" s="690"/>
      <c r="F20" s="690"/>
      <c r="G20" s="690"/>
      <c r="H20" s="690"/>
      <c r="I20" s="690"/>
      <c r="J20" s="690"/>
      <c r="K20" s="690"/>
      <c r="L20" s="690"/>
      <c r="M20" s="690"/>
      <c r="N20" s="690"/>
      <c r="O20" s="713"/>
    </row>
    <row r="21" spans="2:15" ht="14.25" customHeight="1">
      <c r="B21" s="735"/>
      <c r="C21" s="691" t="s">
        <v>10</v>
      </c>
      <c r="D21" s="691"/>
      <c r="E21" s="691"/>
      <c r="F21" s="691"/>
      <c r="G21" s="691"/>
      <c r="H21" s="691"/>
      <c r="I21" s="691"/>
      <c r="J21" s="691"/>
      <c r="K21" s="691"/>
      <c r="L21" s="691"/>
      <c r="M21" s="691"/>
      <c r="N21" s="691"/>
      <c r="O21" s="714"/>
    </row>
    <row r="22" spans="2:15" ht="14.25" customHeight="1">
      <c r="B22" s="735"/>
      <c r="C22" s="691" t="s">
        <v>10</v>
      </c>
      <c r="D22" s="691"/>
      <c r="E22" s="691"/>
      <c r="F22" s="691"/>
      <c r="G22" s="691"/>
      <c r="H22" s="691"/>
      <c r="I22" s="691"/>
      <c r="J22" s="691"/>
      <c r="K22" s="691"/>
      <c r="L22" s="691"/>
      <c r="M22" s="691"/>
      <c r="N22" s="691"/>
      <c r="O22" s="714"/>
    </row>
    <row r="23" spans="2:15" ht="14.25" customHeight="1">
      <c r="B23" s="735"/>
      <c r="C23" s="691" t="s">
        <v>10</v>
      </c>
      <c r="D23" s="691"/>
      <c r="E23" s="691"/>
      <c r="F23" s="691"/>
      <c r="G23" s="691"/>
      <c r="H23" s="691"/>
      <c r="I23" s="691"/>
      <c r="J23" s="691"/>
      <c r="K23" s="691"/>
      <c r="L23" s="691"/>
      <c r="M23" s="691"/>
      <c r="N23" s="691"/>
      <c r="O23" s="714"/>
    </row>
    <row r="24" spans="2:15" ht="14.25" customHeight="1">
      <c r="B24" s="735"/>
      <c r="C24" s="691" t="s">
        <v>10</v>
      </c>
      <c r="D24" s="691"/>
      <c r="E24" s="691"/>
      <c r="F24" s="691"/>
      <c r="G24" s="691"/>
      <c r="H24" s="691"/>
      <c r="I24" s="691"/>
      <c r="J24" s="691"/>
      <c r="K24" s="691"/>
      <c r="L24" s="691"/>
      <c r="M24" s="691"/>
      <c r="N24" s="691"/>
      <c r="O24" s="714"/>
    </row>
    <row r="25" spans="2:15" ht="14.25" customHeight="1">
      <c r="B25" s="735"/>
      <c r="C25" s="674" t="s">
        <v>10</v>
      </c>
      <c r="D25" s="674"/>
      <c r="E25" s="674"/>
      <c r="F25" s="674"/>
      <c r="G25" s="674"/>
      <c r="H25" s="674"/>
      <c r="I25" s="674"/>
      <c r="J25" s="691"/>
      <c r="K25" s="691"/>
      <c r="L25" s="691"/>
      <c r="M25" s="691"/>
      <c r="N25" s="691"/>
      <c r="O25" s="714"/>
    </row>
    <row r="26" spans="2:15" ht="14.25" customHeight="1">
      <c r="B26" s="736"/>
      <c r="C26" s="739"/>
      <c r="D26" s="742"/>
      <c r="E26" s="742"/>
      <c r="F26" s="742"/>
      <c r="G26" s="742"/>
      <c r="H26" s="742"/>
      <c r="I26" s="743"/>
      <c r="J26" s="635" t="s">
        <v>587</v>
      </c>
      <c r="K26" s="635"/>
      <c r="L26" s="643"/>
      <c r="M26" s="708"/>
      <c r="N26" s="635"/>
      <c r="O26" s="715"/>
    </row>
    <row r="27" spans="2:15" ht="14.25" customHeight="1">
      <c r="B27" s="734" t="s">
        <v>589</v>
      </c>
      <c r="C27" s="690" t="s">
        <v>10</v>
      </c>
      <c r="D27" s="690"/>
      <c r="E27" s="690"/>
      <c r="F27" s="690"/>
      <c r="G27" s="690"/>
      <c r="H27" s="690"/>
      <c r="I27" s="690"/>
      <c r="J27" s="690"/>
      <c r="K27" s="690"/>
      <c r="L27" s="690"/>
      <c r="M27" s="690"/>
      <c r="N27" s="690"/>
      <c r="O27" s="713"/>
    </row>
    <row r="28" spans="2:15" ht="14.25" customHeight="1">
      <c r="B28" s="735"/>
      <c r="C28" s="691" t="s">
        <v>10</v>
      </c>
      <c r="D28" s="691"/>
      <c r="E28" s="691"/>
      <c r="F28" s="691"/>
      <c r="G28" s="691"/>
      <c r="H28" s="691"/>
      <c r="I28" s="691"/>
      <c r="J28" s="691"/>
      <c r="K28" s="691"/>
      <c r="L28" s="691"/>
      <c r="M28" s="691"/>
      <c r="N28" s="691"/>
      <c r="O28" s="714"/>
    </row>
    <row r="29" spans="2:15" ht="14.25" customHeight="1">
      <c r="B29" s="735"/>
      <c r="C29" s="691" t="s">
        <v>10</v>
      </c>
      <c r="D29" s="691"/>
      <c r="E29" s="691"/>
      <c r="F29" s="691"/>
      <c r="G29" s="691"/>
      <c r="H29" s="691"/>
      <c r="I29" s="691"/>
      <c r="J29" s="691"/>
      <c r="K29" s="691"/>
      <c r="L29" s="691"/>
      <c r="M29" s="691"/>
      <c r="N29" s="691"/>
      <c r="O29" s="714"/>
    </row>
    <row r="30" spans="2:15" ht="14.25" customHeight="1">
      <c r="B30" s="735"/>
      <c r="C30" s="691" t="s">
        <v>10</v>
      </c>
      <c r="D30" s="691"/>
      <c r="E30" s="691"/>
      <c r="F30" s="691"/>
      <c r="G30" s="691"/>
      <c r="H30" s="691"/>
      <c r="I30" s="691"/>
      <c r="J30" s="691"/>
      <c r="K30" s="691"/>
      <c r="L30" s="691"/>
      <c r="M30" s="691"/>
      <c r="N30" s="691"/>
      <c r="O30" s="714"/>
    </row>
    <row r="31" spans="2:15" ht="14.25" customHeight="1">
      <c r="B31" s="735"/>
      <c r="C31" s="691" t="s">
        <v>10</v>
      </c>
      <c r="D31" s="691"/>
      <c r="E31" s="691"/>
      <c r="F31" s="691"/>
      <c r="G31" s="691"/>
      <c r="H31" s="691"/>
      <c r="I31" s="691"/>
      <c r="J31" s="691"/>
      <c r="K31" s="691"/>
      <c r="L31" s="691"/>
      <c r="M31" s="691"/>
      <c r="N31" s="691"/>
      <c r="O31" s="714"/>
    </row>
    <row r="32" spans="2:15" ht="14.25" customHeight="1">
      <c r="B32" s="735"/>
      <c r="C32" s="674" t="s">
        <v>10</v>
      </c>
      <c r="D32" s="674"/>
      <c r="E32" s="674"/>
      <c r="F32" s="674"/>
      <c r="G32" s="674"/>
      <c r="H32" s="674"/>
      <c r="I32" s="674"/>
      <c r="J32" s="691"/>
      <c r="K32" s="691"/>
      <c r="L32" s="691"/>
      <c r="M32" s="691"/>
      <c r="N32" s="691"/>
      <c r="O32" s="714"/>
    </row>
    <row r="33" spans="2:15" ht="14.25" customHeight="1">
      <c r="B33" s="736"/>
      <c r="C33" s="739"/>
      <c r="D33" s="742"/>
      <c r="E33" s="742"/>
      <c r="F33" s="742"/>
      <c r="G33" s="742"/>
      <c r="H33" s="742"/>
      <c r="I33" s="743"/>
      <c r="J33" s="635" t="s">
        <v>214</v>
      </c>
      <c r="K33" s="635"/>
      <c r="L33" s="643"/>
      <c r="M33" s="708"/>
      <c r="N33" s="635"/>
      <c r="O33" s="715"/>
    </row>
    <row r="34" spans="2:15" ht="14.25" customHeight="1">
      <c r="B34" s="734" t="s">
        <v>590</v>
      </c>
      <c r="C34" s="690" t="s">
        <v>10</v>
      </c>
      <c r="D34" s="690"/>
      <c r="E34" s="690"/>
      <c r="F34" s="690"/>
      <c r="G34" s="690"/>
      <c r="H34" s="690"/>
      <c r="I34" s="690"/>
      <c r="J34" s="690"/>
      <c r="K34" s="690"/>
      <c r="L34" s="690"/>
      <c r="M34" s="690"/>
      <c r="N34" s="690"/>
      <c r="O34" s="713"/>
    </row>
    <row r="35" spans="2:15" ht="14.25" customHeight="1">
      <c r="B35" s="735"/>
      <c r="C35" s="691" t="s">
        <v>10</v>
      </c>
      <c r="D35" s="691"/>
      <c r="E35" s="691"/>
      <c r="F35" s="691"/>
      <c r="G35" s="691"/>
      <c r="H35" s="691"/>
      <c r="I35" s="691"/>
      <c r="J35" s="691"/>
      <c r="K35" s="691"/>
      <c r="L35" s="691"/>
      <c r="M35" s="691"/>
      <c r="N35" s="691"/>
      <c r="O35" s="714"/>
    </row>
    <row r="36" spans="2:15" ht="14.25" customHeight="1">
      <c r="B36" s="735"/>
      <c r="C36" s="691" t="s">
        <v>10</v>
      </c>
      <c r="D36" s="691"/>
      <c r="E36" s="691"/>
      <c r="F36" s="691"/>
      <c r="G36" s="691"/>
      <c r="H36" s="691"/>
      <c r="I36" s="691"/>
      <c r="J36" s="691"/>
      <c r="K36" s="691"/>
      <c r="L36" s="691"/>
      <c r="M36" s="691"/>
      <c r="N36" s="691"/>
      <c r="O36" s="714"/>
    </row>
    <row r="37" spans="2:15" ht="14.25" customHeight="1">
      <c r="B37" s="735"/>
      <c r="C37" s="691" t="s">
        <v>10</v>
      </c>
      <c r="D37" s="691"/>
      <c r="E37" s="691"/>
      <c r="F37" s="691"/>
      <c r="G37" s="691"/>
      <c r="H37" s="691"/>
      <c r="I37" s="691"/>
      <c r="J37" s="691"/>
      <c r="K37" s="691"/>
      <c r="L37" s="691"/>
      <c r="M37" s="691"/>
      <c r="N37" s="691"/>
      <c r="O37" s="714"/>
    </row>
    <row r="38" spans="2:15" ht="14.25" customHeight="1">
      <c r="B38" s="735"/>
      <c r="C38" s="691" t="s">
        <v>10</v>
      </c>
      <c r="D38" s="691"/>
      <c r="E38" s="691"/>
      <c r="F38" s="691"/>
      <c r="G38" s="691"/>
      <c r="H38" s="691"/>
      <c r="I38" s="691"/>
      <c r="J38" s="691"/>
      <c r="K38" s="691"/>
      <c r="L38" s="691"/>
      <c r="M38" s="691"/>
      <c r="N38" s="691"/>
      <c r="O38" s="714"/>
    </row>
    <row r="39" spans="2:15" ht="14.25" customHeight="1">
      <c r="B39" s="735"/>
      <c r="C39" s="674" t="s">
        <v>10</v>
      </c>
      <c r="D39" s="674"/>
      <c r="E39" s="674"/>
      <c r="F39" s="674"/>
      <c r="G39" s="674"/>
      <c r="H39" s="674"/>
      <c r="I39" s="674"/>
      <c r="J39" s="691"/>
      <c r="K39" s="691"/>
      <c r="L39" s="691"/>
      <c r="M39" s="691"/>
      <c r="N39" s="691"/>
      <c r="O39" s="714"/>
    </row>
    <row r="40" spans="2:15" ht="14.25" customHeight="1">
      <c r="B40" s="736"/>
      <c r="C40" s="739"/>
      <c r="D40" s="742"/>
      <c r="E40" s="742"/>
      <c r="F40" s="742"/>
      <c r="G40" s="742"/>
      <c r="H40" s="742"/>
      <c r="I40" s="743"/>
      <c r="J40" s="635" t="s">
        <v>47</v>
      </c>
      <c r="K40" s="635"/>
      <c r="L40" s="643"/>
      <c r="M40" s="708"/>
      <c r="N40" s="635"/>
      <c r="O40" s="715"/>
    </row>
    <row r="41" spans="2:15" ht="14.25" customHeight="1">
      <c r="B41" s="734" t="s">
        <v>36</v>
      </c>
      <c r="C41" s="690" t="s">
        <v>10</v>
      </c>
      <c r="D41" s="690"/>
      <c r="E41" s="690"/>
      <c r="F41" s="690"/>
      <c r="G41" s="690"/>
      <c r="H41" s="690"/>
      <c r="I41" s="690"/>
      <c r="J41" s="690"/>
      <c r="K41" s="690"/>
      <c r="L41" s="690"/>
      <c r="M41" s="690"/>
      <c r="N41" s="690"/>
      <c r="O41" s="713"/>
    </row>
    <row r="42" spans="2:15" ht="14.25" customHeight="1">
      <c r="B42" s="735"/>
      <c r="C42" s="691" t="s">
        <v>10</v>
      </c>
      <c r="D42" s="691"/>
      <c r="E42" s="691"/>
      <c r="F42" s="691"/>
      <c r="G42" s="691"/>
      <c r="H42" s="691"/>
      <c r="I42" s="691"/>
      <c r="J42" s="691"/>
      <c r="K42" s="691"/>
      <c r="L42" s="691"/>
      <c r="M42" s="691"/>
      <c r="N42" s="691"/>
      <c r="O42" s="714"/>
    </row>
    <row r="43" spans="2:15" ht="14.25" customHeight="1">
      <c r="B43" s="735"/>
      <c r="C43" s="691" t="s">
        <v>10</v>
      </c>
      <c r="D43" s="691"/>
      <c r="E43" s="691"/>
      <c r="F43" s="691"/>
      <c r="G43" s="691"/>
      <c r="H43" s="691"/>
      <c r="I43" s="691"/>
      <c r="J43" s="691"/>
      <c r="K43" s="691"/>
      <c r="L43" s="691"/>
      <c r="M43" s="691"/>
      <c r="N43" s="691"/>
      <c r="O43" s="714"/>
    </row>
    <row r="44" spans="2:15" ht="14.25" customHeight="1">
      <c r="B44" s="735"/>
      <c r="C44" s="691" t="s">
        <v>10</v>
      </c>
      <c r="D44" s="691"/>
      <c r="E44" s="691"/>
      <c r="F44" s="691"/>
      <c r="G44" s="691"/>
      <c r="H44" s="691"/>
      <c r="I44" s="691"/>
      <c r="J44" s="691"/>
      <c r="K44" s="691"/>
      <c r="L44" s="691"/>
      <c r="M44" s="691"/>
      <c r="N44" s="691"/>
      <c r="O44" s="714"/>
    </row>
    <row r="45" spans="2:15" ht="14.25" customHeight="1">
      <c r="B45" s="735"/>
      <c r="C45" s="691" t="s">
        <v>10</v>
      </c>
      <c r="D45" s="691"/>
      <c r="E45" s="691"/>
      <c r="F45" s="691"/>
      <c r="G45" s="691"/>
      <c r="H45" s="691"/>
      <c r="I45" s="691"/>
      <c r="J45" s="691"/>
      <c r="K45" s="691"/>
      <c r="L45" s="691"/>
      <c r="M45" s="691"/>
      <c r="N45" s="691"/>
      <c r="O45" s="714"/>
    </row>
    <row r="46" spans="2:15" ht="14.25" customHeight="1">
      <c r="B46" s="735"/>
      <c r="C46" s="674" t="s">
        <v>10</v>
      </c>
      <c r="D46" s="674"/>
      <c r="E46" s="674"/>
      <c r="F46" s="674"/>
      <c r="G46" s="674"/>
      <c r="H46" s="674"/>
      <c r="I46" s="674"/>
      <c r="J46" s="691"/>
      <c r="K46" s="691"/>
      <c r="L46" s="691"/>
      <c r="M46" s="691"/>
      <c r="N46" s="691"/>
      <c r="O46" s="714"/>
    </row>
    <row r="47" spans="2:15" ht="14.25" customHeight="1">
      <c r="B47" s="736"/>
      <c r="C47" s="739"/>
      <c r="D47" s="742"/>
      <c r="E47" s="742"/>
      <c r="F47" s="742"/>
      <c r="G47" s="742"/>
      <c r="H47" s="742"/>
      <c r="I47" s="743"/>
      <c r="J47" s="635" t="s">
        <v>422</v>
      </c>
      <c r="K47" s="635"/>
      <c r="L47" s="643"/>
      <c r="M47" s="708"/>
      <c r="N47" s="635"/>
      <c r="O47" s="715"/>
    </row>
    <row r="48" spans="2:15" ht="14.25" customHeight="1">
      <c r="B48" s="737" t="s">
        <v>130</v>
      </c>
      <c r="C48" s="740" t="s">
        <v>10</v>
      </c>
      <c r="D48" s="740"/>
      <c r="E48" s="740"/>
      <c r="F48" s="740"/>
      <c r="G48" s="740"/>
      <c r="H48" s="740"/>
      <c r="I48" s="740"/>
      <c r="J48" s="740"/>
      <c r="K48" s="740"/>
      <c r="L48" s="740"/>
      <c r="M48" s="740"/>
      <c r="N48" s="740"/>
      <c r="O48" s="749"/>
    </row>
    <row r="49" spans="2:15" ht="14.25" customHeight="1">
      <c r="B49" s="735"/>
      <c r="C49" s="691" t="s">
        <v>10</v>
      </c>
      <c r="D49" s="691"/>
      <c r="E49" s="691"/>
      <c r="F49" s="691"/>
      <c r="G49" s="691"/>
      <c r="H49" s="691"/>
      <c r="I49" s="691"/>
      <c r="J49" s="691"/>
      <c r="K49" s="691"/>
      <c r="L49" s="691"/>
      <c r="M49" s="691"/>
      <c r="N49" s="691"/>
      <c r="O49" s="714"/>
    </row>
    <row r="50" spans="2:15" ht="14.25" customHeight="1">
      <c r="B50" s="735"/>
      <c r="C50" s="691" t="s">
        <v>10</v>
      </c>
      <c r="D50" s="691"/>
      <c r="E50" s="691"/>
      <c r="F50" s="691"/>
      <c r="G50" s="691"/>
      <c r="H50" s="691"/>
      <c r="I50" s="691"/>
      <c r="J50" s="691"/>
      <c r="K50" s="691"/>
      <c r="L50" s="691"/>
      <c r="M50" s="691"/>
      <c r="N50" s="691"/>
      <c r="O50" s="714"/>
    </row>
    <row r="51" spans="2:15" ht="14.25" customHeight="1">
      <c r="B51" s="735"/>
      <c r="C51" s="691" t="s">
        <v>10</v>
      </c>
      <c r="D51" s="691"/>
      <c r="E51" s="691"/>
      <c r="F51" s="691"/>
      <c r="G51" s="691"/>
      <c r="H51" s="691"/>
      <c r="I51" s="691"/>
      <c r="J51" s="691"/>
      <c r="K51" s="691"/>
      <c r="L51" s="691"/>
      <c r="M51" s="691"/>
      <c r="N51" s="691"/>
      <c r="O51" s="714"/>
    </row>
    <row r="52" spans="2:15" ht="14.25" customHeight="1">
      <c r="B52" s="735"/>
      <c r="C52" s="691" t="s">
        <v>10</v>
      </c>
      <c r="D52" s="691"/>
      <c r="E52" s="691"/>
      <c r="F52" s="691"/>
      <c r="G52" s="691"/>
      <c r="H52" s="691"/>
      <c r="I52" s="691"/>
      <c r="J52" s="691"/>
      <c r="K52" s="691"/>
      <c r="L52" s="691"/>
      <c r="M52" s="691"/>
      <c r="N52" s="691"/>
      <c r="O52" s="714"/>
    </row>
    <row r="53" spans="2:15" ht="14.25" customHeight="1">
      <c r="B53" s="735"/>
      <c r="C53" s="674" t="s">
        <v>10</v>
      </c>
      <c r="D53" s="674"/>
      <c r="E53" s="674"/>
      <c r="F53" s="674"/>
      <c r="G53" s="674"/>
      <c r="H53" s="674"/>
      <c r="I53" s="674"/>
      <c r="J53" s="691"/>
      <c r="K53" s="691"/>
      <c r="L53" s="691"/>
      <c r="M53" s="691"/>
      <c r="N53" s="691"/>
      <c r="O53" s="714"/>
    </row>
    <row r="54" spans="2:15" ht="14.25" customHeight="1">
      <c r="B54" s="736"/>
      <c r="C54" s="739"/>
      <c r="D54" s="742"/>
      <c r="E54" s="742"/>
      <c r="F54" s="742"/>
      <c r="G54" s="742"/>
      <c r="H54" s="742"/>
      <c r="I54" s="743"/>
      <c r="J54" s="635" t="s">
        <v>187</v>
      </c>
      <c r="K54" s="635"/>
      <c r="L54" s="643"/>
      <c r="M54" s="708"/>
      <c r="N54" s="635"/>
      <c r="O54" s="715"/>
    </row>
    <row r="55" spans="2:15" ht="14.25" customHeight="1">
      <c r="B55" s="579"/>
      <c r="C55" s="593"/>
      <c r="D55" s="593"/>
      <c r="E55" s="593"/>
      <c r="F55" s="593"/>
      <c r="G55" s="593"/>
      <c r="H55" s="593"/>
      <c r="I55" s="593"/>
      <c r="J55" s="579"/>
      <c r="K55" s="579"/>
      <c r="L55" s="579"/>
      <c r="M55" s="579"/>
      <c r="N55" s="579"/>
      <c r="O55" s="579"/>
    </row>
    <row r="56" spans="2:15" ht="14.25"/>
    <row r="57" spans="2:15" ht="15.4" customHeight="1">
      <c r="B57" s="733" t="s">
        <v>554</v>
      </c>
      <c r="C57" s="738" t="s">
        <v>558</v>
      </c>
      <c r="D57" s="738"/>
      <c r="E57" s="738"/>
      <c r="F57" s="738" t="s">
        <v>4</v>
      </c>
      <c r="G57" s="738"/>
      <c r="H57" s="738"/>
      <c r="I57" s="738"/>
      <c r="J57" s="738" t="s">
        <v>469</v>
      </c>
      <c r="K57" s="738"/>
      <c r="L57" s="738"/>
      <c r="M57" s="738" t="s">
        <v>353</v>
      </c>
      <c r="N57" s="738"/>
      <c r="O57" s="748"/>
    </row>
    <row r="58" spans="2:15" ht="14.25" customHeight="1">
      <c r="B58" s="734" t="s">
        <v>362</v>
      </c>
      <c r="C58" s="740" t="s">
        <v>10</v>
      </c>
      <c r="D58" s="740"/>
      <c r="E58" s="740"/>
      <c r="F58" s="690"/>
      <c r="G58" s="690"/>
      <c r="H58" s="690"/>
      <c r="I58" s="690"/>
      <c r="J58" s="690"/>
      <c r="K58" s="690"/>
      <c r="L58" s="690"/>
      <c r="M58" s="690"/>
      <c r="N58" s="690"/>
      <c r="O58" s="713"/>
    </row>
    <row r="59" spans="2:15" ht="14.25" customHeight="1">
      <c r="B59" s="735"/>
      <c r="C59" s="691" t="s">
        <v>10</v>
      </c>
      <c r="D59" s="691"/>
      <c r="E59" s="691"/>
      <c r="F59" s="691"/>
      <c r="G59" s="691"/>
      <c r="H59" s="691"/>
      <c r="I59" s="691"/>
      <c r="J59" s="691"/>
      <c r="K59" s="691"/>
      <c r="L59" s="691"/>
      <c r="M59" s="691"/>
      <c r="N59" s="691"/>
      <c r="O59" s="714"/>
    </row>
    <row r="60" spans="2:15" ht="14.25" customHeight="1">
      <c r="B60" s="735"/>
      <c r="C60" s="691" t="s">
        <v>10</v>
      </c>
      <c r="D60" s="691"/>
      <c r="E60" s="691"/>
      <c r="F60" s="691"/>
      <c r="G60" s="691"/>
      <c r="H60" s="691"/>
      <c r="I60" s="691"/>
      <c r="J60" s="691"/>
      <c r="K60" s="691"/>
      <c r="L60" s="691"/>
      <c r="M60" s="691"/>
      <c r="N60" s="691"/>
      <c r="O60" s="714"/>
    </row>
    <row r="61" spans="2:15" ht="14.25" customHeight="1">
      <c r="B61" s="735"/>
      <c r="C61" s="691" t="s">
        <v>10</v>
      </c>
      <c r="D61" s="691"/>
      <c r="E61" s="691"/>
      <c r="F61" s="691"/>
      <c r="G61" s="691"/>
      <c r="H61" s="691"/>
      <c r="I61" s="691"/>
      <c r="J61" s="691"/>
      <c r="K61" s="691"/>
      <c r="L61" s="691"/>
      <c r="M61" s="691"/>
      <c r="N61" s="691"/>
      <c r="O61" s="714"/>
    </row>
    <row r="62" spans="2:15" ht="14.25" customHeight="1">
      <c r="B62" s="735"/>
      <c r="C62" s="691" t="s">
        <v>10</v>
      </c>
      <c r="D62" s="691"/>
      <c r="E62" s="691"/>
      <c r="F62" s="691"/>
      <c r="G62" s="691"/>
      <c r="H62" s="691"/>
      <c r="I62" s="691"/>
      <c r="J62" s="691"/>
      <c r="K62" s="691"/>
      <c r="L62" s="691"/>
      <c r="M62" s="691"/>
      <c r="N62" s="691"/>
      <c r="O62" s="714"/>
    </row>
    <row r="63" spans="2:15" ht="14.25" customHeight="1">
      <c r="B63" s="735"/>
      <c r="C63" s="674" t="s">
        <v>10</v>
      </c>
      <c r="D63" s="674"/>
      <c r="E63" s="674"/>
      <c r="F63" s="674"/>
      <c r="G63" s="674"/>
      <c r="H63" s="674"/>
      <c r="I63" s="674"/>
      <c r="J63" s="691"/>
      <c r="K63" s="691"/>
      <c r="L63" s="691"/>
      <c r="M63" s="691"/>
      <c r="N63" s="691"/>
      <c r="O63" s="714"/>
    </row>
    <row r="64" spans="2:15" ht="14.25" customHeight="1">
      <c r="B64" s="736"/>
      <c r="C64" s="739"/>
      <c r="D64" s="742"/>
      <c r="E64" s="742"/>
      <c r="F64" s="742"/>
      <c r="G64" s="742"/>
      <c r="H64" s="742"/>
      <c r="I64" s="743"/>
      <c r="J64" s="635" t="s">
        <v>592</v>
      </c>
      <c r="K64" s="635"/>
      <c r="L64" s="643"/>
      <c r="M64" s="708"/>
      <c r="N64" s="635"/>
      <c r="O64" s="715"/>
    </row>
    <row r="65" spans="2:15" ht="14.25" customHeight="1">
      <c r="B65" s="734" t="s">
        <v>512</v>
      </c>
      <c r="C65" s="740" t="s">
        <v>10</v>
      </c>
      <c r="D65" s="740"/>
      <c r="E65" s="740"/>
      <c r="F65" s="690"/>
      <c r="G65" s="690"/>
      <c r="H65" s="690"/>
      <c r="I65" s="690"/>
      <c r="J65" s="690"/>
      <c r="K65" s="690"/>
      <c r="L65" s="690"/>
      <c r="M65" s="690"/>
      <c r="N65" s="690"/>
      <c r="O65" s="713"/>
    </row>
    <row r="66" spans="2:15" ht="14.25" customHeight="1">
      <c r="B66" s="735"/>
      <c r="C66" s="691" t="s">
        <v>10</v>
      </c>
      <c r="D66" s="691"/>
      <c r="E66" s="691"/>
      <c r="F66" s="691"/>
      <c r="G66" s="691"/>
      <c r="H66" s="691"/>
      <c r="I66" s="691"/>
      <c r="J66" s="691"/>
      <c r="K66" s="691"/>
      <c r="L66" s="691"/>
      <c r="M66" s="691"/>
      <c r="N66" s="691"/>
      <c r="O66" s="714"/>
    </row>
    <row r="67" spans="2:15" ht="14.25" customHeight="1">
      <c r="B67" s="735"/>
      <c r="C67" s="691" t="s">
        <v>10</v>
      </c>
      <c r="D67" s="691"/>
      <c r="E67" s="691"/>
      <c r="F67" s="691"/>
      <c r="G67" s="691"/>
      <c r="H67" s="691"/>
      <c r="I67" s="691"/>
      <c r="J67" s="691"/>
      <c r="K67" s="691"/>
      <c r="L67" s="691"/>
      <c r="M67" s="691"/>
      <c r="N67" s="691"/>
      <c r="O67" s="714"/>
    </row>
    <row r="68" spans="2:15" ht="14.25" customHeight="1">
      <c r="B68" s="735"/>
      <c r="C68" s="691" t="s">
        <v>10</v>
      </c>
      <c r="D68" s="691"/>
      <c r="E68" s="691"/>
      <c r="F68" s="691"/>
      <c r="G68" s="691"/>
      <c r="H68" s="691"/>
      <c r="I68" s="691"/>
      <c r="J68" s="691"/>
      <c r="K68" s="691"/>
      <c r="L68" s="691"/>
      <c r="M68" s="691"/>
      <c r="N68" s="691"/>
      <c r="O68" s="714"/>
    </row>
    <row r="69" spans="2:15" ht="14.25" customHeight="1">
      <c r="B69" s="735"/>
      <c r="C69" s="691" t="s">
        <v>10</v>
      </c>
      <c r="D69" s="691"/>
      <c r="E69" s="691"/>
      <c r="F69" s="691"/>
      <c r="G69" s="691"/>
      <c r="H69" s="691"/>
      <c r="I69" s="691"/>
      <c r="J69" s="691"/>
      <c r="K69" s="691"/>
      <c r="L69" s="691"/>
      <c r="M69" s="691"/>
      <c r="N69" s="691"/>
      <c r="O69" s="714"/>
    </row>
    <row r="70" spans="2:15" ht="14.25" customHeight="1">
      <c r="B70" s="735"/>
      <c r="C70" s="674" t="s">
        <v>10</v>
      </c>
      <c r="D70" s="674"/>
      <c r="E70" s="674"/>
      <c r="F70" s="674"/>
      <c r="G70" s="674"/>
      <c r="H70" s="674"/>
      <c r="I70" s="674"/>
      <c r="J70" s="691"/>
      <c r="K70" s="691"/>
      <c r="L70" s="691"/>
      <c r="M70" s="691"/>
      <c r="N70" s="691"/>
      <c r="O70" s="714"/>
    </row>
    <row r="71" spans="2:15" ht="14.25" customHeight="1">
      <c r="B71" s="736"/>
      <c r="C71" s="739"/>
      <c r="D71" s="742"/>
      <c r="E71" s="742"/>
      <c r="F71" s="742"/>
      <c r="G71" s="742"/>
      <c r="H71" s="742"/>
      <c r="I71" s="743"/>
      <c r="J71" s="635" t="s">
        <v>593</v>
      </c>
      <c r="K71" s="635"/>
      <c r="L71" s="643"/>
      <c r="M71" s="708"/>
      <c r="N71" s="635"/>
      <c r="O71" s="715"/>
    </row>
    <row r="72" spans="2:15" ht="14.25" customHeight="1">
      <c r="B72" s="734" t="s">
        <v>563</v>
      </c>
      <c r="C72" s="740" t="s">
        <v>10</v>
      </c>
      <c r="D72" s="740"/>
      <c r="E72" s="740"/>
      <c r="F72" s="690"/>
      <c r="G72" s="690"/>
      <c r="H72" s="690"/>
      <c r="I72" s="690"/>
      <c r="J72" s="690"/>
      <c r="K72" s="690"/>
      <c r="L72" s="690"/>
      <c r="M72" s="690"/>
      <c r="N72" s="690"/>
      <c r="O72" s="713"/>
    </row>
    <row r="73" spans="2:15" ht="14.25" customHeight="1">
      <c r="B73" s="735"/>
      <c r="C73" s="691" t="s">
        <v>10</v>
      </c>
      <c r="D73" s="691"/>
      <c r="E73" s="691"/>
      <c r="F73" s="691"/>
      <c r="G73" s="691"/>
      <c r="H73" s="691"/>
      <c r="I73" s="691"/>
      <c r="J73" s="691"/>
      <c r="K73" s="691"/>
      <c r="L73" s="691"/>
      <c r="M73" s="691"/>
      <c r="N73" s="691"/>
      <c r="O73" s="714"/>
    </row>
    <row r="74" spans="2:15" ht="14.25" customHeight="1">
      <c r="B74" s="735"/>
      <c r="C74" s="691" t="s">
        <v>10</v>
      </c>
      <c r="D74" s="691"/>
      <c r="E74" s="691"/>
      <c r="F74" s="691"/>
      <c r="G74" s="691"/>
      <c r="H74" s="691"/>
      <c r="I74" s="691"/>
      <c r="J74" s="691"/>
      <c r="K74" s="691"/>
      <c r="L74" s="691"/>
      <c r="M74" s="691"/>
      <c r="N74" s="691"/>
      <c r="O74" s="714"/>
    </row>
    <row r="75" spans="2:15" ht="14.25" customHeight="1">
      <c r="B75" s="735"/>
      <c r="C75" s="691" t="s">
        <v>10</v>
      </c>
      <c r="D75" s="691"/>
      <c r="E75" s="691"/>
      <c r="F75" s="691"/>
      <c r="G75" s="691"/>
      <c r="H75" s="691"/>
      <c r="I75" s="691"/>
      <c r="J75" s="691"/>
      <c r="K75" s="691"/>
      <c r="L75" s="691"/>
      <c r="M75" s="691"/>
      <c r="N75" s="691"/>
      <c r="O75" s="714"/>
    </row>
    <row r="76" spans="2:15" ht="14.25" customHeight="1">
      <c r="B76" s="735"/>
      <c r="C76" s="691" t="s">
        <v>10</v>
      </c>
      <c r="D76" s="691"/>
      <c r="E76" s="691"/>
      <c r="F76" s="691"/>
      <c r="G76" s="691"/>
      <c r="H76" s="691"/>
      <c r="I76" s="691"/>
      <c r="J76" s="691"/>
      <c r="K76" s="691"/>
      <c r="L76" s="691"/>
      <c r="M76" s="691"/>
      <c r="N76" s="691"/>
      <c r="O76" s="714"/>
    </row>
    <row r="77" spans="2:15" ht="14.25" customHeight="1">
      <c r="B77" s="735"/>
      <c r="C77" s="674" t="s">
        <v>10</v>
      </c>
      <c r="D77" s="674"/>
      <c r="E77" s="674"/>
      <c r="F77" s="674"/>
      <c r="G77" s="674"/>
      <c r="H77" s="674"/>
      <c r="I77" s="674"/>
      <c r="J77" s="691"/>
      <c r="K77" s="691"/>
      <c r="L77" s="691"/>
      <c r="M77" s="691"/>
      <c r="N77" s="691"/>
      <c r="O77" s="714"/>
    </row>
    <row r="78" spans="2:15" ht="14.25" customHeight="1">
      <c r="B78" s="736"/>
      <c r="C78" s="739"/>
      <c r="D78" s="742"/>
      <c r="E78" s="742"/>
      <c r="F78" s="742"/>
      <c r="G78" s="742"/>
      <c r="H78" s="742"/>
      <c r="I78" s="743"/>
      <c r="J78" s="635" t="s">
        <v>426</v>
      </c>
      <c r="K78" s="635"/>
      <c r="L78" s="643"/>
      <c r="M78" s="708"/>
      <c r="N78" s="635"/>
      <c r="O78" s="715"/>
    </row>
    <row r="79" spans="2:15" ht="14.25" customHeight="1">
      <c r="B79" s="734" t="s">
        <v>327</v>
      </c>
      <c r="C79" s="740" t="s">
        <v>10</v>
      </c>
      <c r="D79" s="740"/>
      <c r="E79" s="740"/>
      <c r="F79" s="690"/>
      <c r="G79" s="690"/>
      <c r="H79" s="690"/>
      <c r="I79" s="690"/>
      <c r="J79" s="690"/>
      <c r="K79" s="690"/>
      <c r="L79" s="690"/>
      <c r="M79" s="690"/>
      <c r="N79" s="690"/>
      <c r="O79" s="713"/>
    </row>
    <row r="80" spans="2:15" ht="14.25" customHeight="1">
      <c r="B80" s="735"/>
      <c r="C80" s="691" t="s">
        <v>10</v>
      </c>
      <c r="D80" s="691"/>
      <c r="E80" s="691"/>
      <c r="F80" s="691"/>
      <c r="G80" s="691"/>
      <c r="H80" s="691"/>
      <c r="I80" s="691"/>
      <c r="J80" s="691"/>
      <c r="K80" s="691"/>
      <c r="L80" s="691"/>
      <c r="M80" s="691"/>
      <c r="N80" s="691"/>
      <c r="O80" s="714"/>
    </row>
    <row r="81" spans="2:15" ht="14.25" customHeight="1">
      <c r="B81" s="735"/>
      <c r="C81" s="691" t="s">
        <v>10</v>
      </c>
      <c r="D81" s="691"/>
      <c r="E81" s="691"/>
      <c r="F81" s="691"/>
      <c r="G81" s="691"/>
      <c r="H81" s="691"/>
      <c r="I81" s="691"/>
      <c r="J81" s="691"/>
      <c r="K81" s="691"/>
      <c r="L81" s="691"/>
      <c r="M81" s="691"/>
      <c r="N81" s="691"/>
      <c r="O81" s="714"/>
    </row>
    <row r="82" spans="2:15" ht="14.25" customHeight="1">
      <c r="B82" s="735"/>
      <c r="C82" s="691" t="s">
        <v>10</v>
      </c>
      <c r="D82" s="691"/>
      <c r="E82" s="691"/>
      <c r="F82" s="691"/>
      <c r="G82" s="691"/>
      <c r="H82" s="691"/>
      <c r="I82" s="691"/>
      <c r="J82" s="691"/>
      <c r="K82" s="691"/>
      <c r="L82" s="691"/>
      <c r="M82" s="691"/>
      <c r="N82" s="691"/>
      <c r="O82" s="714"/>
    </row>
    <row r="83" spans="2:15" ht="14.25" customHeight="1">
      <c r="B83" s="735"/>
      <c r="C83" s="691" t="s">
        <v>10</v>
      </c>
      <c r="D83" s="691"/>
      <c r="E83" s="691"/>
      <c r="F83" s="691"/>
      <c r="G83" s="691"/>
      <c r="H83" s="691"/>
      <c r="I83" s="691"/>
      <c r="J83" s="691"/>
      <c r="K83" s="691"/>
      <c r="L83" s="691"/>
      <c r="M83" s="691"/>
      <c r="N83" s="691"/>
      <c r="O83" s="714"/>
    </row>
    <row r="84" spans="2:15" ht="14.25" customHeight="1">
      <c r="B84" s="735"/>
      <c r="C84" s="674" t="s">
        <v>10</v>
      </c>
      <c r="D84" s="674"/>
      <c r="E84" s="674"/>
      <c r="F84" s="674"/>
      <c r="G84" s="674"/>
      <c r="H84" s="674"/>
      <c r="I84" s="674"/>
      <c r="J84" s="691"/>
      <c r="K84" s="691"/>
      <c r="L84" s="691"/>
      <c r="M84" s="691"/>
      <c r="N84" s="691"/>
      <c r="O84" s="714"/>
    </row>
    <row r="85" spans="2:15" ht="14.25" customHeight="1">
      <c r="B85" s="736"/>
      <c r="C85" s="739"/>
      <c r="D85" s="742"/>
      <c r="E85" s="742"/>
      <c r="F85" s="742"/>
      <c r="G85" s="742"/>
      <c r="H85" s="742"/>
      <c r="I85" s="743"/>
      <c r="J85" s="635" t="s">
        <v>274</v>
      </c>
      <c r="K85" s="635"/>
      <c r="L85" s="643"/>
      <c r="M85" s="708"/>
      <c r="N85" s="635"/>
      <c r="O85" s="715"/>
    </row>
    <row r="86" spans="2:15" ht="14.25" customHeight="1">
      <c r="B86" s="737" t="s">
        <v>594</v>
      </c>
      <c r="C86" s="740" t="s">
        <v>10</v>
      </c>
      <c r="D86" s="740"/>
      <c r="E86" s="740"/>
      <c r="F86" s="740"/>
      <c r="G86" s="740"/>
      <c r="H86" s="740"/>
      <c r="I86" s="740"/>
      <c r="J86" s="740"/>
      <c r="K86" s="740"/>
      <c r="L86" s="740"/>
      <c r="M86" s="740"/>
      <c r="N86" s="740"/>
      <c r="O86" s="749"/>
    </row>
    <row r="87" spans="2:15" ht="14.25" customHeight="1">
      <c r="B87" s="735"/>
      <c r="C87" s="691" t="s">
        <v>10</v>
      </c>
      <c r="D87" s="691"/>
      <c r="E87" s="691"/>
      <c r="F87" s="691"/>
      <c r="G87" s="691"/>
      <c r="H87" s="691"/>
      <c r="I87" s="691"/>
      <c r="J87" s="691"/>
      <c r="K87" s="691"/>
      <c r="L87" s="691"/>
      <c r="M87" s="691"/>
      <c r="N87" s="691"/>
      <c r="O87" s="714"/>
    </row>
    <row r="88" spans="2:15" ht="14.25" customHeight="1">
      <c r="B88" s="735"/>
      <c r="C88" s="691" t="s">
        <v>10</v>
      </c>
      <c r="D88" s="691"/>
      <c r="E88" s="691"/>
      <c r="F88" s="691"/>
      <c r="G88" s="691"/>
      <c r="H88" s="691"/>
      <c r="I88" s="691"/>
      <c r="J88" s="691"/>
      <c r="K88" s="691"/>
      <c r="L88" s="691"/>
      <c r="M88" s="691"/>
      <c r="N88" s="691"/>
      <c r="O88" s="714"/>
    </row>
    <row r="89" spans="2:15" ht="14.25" customHeight="1">
      <c r="B89" s="735"/>
      <c r="C89" s="691" t="s">
        <v>10</v>
      </c>
      <c r="D89" s="691"/>
      <c r="E89" s="691"/>
      <c r="F89" s="691"/>
      <c r="G89" s="691"/>
      <c r="H89" s="691"/>
      <c r="I89" s="691"/>
      <c r="J89" s="691"/>
      <c r="K89" s="691"/>
      <c r="L89" s="691"/>
      <c r="M89" s="691"/>
      <c r="N89" s="691"/>
      <c r="O89" s="714"/>
    </row>
    <row r="90" spans="2:15" ht="14.25" customHeight="1">
      <c r="B90" s="735"/>
      <c r="C90" s="691" t="s">
        <v>10</v>
      </c>
      <c r="D90" s="691"/>
      <c r="E90" s="691"/>
      <c r="F90" s="691"/>
      <c r="G90" s="691"/>
      <c r="H90" s="691"/>
      <c r="I90" s="691"/>
      <c r="J90" s="691"/>
      <c r="K90" s="691"/>
      <c r="L90" s="691"/>
      <c r="M90" s="691"/>
      <c r="N90" s="691"/>
      <c r="O90" s="714"/>
    </row>
    <row r="91" spans="2:15" ht="14.25" customHeight="1">
      <c r="B91" s="735"/>
      <c r="C91" s="674" t="s">
        <v>10</v>
      </c>
      <c r="D91" s="674"/>
      <c r="E91" s="674"/>
      <c r="F91" s="674"/>
      <c r="G91" s="674"/>
      <c r="H91" s="674"/>
      <c r="I91" s="674"/>
      <c r="J91" s="691"/>
      <c r="K91" s="691"/>
      <c r="L91" s="691"/>
      <c r="M91" s="691"/>
      <c r="N91" s="691"/>
      <c r="O91" s="714"/>
    </row>
    <row r="92" spans="2:15" ht="14.25" customHeight="1">
      <c r="B92" s="736"/>
      <c r="C92" s="739"/>
      <c r="D92" s="742"/>
      <c r="E92" s="742"/>
      <c r="F92" s="742"/>
      <c r="G92" s="742"/>
      <c r="H92" s="742"/>
      <c r="I92" s="743"/>
      <c r="J92" s="635" t="s">
        <v>174</v>
      </c>
      <c r="K92" s="635"/>
      <c r="L92" s="643"/>
      <c r="M92" s="708"/>
      <c r="N92" s="635"/>
      <c r="O92" s="715"/>
    </row>
    <row r="93" spans="2:15" ht="15.4" customHeight="1">
      <c r="J93" s="744" t="s">
        <v>595</v>
      </c>
      <c r="K93" s="640"/>
      <c r="L93" s="644"/>
      <c r="M93" s="636"/>
      <c r="N93" s="640"/>
      <c r="O93" s="716"/>
    </row>
    <row r="94" spans="2:15" ht="15.4" customHeight="1">
      <c r="J94" s="637"/>
      <c r="K94" s="641"/>
      <c r="L94" s="645"/>
      <c r="M94" s="637"/>
      <c r="N94" s="641"/>
      <c r="O94" s="717"/>
    </row>
    <row r="95" spans="2:15" s="594" customFormat="1" ht="13.5" customHeight="1">
      <c r="B95" s="608" t="s">
        <v>123</v>
      </c>
      <c r="C95" s="617" t="s">
        <v>597</v>
      </c>
      <c r="D95" s="617"/>
      <c r="E95" s="617"/>
      <c r="F95" s="617"/>
      <c r="G95" s="617"/>
      <c r="H95" s="617"/>
      <c r="I95" s="617"/>
      <c r="J95" s="617"/>
      <c r="K95" s="617"/>
      <c r="L95" s="617"/>
      <c r="M95" s="617"/>
      <c r="N95" s="617"/>
      <c r="O95" s="617"/>
    </row>
    <row r="96" spans="2:15" s="594" customFormat="1" ht="13.5" customHeight="1">
      <c r="B96" s="608" t="s">
        <v>123</v>
      </c>
      <c r="C96" s="617" t="s">
        <v>205</v>
      </c>
      <c r="D96" s="617"/>
      <c r="E96" s="617"/>
      <c r="F96" s="617"/>
      <c r="G96" s="617"/>
      <c r="H96" s="617"/>
      <c r="I96" s="617"/>
      <c r="J96" s="617"/>
      <c r="K96" s="617"/>
      <c r="L96" s="617"/>
      <c r="M96" s="617"/>
      <c r="N96" s="617"/>
      <c r="O96" s="617"/>
    </row>
    <row r="97" spans="2:15" s="596" customFormat="1" ht="13.5" customHeight="1"/>
    <row r="98" spans="2:15" ht="15.4" customHeight="1">
      <c r="B98" s="577" t="s">
        <v>385</v>
      </c>
    </row>
    <row r="99" spans="2:15" ht="15.4" customHeight="1">
      <c r="B99" s="609" t="s">
        <v>247</v>
      </c>
      <c r="C99" s="618"/>
      <c r="D99" s="618"/>
      <c r="E99" s="625"/>
    </row>
    <row r="100" spans="2:15" ht="15.4" customHeight="1">
      <c r="B100" s="610"/>
      <c r="C100" s="619"/>
      <c r="D100" s="619"/>
      <c r="E100" s="626"/>
    </row>
    <row r="101" spans="2:15" ht="15.4" customHeight="1">
      <c r="B101" s="611"/>
      <c r="C101" s="579"/>
      <c r="D101" s="579"/>
      <c r="E101" s="627" t="s">
        <v>186</v>
      </c>
      <c r="F101" s="609" t="s">
        <v>562</v>
      </c>
      <c r="G101" s="618"/>
      <c r="H101" s="625"/>
      <c r="I101" s="611" t="s">
        <v>568</v>
      </c>
      <c r="J101" s="638" t="s">
        <v>571</v>
      </c>
      <c r="K101" s="638"/>
      <c r="L101" s="638"/>
      <c r="M101" s="638"/>
      <c r="N101" s="638"/>
      <c r="O101" s="638"/>
    </row>
    <row r="102" spans="2:15" ht="15.4" customHeight="1">
      <c r="B102" s="610"/>
      <c r="C102" s="619"/>
      <c r="D102" s="619"/>
      <c r="E102" s="626"/>
      <c r="F102" s="610"/>
      <c r="G102" s="619"/>
      <c r="H102" s="626"/>
      <c r="I102" s="611"/>
      <c r="J102" s="638"/>
      <c r="K102" s="638"/>
      <c r="L102" s="638"/>
      <c r="M102" s="638"/>
      <c r="N102" s="638"/>
      <c r="O102" s="638"/>
    </row>
    <row r="103" spans="2:15" s="596" customFormat="1" ht="13.5" customHeight="1">
      <c r="J103" s="638"/>
      <c r="K103" s="638"/>
      <c r="L103" s="638"/>
      <c r="M103" s="638"/>
      <c r="N103" s="638"/>
      <c r="O103" s="638"/>
    </row>
    <row r="104" spans="2:15" s="594" customFormat="1" ht="13.5" customHeight="1">
      <c r="B104" s="594" t="s">
        <v>527</v>
      </c>
      <c r="J104" s="638"/>
      <c r="K104" s="638"/>
      <c r="L104" s="638"/>
      <c r="M104" s="638"/>
      <c r="N104" s="638"/>
      <c r="O104" s="638"/>
    </row>
    <row r="105" spans="2:15" s="594" customFormat="1" ht="13.5" customHeight="1">
      <c r="B105" s="608">
        <v>1</v>
      </c>
      <c r="C105" s="594" t="s">
        <v>599</v>
      </c>
    </row>
    <row r="106" spans="2:15" s="594" customFormat="1" ht="13.5" customHeight="1">
      <c r="B106" s="608">
        <v>2</v>
      </c>
      <c r="C106" s="594" t="s">
        <v>600</v>
      </c>
    </row>
    <row r="107" spans="2:15" ht="15.4" customHeight="1"/>
    <row r="108" spans="2:15" ht="15.4" customHeight="1"/>
    <row r="109" spans="2:15" ht="15.4" customHeight="1"/>
    <row r="110" spans="2:15" ht="15.4" customHeight="1"/>
    <row r="111" spans="2:15" ht="15.4" customHeight="1"/>
    <row r="112" spans="2:15" ht="15.4" customHeight="1"/>
    <row r="113" ht="15.4" customHeight="1"/>
    <row r="114" ht="15.4" customHeight="1"/>
    <row r="115" ht="15.4" customHeight="1"/>
    <row r="116" ht="15.4" customHeight="1"/>
    <row r="117" ht="15.4" customHeight="1"/>
    <row r="118" ht="15.4" customHeight="1"/>
    <row r="119" ht="15.4" customHeight="1"/>
    <row r="120" ht="15.4" customHeight="1"/>
    <row r="121" ht="15.4" customHeight="1"/>
  </sheetData>
  <mergeCells count="336">
    <mergeCell ref="B2:O2"/>
    <mergeCell ref="B3:O3"/>
    <mergeCell ref="B5:C5"/>
    <mergeCell ref="D5:H5"/>
    <mergeCell ref="J5:L5"/>
    <mergeCell ref="M5:O5"/>
    <mergeCell ref="B7:O7"/>
    <mergeCell ref="B8:C8"/>
    <mergeCell ref="B9:C9"/>
    <mergeCell ref="B11:O11"/>
    <mergeCell ref="C12:E12"/>
    <mergeCell ref="F12:I12"/>
    <mergeCell ref="J12:L12"/>
    <mergeCell ref="M12:O12"/>
    <mergeCell ref="C13:E13"/>
    <mergeCell ref="F13:I13"/>
    <mergeCell ref="J13:L13"/>
    <mergeCell ref="M13:O13"/>
    <mergeCell ref="C14:E14"/>
    <mergeCell ref="F14:I14"/>
    <mergeCell ref="J14:L14"/>
    <mergeCell ref="M14:O14"/>
    <mergeCell ref="C15:E15"/>
    <mergeCell ref="F15:I15"/>
    <mergeCell ref="J15:L15"/>
    <mergeCell ref="M15:O15"/>
    <mergeCell ref="C16:E16"/>
    <mergeCell ref="F16:I16"/>
    <mergeCell ref="J16:L16"/>
    <mergeCell ref="M16:O16"/>
    <mergeCell ref="C17:E17"/>
    <mergeCell ref="F17:I17"/>
    <mergeCell ref="J17:L17"/>
    <mergeCell ref="M17:O17"/>
    <mergeCell ref="C18:E18"/>
    <mergeCell ref="F18:I18"/>
    <mergeCell ref="J18:L18"/>
    <mergeCell ref="M18:O18"/>
    <mergeCell ref="C19:I19"/>
    <mergeCell ref="J19:L19"/>
    <mergeCell ref="M19:O19"/>
    <mergeCell ref="C20:E20"/>
    <mergeCell ref="F20:I20"/>
    <mergeCell ref="J20:L20"/>
    <mergeCell ref="M20:O20"/>
    <mergeCell ref="C21:E21"/>
    <mergeCell ref="F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C25:E25"/>
    <mergeCell ref="F25:I25"/>
    <mergeCell ref="J25:L25"/>
    <mergeCell ref="M25:O25"/>
    <mergeCell ref="C26:I26"/>
    <mergeCell ref="J26:L26"/>
    <mergeCell ref="M26:O26"/>
    <mergeCell ref="C27:E27"/>
    <mergeCell ref="F27:I27"/>
    <mergeCell ref="J27:L27"/>
    <mergeCell ref="M27:O27"/>
    <mergeCell ref="C28:E28"/>
    <mergeCell ref="F28:I28"/>
    <mergeCell ref="J28:L28"/>
    <mergeCell ref="M28:O28"/>
    <mergeCell ref="C29:E29"/>
    <mergeCell ref="F29:I29"/>
    <mergeCell ref="J29:L29"/>
    <mergeCell ref="M29:O29"/>
    <mergeCell ref="C30:E30"/>
    <mergeCell ref="F30:I30"/>
    <mergeCell ref="J30:L30"/>
    <mergeCell ref="M30:O30"/>
    <mergeCell ref="C31:E31"/>
    <mergeCell ref="F31:I31"/>
    <mergeCell ref="J31:L31"/>
    <mergeCell ref="M31:O31"/>
    <mergeCell ref="C32:E32"/>
    <mergeCell ref="F32:I32"/>
    <mergeCell ref="J32:L32"/>
    <mergeCell ref="M32:O32"/>
    <mergeCell ref="C33:I33"/>
    <mergeCell ref="J33:L33"/>
    <mergeCell ref="M33:O33"/>
    <mergeCell ref="C34:E34"/>
    <mergeCell ref="F34:I34"/>
    <mergeCell ref="J34:L34"/>
    <mergeCell ref="M34:O34"/>
    <mergeCell ref="C35:E35"/>
    <mergeCell ref="F35:I35"/>
    <mergeCell ref="J35:L35"/>
    <mergeCell ref="M35:O35"/>
    <mergeCell ref="C36:E36"/>
    <mergeCell ref="F36:I36"/>
    <mergeCell ref="J36:L36"/>
    <mergeCell ref="M36:O36"/>
    <mergeCell ref="C37:E37"/>
    <mergeCell ref="F37:I37"/>
    <mergeCell ref="J37:L37"/>
    <mergeCell ref="M37:O37"/>
    <mergeCell ref="C38:E38"/>
    <mergeCell ref="F38:I38"/>
    <mergeCell ref="J38:L38"/>
    <mergeCell ref="M38:O38"/>
    <mergeCell ref="C39:E39"/>
    <mergeCell ref="F39:I39"/>
    <mergeCell ref="J39:L39"/>
    <mergeCell ref="M39:O39"/>
    <mergeCell ref="C40:I40"/>
    <mergeCell ref="J40:L40"/>
    <mergeCell ref="M40:O40"/>
    <mergeCell ref="C41:E41"/>
    <mergeCell ref="F41:I41"/>
    <mergeCell ref="J41:L41"/>
    <mergeCell ref="M41:O41"/>
    <mergeCell ref="C42:E42"/>
    <mergeCell ref="F42:I42"/>
    <mergeCell ref="J42:L42"/>
    <mergeCell ref="M42:O42"/>
    <mergeCell ref="C43:E43"/>
    <mergeCell ref="F43:I43"/>
    <mergeCell ref="J43:L43"/>
    <mergeCell ref="M43:O43"/>
    <mergeCell ref="C44:E44"/>
    <mergeCell ref="F44:I44"/>
    <mergeCell ref="J44:L44"/>
    <mergeCell ref="M44:O44"/>
    <mergeCell ref="C45:E45"/>
    <mergeCell ref="F45:I45"/>
    <mergeCell ref="J45:L45"/>
    <mergeCell ref="M45:O45"/>
    <mergeCell ref="C46:E46"/>
    <mergeCell ref="F46:I46"/>
    <mergeCell ref="J46:L46"/>
    <mergeCell ref="M46:O46"/>
    <mergeCell ref="C47:I47"/>
    <mergeCell ref="J47:L47"/>
    <mergeCell ref="M47:O47"/>
    <mergeCell ref="C48:E48"/>
    <mergeCell ref="F48:I48"/>
    <mergeCell ref="J48:L48"/>
    <mergeCell ref="M48:O48"/>
    <mergeCell ref="C49:E49"/>
    <mergeCell ref="F49:I49"/>
    <mergeCell ref="J49:L49"/>
    <mergeCell ref="M49:O49"/>
    <mergeCell ref="C50:E50"/>
    <mergeCell ref="F50:I50"/>
    <mergeCell ref="J50:L50"/>
    <mergeCell ref="M50:O50"/>
    <mergeCell ref="C51:E51"/>
    <mergeCell ref="F51:I51"/>
    <mergeCell ref="J51:L51"/>
    <mergeCell ref="M51:O51"/>
    <mergeCell ref="C52:E52"/>
    <mergeCell ref="F52:I52"/>
    <mergeCell ref="J52:L52"/>
    <mergeCell ref="M52:O52"/>
    <mergeCell ref="C53:E53"/>
    <mergeCell ref="F53:I53"/>
    <mergeCell ref="J53:L53"/>
    <mergeCell ref="M53:O53"/>
    <mergeCell ref="C54:I54"/>
    <mergeCell ref="J54:L54"/>
    <mergeCell ref="M54:O54"/>
    <mergeCell ref="C57:E57"/>
    <mergeCell ref="F57:I57"/>
    <mergeCell ref="J57:L57"/>
    <mergeCell ref="M57:O57"/>
    <mergeCell ref="C58:E58"/>
    <mergeCell ref="F58:I58"/>
    <mergeCell ref="J58:L58"/>
    <mergeCell ref="M58:O58"/>
    <mergeCell ref="C59:E59"/>
    <mergeCell ref="F59:I59"/>
    <mergeCell ref="J59:L59"/>
    <mergeCell ref="M59:O59"/>
    <mergeCell ref="C60:E60"/>
    <mergeCell ref="F60:I60"/>
    <mergeCell ref="J60:L60"/>
    <mergeCell ref="M60:O60"/>
    <mergeCell ref="C61:E61"/>
    <mergeCell ref="F61:I61"/>
    <mergeCell ref="J61:L61"/>
    <mergeCell ref="M61:O61"/>
    <mergeCell ref="C62:E62"/>
    <mergeCell ref="F62:I62"/>
    <mergeCell ref="J62:L62"/>
    <mergeCell ref="M62:O62"/>
    <mergeCell ref="C63:E63"/>
    <mergeCell ref="F63:I63"/>
    <mergeCell ref="J63:L63"/>
    <mergeCell ref="M63:O63"/>
    <mergeCell ref="C64:I64"/>
    <mergeCell ref="J64:L64"/>
    <mergeCell ref="M64:O64"/>
    <mergeCell ref="C65:E65"/>
    <mergeCell ref="F65:I65"/>
    <mergeCell ref="J65:L65"/>
    <mergeCell ref="M65:O65"/>
    <mergeCell ref="C66:E66"/>
    <mergeCell ref="F66:I66"/>
    <mergeCell ref="J66:L66"/>
    <mergeCell ref="M66:O66"/>
    <mergeCell ref="C67:E67"/>
    <mergeCell ref="F67:I67"/>
    <mergeCell ref="J67:L67"/>
    <mergeCell ref="M67:O67"/>
    <mergeCell ref="C68:E68"/>
    <mergeCell ref="F68:I68"/>
    <mergeCell ref="J68:L68"/>
    <mergeCell ref="M68:O68"/>
    <mergeCell ref="C69:E69"/>
    <mergeCell ref="F69:I69"/>
    <mergeCell ref="J69:L69"/>
    <mergeCell ref="M69:O69"/>
    <mergeCell ref="C70:E70"/>
    <mergeCell ref="F70:I70"/>
    <mergeCell ref="J70:L70"/>
    <mergeCell ref="M70:O70"/>
    <mergeCell ref="C71:I71"/>
    <mergeCell ref="J71:L71"/>
    <mergeCell ref="M71:O71"/>
    <mergeCell ref="C72:E72"/>
    <mergeCell ref="F72:I72"/>
    <mergeCell ref="J72:L72"/>
    <mergeCell ref="M72:O72"/>
    <mergeCell ref="C73:E73"/>
    <mergeCell ref="F73:I73"/>
    <mergeCell ref="J73:L73"/>
    <mergeCell ref="M73:O73"/>
    <mergeCell ref="C74:E74"/>
    <mergeCell ref="F74:I74"/>
    <mergeCell ref="J74:L74"/>
    <mergeCell ref="M74:O74"/>
    <mergeCell ref="C75:E75"/>
    <mergeCell ref="F75:I75"/>
    <mergeCell ref="J75:L75"/>
    <mergeCell ref="M75:O75"/>
    <mergeCell ref="C76:E76"/>
    <mergeCell ref="F76:I76"/>
    <mergeCell ref="J76:L76"/>
    <mergeCell ref="M76:O76"/>
    <mergeCell ref="C77:E77"/>
    <mergeCell ref="F77:I77"/>
    <mergeCell ref="J77:L77"/>
    <mergeCell ref="M77:O77"/>
    <mergeCell ref="C78:I78"/>
    <mergeCell ref="J78:L78"/>
    <mergeCell ref="M78:O78"/>
    <mergeCell ref="C79:E79"/>
    <mergeCell ref="F79:I79"/>
    <mergeCell ref="J79:L79"/>
    <mergeCell ref="M79:O79"/>
    <mergeCell ref="C80:E80"/>
    <mergeCell ref="F80:I80"/>
    <mergeCell ref="J80:L80"/>
    <mergeCell ref="M80:O80"/>
    <mergeCell ref="C81:E81"/>
    <mergeCell ref="F81:I81"/>
    <mergeCell ref="J81:L81"/>
    <mergeCell ref="M81:O81"/>
    <mergeCell ref="C82:E82"/>
    <mergeCell ref="F82:I82"/>
    <mergeCell ref="J82:L82"/>
    <mergeCell ref="M82:O82"/>
    <mergeCell ref="C83:E83"/>
    <mergeCell ref="F83:I83"/>
    <mergeCell ref="J83:L83"/>
    <mergeCell ref="M83:O83"/>
    <mergeCell ref="C84:E84"/>
    <mergeCell ref="F84:I84"/>
    <mergeCell ref="J84:L84"/>
    <mergeCell ref="M84:O84"/>
    <mergeCell ref="C85:I85"/>
    <mergeCell ref="J85:L85"/>
    <mergeCell ref="M85:O85"/>
    <mergeCell ref="C86:E86"/>
    <mergeCell ref="F86:I86"/>
    <mergeCell ref="J86:L86"/>
    <mergeCell ref="M86:O86"/>
    <mergeCell ref="C87:E87"/>
    <mergeCell ref="F87:I87"/>
    <mergeCell ref="J87:L87"/>
    <mergeCell ref="M87:O87"/>
    <mergeCell ref="C88:E88"/>
    <mergeCell ref="F88:I88"/>
    <mergeCell ref="J88:L88"/>
    <mergeCell ref="M88:O88"/>
    <mergeCell ref="C89:E89"/>
    <mergeCell ref="F89:I89"/>
    <mergeCell ref="J89:L89"/>
    <mergeCell ref="M89:O89"/>
    <mergeCell ref="C90:E90"/>
    <mergeCell ref="F90:I90"/>
    <mergeCell ref="J90:L90"/>
    <mergeCell ref="M90:O90"/>
    <mergeCell ref="C91:E91"/>
    <mergeCell ref="F91:I91"/>
    <mergeCell ref="J91:L91"/>
    <mergeCell ref="M91:O91"/>
    <mergeCell ref="C92:I92"/>
    <mergeCell ref="J92:L92"/>
    <mergeCell ref="M92:O92"/>
    <mergeCell ref="C95:O95"/>
    <mergeCell ref="C96:O96"/>
    <mergeCell ref="J93:L94"/>
    <mergeCell ref="M93:O94"/>
    <mergeCell ref="B99:E100"/>
    <mergeCell ref="B101:D102"/>
    <mergeCell ref="E101:E102"/>
    <mergeCell ref="F101:H102"/>
    <mergeCell ref="I101:I102"/>
    <mergeCell ref="J101:O104"/>
    <mergeCell ref="B13:B19"/>
    <mergeCell ref="B20:B26"/>
    <mergeCell ref="B27:B33"/>
    <mergeCell ref="B34:B40"/>
    <mergeCell ref="B41:B47"/>
    <mergeCell ref="B48:B54"/>
    <mergeCell ref="B58:B64"/>
    <mergeCell ref="B65:B71"/>
    <mergeCell ref="B72:B78"/>
    <mergeCell ref="B79:B85"/>
    <mergeCell ref="B86:B92"/>
  </mergeCells>
  <phoneticPr fontId="22"/>
  <printOptions horizontalCentered="1" verticalCentered="1"/>
  <pageMargins left="0.39370078740157483" right="0.39370078740157483" top="0.59055118110236227" bottom="0.39370078740157483" header="0.27559055118110237" footer="0.43307086614173229"/>
  <pageSetup paperSize="9" scale="88" fitToWidth="1" fitToHeight="1" orientation="portrait" usePrinterDefaults="1" blackAndWhite="1" r:id="rId1"/>
  <headerFooter alignWithMargins="0">
    <oddHeader>&amp;R&amp;A</oddHeader>
  </headerFooter>
  <rowBreaks count="1" manualBreakCount="1">
    <brk id="55"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B1:S121"/>
  <sheetViews>
    <sheetView view="pageBreakPreview" zoomScaleSheetLayoutView="100" workbookViewId="0">
      <selection activeCell="N6" sqref="N6"/>
    </sheetView>
  </sheetViews>
  <sheetFormatPr defaultColWidth="9.375" defaultRowHeight="13.5"/>
  <cols>
    <col min="1" max="1" width="1.875" style="577" customWidth="1"/>
    <col min="2" max="18" width="5.75" style="577" customWidth="1"/>
    <col min="19" max="19" width="1.625" style="577" customWidth="1"/>
    <col min="20" max="16384" width="9.375" style="577"/>
  </cols>
  <sheetData>
    <row r="1" spans="2:19" ht="15.4" customHeight="1">
      <c r="R1" s="787"/>
    </row>
    <row r="2" spans="2:19" ht="18" customHeight="1">
      <c r="B2" s="579" t="s">
        <v>601</v>
      </c>
      <c r="C2" s="579"/>
      <c r="D2" s="579"/>
      <c r="E2" s="579"/>
      <c r="F2" s="579"/>
      <c r="G2" s="579"/>
      <c r="H2" s="579"/>
      <c r="I2" s="579"/>
      <c r="J2" s="579"/>
      <c r="K2" s="579"/>
      <c r="L2" s="579"/>
      <c r="M2" s="579"/>
      <c r="N2" s="579"/>
      <c r="O2" s="579"/>
      <c r="P2" s="579"/>
      <c r="Q2" s="579"/>
      <c r="R2" s="579"/>
      <c r="S2" s="731"/>
    </row>
    <row r="3" spans="2:19" ht="18" customHeight="1">
      <c r="B3" s="579" t="s">
        <v>260</v>
      </c>
      <c r="C3" s="579"/>
      <c r="D3" s="579"/>
      <c r="E3" s="579"/>
      <c r="F3" s="579"/>
      <c r="G3" s="579"/>
      <c r="H3" s="579"/>
      <c r="I3" s="579"/>
      <c r="J3" s="579"/>
      <c r="K3" s="579"/>
      <c r="L3" s="579"/>
      <c r="M3" s="579"/>
      <c r="N3" s="579"/>
      <c r="O3" s="579"/>
      <c r="P3" s="579"/>
      <c r="Q3" s="579"/>
      <c r="R3" s="579"/>
      <c r="S3" s="731"/>
    </row>
    <row r="4" spans="2:19">
      <c r="B4" s="579"/>
      <c r="C4" s="579"/>
      <c r="D4" s="579"/>
      <c r="E4" s="579"/>
      <c r="F4" s="579"/>
      <c r="G4" s="579"/>
      <c r="H4" s="579"/>
      <c r="I4" s="579"/>
      <c r="J4" s="579"/>
      <c r="K4" s="579"/>
      <c r="L4" s="579"/>
      <c r="M4" s="579"/>
      <c r="N4" s="579"/>
      <c r="O4" s="579"/>
      <c r="P4" s="579"/>
      <c r="Q4" s="579"/>
      <c r="R4" s="579"/>
      <c r="S4" s="579"/>
    </row>
    <row r="5" spans="2:19" ht="22.5" customHeight="1">
      <c r="B5" s="634" t="s">
        <v>150</v>
      </c>
      <c r="C5" s="642"/>
      <c r="D5" s="578"/>
      <c r="E5" s="580"/>
      <c r="F5" s="580"/>
      <c r="G5" s="580"/>
      <c r="H5" s="591"/>
      <c r="J5" s="634" t="s">
        <v>491</v>
      </c>
      <c r="K5" s="639"/>
      <c r="L5" s="642"/>
      <c r="M5" s="578"/>
      <c r="N5" s="580"/>
      <c r="O5" s="580"/>
      <c r="P5" s="580"/>
      <c r="Q5" s="580"/>
      <c r="R5" s="591"/>
      <c r="S5" s="579"/>
    </row>
    <row r="6" spans="2:19" ht="5.45" customHeight="1">
      <c r="S6" s="579"/>
    </row>
    <row r="7" spans="2:19" ht="15.4" customHeight="1">
      <c r="B7" s="732" t="s">
        <v>539</v>
      </c>
      <c r="C7" s="732"/>
      <c r="D7" s="732"/>
      <c r="E7" s="732"/>
      <c r="F7" s="732"/>
      <c r="G7" s="732"/>
      <c r="H7" s="732"/>
      <c r="I7" s="732"/>
      <c r="J7" s="732"/>
      <c r="K7" s="732"/>
      <c r="L7" s="732"/>
      <c r="M7" s="732"/>
      <c r="N7" s="732"/>
      <c r="O7" s="732"/>
      <c r="P7" s="599"/>
      <c r="Q7" s="599"/>
      <c r="R7" s="599"/>
    </row>
    <row r="8" spans="2:19" ht="18" customHeight="1">
      <c r="B8" s="598" t="s">
        <v>554</v>
      </c>
      <c r="C8" s="598"/>
      <c r="D8" s="598" t="s">
        <v>582</v>
      </c>
      <c r="E8" s="598" t="s">
        <v>118</v>
      </c>
      <c r="F8" s="598" t="s">
        <v>583</v>
      </c>
      <c r="G8" s="598" t="s">
        <v>64</v>
      </c>
      <c r="H8" s="598" t="s">
        <v>46</v>
      </c>
      <c r="I8" s="598" t="s">
        <v>570</v>
      </c>
      <c r="J8" s="598" t="s">
        <v>147</v>
      </c>
      <c r="K8" s="598" t="s">
        <v>550</v>
      </c>
      <c r="L8" s="598" t="s">
        <v>238</v>
      </c>
      <c r="M8" s="598" t="s">
        <v>463</v>
      </c>
      <c r="N8" s="634" t="s">
        <v>226</v>
      </c>
      <c r="O8" s="781" t="s">
        <v>585</v>
      </c>
      <c r="P8" s="783"/>
      <c r="Q8" s="783"/>
      <c r="R8" s="788"/>
    </row>
    <row r="9" spans="2:19" ht="18" customHeight="1">
      <c r="B9" s="598" t="s">
        <v>332</v>
      </c>
      <c r="C9" s="598"/>
      <c r="D9" s="741"/>
      <c r="E9" s="741"/>
      <c r="F9" s="741"/>
      <c r="G9" s="741"/>
      <c r="H9" s="741"/>
      <c r="I9" s="741"/>
      <c r="J9" s="741"/>
      <c r="K9" s="741"/>
      <c r="L9" s="741"/>
      <c r="M9" s="741"/>
      <c r="N9" s="745"/>
      <c r="O9" s="782"/>
      <c r="P9" s="784"/>
      <c r="Q9" s="784"/>
      <c r="R9" s="789"/>
    </row>
    <row r="11" spans="2:19" ht="15.4" customHeight="1">
      <c r="B11" s="732" t="s">
        <v>602</v>
      </c>
      <c r="C11" s="732"/>
      <c r="D11" s="732"/>
      <c r="E11" s="732"/>
      <c r="F11" s="732"/>
      <c r="G11" s="732"/>
      <c r="H11" s="732"/>
      <c r="I11" s="732"/>
      <c r="J11" s="732"/>
      <c r="K11" s="732"/>
      <c r="L11" s="732"/>
      <c r="M11" s="732"/>
      <c r="N11" s="732"/>
      <c r="O11" s="732"/>
      <c r="P11" s="732"/>
      <c r="Q11" s="732"/>
      <c r="R11" s="732"/>
    </row>
    <row r="12" spans="2:19" ht="15.4" customHeight="1">
      <c r="B12" s="750" t="s">
        <v>554</v>
      </c>
      <c r="C12" s="756" t="s">
        <v>462</v>
      </c>
      <c r="D12" s="756"/>
      <c r="E12" s="756"/>
      <c r="F12" s="765" t="s">
        <v>204</v>
      </c>
      <c r="G12" s="769"/>
      <c r="H12" s="769"/>
      <c r="I12" s="769"/>
      <c r="J12" s="776"/>
      <c r="K12" s="756" t="s">
        <v>462</v>
      </c>
      <c r="L12" s="756"/>
      <c r="M12" s="756"/>
      <c r="N12" s="765" t="s">
        <v>204</v>
      </c>
      <c r="O12" s="769"/>
      <c r="P12" s="769"/>
      <c r="Q12" s="769"/>
      <c r="R12" s="776"/>
    </row>
    <row r="13" spans="2:19" ht="14.25" customHeight="1">
      <c r="B13" s="751" t="s">
        <v>582</v>
      </c>
      <c r="C13" s="757" t="s">
        <v>576</v>
      </c>
      <c r="D13" s="761"/>
      <c r="E13" s="763"/>
      <c r="F13" s="766"/>
      <c r="G13" s="770"/>
      <c r="H13" s="770"/>
      <c r="I13" s="770"/>
      <c r="J13" s="777"/>
      <c r="K13" s="757" t="s">
        <v>576</v>
      </c>
      <c r="L13" s="761"/>
      <c r="M13" s="763"/>
      <c r="N13" s="766"/>
      <c r="O13" s="770"/>
      <c r="P13" s="770"/>
      <c r="Q13" s="770"/>
      <c r="R13" s="777"/>
    </row>
    <row r="14" spans="2:19" ht="14.25" customHeight="1">
      <c r="B14" s="752"/>
      <c r="C14" s="758" t="s">
        <v>576</v>
      </c>
      <c r="D14" s="762"/>
      <c r="E14" s="764"/>
      <c r="F14" s="767"/>
      <c r="G14" s="771"/>
      <c r="H14" s="771"/>
      <c r="I14" s="771"/>
      <c r="J14" s="778"/>
      <c r="K14" s="758" t="s">
        <v>576</v>
      </c>
      <c r="L14" s="762"/>
      <c r="M14" s="764"/>
      <c r="N14" s="767"/>
      <c r="O14" s="771"/>
      <c r="P14" s="771"/>
      <c r="Q14" s="771"/>
      <c r="R14" s="778"/>
    </row>
    <row r="15" spans="2:19" ht="14.25" customHeight="1">
      <c r="B15" s="752"/>
      <c r="C15" s="758" t="s">
        <v>576</v>
      </c>
      <c r="D15" s="762"/>
      <c r="E15" s="764"/>
      <c r="F15" s="767"/>
      <c r="G15" s="771"/>
      <c r="H15" s="771"/>
      <c r="I15" s="771"/>
      <c r="J15" s="778"/>
      <c r="K15" s="758" t="s">
        <v>576</v>
      </c>
      <c r="L15" s="762"/>
      <c r="M15" s="764"/>
      <c r="N15" s="767"/>
      <c r="O15" s="771"/>
      <c r="P15" s="771"/>
      <c r="Q15" s="771"/>
      <c r="R15" s="778"/>
    </row>
    <row r="16" spans="2:19" ht="14.25" customHeight="1">
      <c r="B16" s="752"/>
      <c r="C16" s="758" t="s">
        <v>576</v>
      </c>
      <c r="D16" s="762"/>
      <c r="E16" s="764"/>
      <c r="F16" s="767"/>
      <c r="G16" s="771"/>
      <c r="H16" s="771"/>
      <c r="I16" s="771"/>
      <c r="J16" s="778"/>
      <c r="K16" s="758" t="s">
        <v>576</v>
      </c>
      <c r="L16" s="762"/>
      <c r="M16" s="764"/>
      <c r="N16" s="767"/>
      <c r="O16" s="771"/>
      <c r="P16" s="771"/>
      <c r="Q16" s="771"/>
      <c r="R16" s="778"/>
    </row>
    <row r="17" spans="2:18" ht="14.25" customHeight="1">
      <c r="B17" s="752"/>
      <c r="C17" s="758" t="s">
        <v>576</v>
      </c>
      <c r="D17" s="762"/>
      <c r="E17" s="764"/>
      <c r="F17" s="767"/>
      <c r="G17" s="771"/>
      <c r="H17" s="771"/>
      <c r="I17" s="771"/>
      <c r="J17" s="778"/>
      <c r="K17" s="758" t="s">
        <v>576</v>
      </c>
      <c r="L17" s="762"/>
      <c r="M17" s="764"/>
      <c r="N17" s="767"/>
      <c r="O17" s="771"/>
      <c r="P17" s="771"/>
      <c r="Q17" s="771"/>
      <c r="R17" s="778"/>
    </row>
    <row r="18" spans="2:18" ht="14.25" customHeight="1">
      <c r="B18" s="752"/>
      <c r="C18" s="758" t="s">
        <v>576</v>
      </c>
      <c r="D18" s="762"/>
      <c r="E18" s="764"/>
      <c r="F18" s="767"/>
      <c r="G18" s="771"/>
      <c r="H18" s="771"/>
      <c r="I18" s="771"/>
      <c r="J18" s="778"/>
      <c r="K18" s="758" t="s">
        <v>576</v>
      </c>
      <c r="L18" s="762"/>
      <c r="M18" s="764"/>
      <c r="N18" s="767"/>
      <c r="O18" s="771"/>
      <c r="P18" s="771"/>
      <c r="Q18" s="771"/>
      <c r="R18" s="778"/>
    </row>
    <row r="19" spans="2:18" ht="14.25" customHeight="1">
      <c r="B19" s="752"/>
      <c r="C19" s="758" t="s">
        <v>576</v>
      </c>
      <c r="D19" s="762"/>
      <c r="E19" s="764"/>
      <c r="F19" s="767"/>
      <c r="G19" s="771"/>
      <c r="H19" s="771"/>
      <c r="I19" s="771"/>
      <c r="J19" s="778"/>
      <c r="K19" s="758" t="s">
        <v>576</v>
      </c>
      <c r="L19" s="762"/>
      <c r="M19" s="764"/>
      <c r="N19" s="767"/>
      <c r="O19" s="771"/>
      <c r="P19" s="771"/>
      <c r="Q19" s="771"/>
      <c r="R19" s="778"/>
    </row>
    <row r="20" spans="2:18" ht="14.25" customHeight="1">
      <c r="B20" s="753"/>
      <c r="C20" s="759"/>
      <c r="D20" s="759"/>
      <c r="E20" s="759"/>
      <c r="F20" s="768"/>
      <c r="G20" s="768"/>
      <c r="H20" s="768"/>
      <c r="I20" s="774"/>
      <c r="J20" s="774"/>
      <c r="K20" s="760" t="s">
        <v>220</v>
      </c>
      <c r="L20" s="760"/>
      <c r="M20" s="760"/>
      <c r="N20" s="760"/>
      <c r="O20" s="760"/>
      <c r="P20" s="760"/>
      <c r="Q20" s="780"/>
      <c r="R20" s="790"/>
    </row>
    <row r="21" spans="2:18" ht="14.25" customHeight="1">
      <c r="B21" s="751" t="s">
        <v>518</v>
      </c>
      <c r="C21" s="757" t="s">
        <v>576</v>
      </c>
      <c r="D21" s="761"/>
      <c r="E21" s="763"/>
      <c r="F21" s="766"/>
      <c r="G21" s="770"/>
      <c r="H21" s="770"/>
      <c r="I21" s="770"/>
      <c r="J21" s="777"/>
      <c r="K21" s="757" t="s">
        <v>576</v>
      </c>
      <c r="L21" s="761"/>
      <c r="M21" s="763"/>
      <c r="N21" s="766"/>
      <c r="O21" s="770"/>
      <c r="P21" s="770"/>
      <c r="Q21" s="770"/>
      <c r="R21" s="777"/>
    </row>
    <row r="22" spans="2:18" ht="14.25" customHeight="1">
      <c r="B22" s="752"/>
      <c r="C22" s="758" t="s">
        <v>576</v>
      </c>
      <c r="D22" s="762"/>
      <c r="E22" s="764"/>
      <c r="F22" s="767"/>
      <c r="G22" s="771"/>
      <c r="H22" s="771"/>
      <c r="I22" s="771"/>
      <c r="J22" s="778"/>
      <c r="K22" s="758" t="s">
        <v>576</v>
      </c>
      <c r="L22" s="762"/>
      <c r="M22" s="764"/>
      <c r="N22" s="767"/>
      <c r="O22" s="771"/>
      <c r="P22" s="771"/>
      <c r="Q22" s="771"/>
      <c r="R22" s="778"/>
    </row>
    <row r="23" spans="2:18" ht="14.25" customHeight="1">
      <c r="B23" s="752"/>
      <c r="C23" s="758" t="s">
        <v>576</v>
      </c>
      <c r="D23" s="762"/>
      <c r="E23" s="764"/>
      <c r="F23" s="767"/>
      <c r="G23" s="771"/>
      <c r="H23" s="771"/>
      <c r="I23" s="771"/>
      <c r="J23" s="778"/>
      <c r="K23" s="758" t="s">
        <v>576</v>
      </c>
      <c r="L23" s="762"/>
      <c r="M23" s="764"/>
      <c r="N23" s="767"/>
      <c r="O23" s="771"/>
      <c r="P23" s="771"/>
      <c r="Q23" s="771"/>
      <c r="R23" s="778"/>
    </row>
    <row r="24" spans="2:18" ht="14.25" customHeight="1">
      <c r="B24" s="752"/>
      <c r="C24" s="758" t="s">
        <v>576</v>
      </c>
      <c r="D24" s="762"/>
      <c r="E24" s="764"/>
      <c r="F24" s="767"/>
      <c r="G24" s="771"/>
      <c r="H24" s="771"/>
      <c r="I24" s="771"/>
      <c r="J24" s="778"/>
      <c r="K24" s="758" t="s">
        <v>576</v>
      </c>
      <c r="L24" s="762"/>
      <c r="M24" s="764"/>
      <c r="N24" s="767"/>
      <c r="O24" s="771"/>
      <c r="P24" s="771"/>
      <c r="Q24" s="771"/>
      <c r="R24" s="778"/>
    </row>
    <row r="25" spans="2:18" ht="14.25" customHeight="1">
      <c r="B25" s="752"/>
      <c r="C25" s="758" t="s">
        <v>576</v>
      </c>
      <c r="D25" s="762"/>
      <c r="E25" s="764"/>
      <c r="F25" s="767"/>
      <c r="G25" s="771"/>
      <c r="H25" s="771"/>
      <c r="I25" s="771"/>
      <c r="J25" s="778"/>
      <c r="K25" s="758" t="s">
        <v>576</v>
      </c>
      <c r="L25" s="762"/>
      <c r="M25" s="764"/>
      <c r="N25" s="767"/>
      <c r="O25" s="771"/>
      <c r="P25" s="771"/>
      <c r="Q25" s="771"/>
      <c r="R25" s="778"/>
    </row>
    <row r="26" spans="2:18" ht="14.25" customHeight="1">
      <c r="B26" s="752"/>
      <c r="C26" s="758" t="s">
        <v>576</v>
      </c>
      <c r="D26" s="762"/>
      <c r="E26" s="764"/>
      <c r="F26" s="767"/>
      <c r="G26" s="771"/>
      <c r="H26" s="771"/>
      <c r="I26" s="771"/>
      <c r="J26" s="778"/>
      <c r="K26" s="758" t="s">
        <v>576</v>
      </c>
      <c r="L26" s="762"/>
      <c r="M26" s="764"/>
      <c r="N26" s="767"/>
      <c r="O26" s="771"/>
      <c r="P26" s="771"/>
      <c r="Q26" s="771"/>
      <c r="R26" s="778"/>
    </row>
    <row r="27" spans="2:18" ht="14.25" customHeight="1">
      <c r="B27" s="752"/>
      <c r="C27" s="758" t="s">
        <v>576</v>
      </c>
      <c r="D27" s="762"/>
      <c r="E27" s="764"/>
      <c r="F27" s="767"/>
      <c r="G27" s="771"/>
      <c r="H27" s="771"/>
      <c r="I27" s="771"/>
      <c r="J27" s="778"/>
      <c r="K27" s="758" t="s">
        <v>576</v>
      </c>
      <c r="L27" s="762"/>
      <c r="M27" s="764"/>
      <c r="N27" s="767"/>
      <c r="O27" s="771"/>
      <c r="P27" s="771"/>
      <c r="Q27" s="771"/>
      <c r="R27" s="778"/>
    </row>
    <row r="28" spans="2:18" ht="14.25" customHeight="1">
      <c r="B28" s="753"/>
      <c r="C28" s="759"/>
      <c r="D28" s="759"/>
      <c r="E28" s="759"/>
      <c r="F28" s="759"/>
      <c r="G28" s="759"/>
      <c r="H28" s="759"/>
      <c r="I28" s="774"/>
      <c r="J28" s="774"/>
      <c r="K28" s="760" t="s">
        <v>604</v>
      </c>
      <c r="L28" s="760"/>
      <c r="M28" s="760"/>
      <c r="N28" s="760"/>
      <c r="O28" s="760"/>
      <c r="P28" s="760"/>
      <c r="Q28" s="780"/>
      <c r="R28" s="790"/>
    </row>
    <row r="29" spans="2:18" ht="14.25" customHeight="1">
      <c r="B29" s="751" t="s">
        <v>589</v>
      </c>
      <c r="C29" s="757" t="s">
        <v>576</v>
      </c>
      <c r="D29" s="761"/>
      <c r="E29" s="763"/>
      <c r="F29" s="766"/>
      <c r="G29" s="770"/>
      <c r="H29" s="770"/>
      <c r="I29" s="770"/>
      <c r="J29" s="777"/>
      <c r="K29" s="757" t="s">
        <v>576</v>
      </c>
      <c r="L29" s="761"/>
      <c r="M29" s="763"/>
      <c r="N29" s="766"/>
      <c r="O29" s="770"/>
      <c r="P29" s="770"/>
      <c r="Q29" s="770"/>
      <c r="R29" s="777"/>
    </row>
    <row r="30" spans="2:18" ht="14.25" customHeight="1">
      <c r="B30" s="752"/>
      <c r="C30" s="758" t="s">
        <v>576</v>
      </c>
      <c r="D30" s="762"/>
      <c r="E30" s="764"/>
      <c r="F30" s="767"/>
      <c r="G30" s="771"/>
      <c r="H30" s="771"/>
      <c r="I30" s="771"/>
      <c r="J30" s="778"/>
      <c r="K30" s="758" t="s">
        <v>576</v>
      </c>
      <c r="L30" s="762"/>
      <c r="M30" s="764"/>
      <c r="N30" s="767"/>
      <c r="O30" s="771"/>
      <c r="P30" s="771"/>
      <c r="Q30" s="771"/>
      <c r="R30" s="778"/>
    </row>
    <row r="31" spans="2:18" ht="14.25" customHeight="1">
      <c r="B31" s="752"/>
      <c r="C31" s="758" t="s">
        <v>576</v>
      </c>
      <c r="D31" s="762"/>
      <c r="E31" s="764"/>
      <c r="F31" s="767"/>
      <c r="G31" s="771"/>
      <c r="H31" s="771"/>
      <c r="I31" s="771"/>
      <c r="J31" s="778"/>
      <c r="K31" s="758" t="s">
        <v>576</v>
      </c>
      <c r="L31" s="762"/>
      <c r="M31" s="764"/>
      <c r="N31" s="767"/>
      <c r="O31" s="771"/>
      <c r="P31" s="771"/>
      <c r="Q31" s="771"/>
      <c r="R31" s="778"/>
    </row>
    <row r="32" spans="2:18" ht="14.25" customHeight="1">
      <c r="B32" s="752"/>
      <c r="C32" s="758" t="s">
        <v>576</v>
      </c>
      <c r="D32" s="762"/>
      <c r="E32" s="764"/>
      <c r="F32" s="767"/>
      <c r="G32" s="771"/>
      <c r="H32" s="771"/>
      <c r="I32" s="771"/>
      <c r="J32" s="778"/>
      <c r="K32" s="758" t="s">
        <v>576</v>
      </c>
      <c r="L32" s="762"/>
      <c r="M32" s="764"/>
      <c r="N32" s="767"/>
      <c r="O32" s="771"/>
      <c r="P32" s="771"/>
      <c r="Q32" s="771"/>
      <c r="R32" s="778"/>
    </row>
    <row r="33" spans="2:18" ht="14.25" customHeight="1">
      <c r="B33" s="752"/>
      <c r="C33" s="758" t="s">
        <v>576</v>
      </c>
      <c r="D33" s="762"/>
      <c r="E33" s="764"/>
      <c r="F33" s="767"/>
      <c r="G33" s="771"/>
      <c r="H33" s="771"/>
      <c r="I33" s="771"/>
      <c r="J33" s="778"/>
      <c r="K33" s="758" t="s">
        <v>576</v>
      </c>
      <c r="L33" s="762"/>
      <c r="M33" s="764"/>
      <c r="N33" s="767"/>
      <c r="O33" s="771"/>
      <c r="P33" s="771"/>
      <c r="Q33" s="771"/>
      <c r="R33" s="778"/>
    </row>
    <row r="34" spans="2:18" ht="14.25" customHeight="1">
      <c r="B34" s="752"/>
      <c r="C34" s="758" t="s">
        <v>576</v>
      </c>
      <c r="D34" s="762"/>
      <c r="E34" s="764"/>
      <c r="F34" s="767"/>
      <c r="G34" s="771"/>
      <c r="H34" s="771"/>
      <c r="I34" s="771"/>
      <c r="J34" s="778"/>
      <c r="K34" s="758" t="s">
        <v>576</v>
      </c>
      <c r="L34" s="762"/>
      <c r="M34" s="764"/>
      <c r="N34" s="767"/>
      <c r="O34" s="771"/>
      <c r="P34" s="771"/>
      <c r="Q34" s="771"/>
      <c r="R34" s="778"/>
    </row>
    <row r="35" spans="2:18" ht="14.25" customHeight="1">
      <c r="B35" s="752"/>
      <c r="C35" s="758" t="s">
        <v>576</v>
      </c>
      <c r="D35" s="762"/>
      <c r="E35" s="764"/>
      <c r="F35" s="767"/>
      <c r="G35" s="771"/>
      <c r="H35" s="771"/>
      <c r="I35" s="771"/>
      <c r="J35" s="778"/>
      <c r="K35" s="758" t="s">
        <v>576</v>
      </c>
      <c r="L35" s="762"/>
      <c r="M35" s="764"/>
      <c r="N35" s="767"/>
      <c r="O35" s="771"/>
      <c r="P35" s="771"/>
      <c r="Q35" s="771"/>
      <c r="R35" s="778"/>
    </row>
    <row r="36" spans="2:18" ht="14.25" customHeight="1">
      <c r="B36" s="753"/>
      <c r="C36" s="759"/>
      <c r="D36" s="759"/>
      <c r="E36" s="759"/>
      <c r="F36" s="759"/>
      <c r="G36" s="759"/>
      <c r="H36" s="759"/>
      <c r="I36" s="774"/>
      <c r="J36" s="774"/>
      <c r="K36" s="760" t="s">
        <v>77</v>
      </c>
      <c r="L36" s="760"/>
      <c r="M36" s="760"/>
      <c r="N36" s="760"/>
      <c r="O36" s="760"/>
      <c r="P36" s="760"/>
      <c r="Q36" s="780"/>
      <c r="R36" s="790"/>
    </row>
    <row r="37" spans="2:18" ht="14.25" customHeight="1">
      <c r="B37" s="751" t="s">
        <v>590</v>
      </c>
      <c r="C37" s="757" t="s">
        <v>576</v>
      </c>
      <c r="D37" s="761"/>
      <c r="E37" s="763"/>
      <c r="F37" s="766"/>
      <c r="G37" s="770"/>
      <c r="H37" s="770"/>
      <c r="I37" s="770"/>
      <c r="J37" s="777"/>
      <c r="K37" s="757" t="s">
        <v>576</v>
      </c>
      <c r="L37" s="761"/>
      <c r="M37" s="763"/>
      <c r="N37" s="766"/>
      <c r="O37" s="770"/>
      <c r="P37" s="770"/>
      <c r="Q37" s="770"/>
      <c r="R37" s="777"/>
    </row>
    <row r="38" spans="2:18" ht="14.25" customHeight="1">
      <c r="B38" s="752"/>
      <c r="C38" s="758" t="s">
        <v>576</v>
      </c>
      <c r="D38" s="762"/>
      <c r="E38" s="764"/>
      <c r="F38" s="767"/>
      <c r="G38" s="771"/>
      <c r="H38" s="771"/>
      <c r="I38" s="771"/>
      <c r="J38" s="778"/>
      <c r="K38" s="758" t="s">
        <v>576</v>
      </c>
      <c r="L38" s="762"/>
      <c r="M38" s="764"/>
      <c r="N38" s="767"/>
      <c r="O38" s="771"/>
      <c r="P38" s="771"/>
      <c r="Q38" s="771"/>
      <c r="R38" s="778"/>
    </row>
    <row r="39" spans="2:18" ht="14.25" customHeight="1">
      <c r="B39" s="752"/>
      <c r="C39" s="758" t="s">
        <v>576</v>
      </c>
      <c r="D39" s="762"/>
      <c r="E39" s="764"/>
      <c r="F39" s="767"/>
      <c r="G39" s="771"/>
      <c r="H39" s="771"/>
      <c r="I39" s="771"/>
      <c r="J39" s="778"/>
      <c r="K39" s="758" t="s">
        <v>576</v>
      </c>
      <c r="L39" s="762"/>
      <c r="M39" s="764"/>
      <c r="N39" s="767"/>
      <c r="O39" s="771"/>
      <c r="P39" s="771"/>
      <c r="Q39" s="771"/>
      <c r="R39" s="778"/>
    </row>
    <row r="40" spans="2:18" ht="14.25" customHeight="1">
      <c r="B40" s="752"/>
      <c r="C40" s="758" t="s">
        <v>576</v>
      </c>
      <c r="D40" s="762"/>
      <c r="E40" s="764"/>
      <c r="F40" s="767"/>
      <c r="G40" s="771"/>
      <c r="H40" s="771"/>
      <c r="I40" s="771"/>
      <c r="J40" s="778"/>
      <c r="K40" s="758" t="s">
        <v>576</v>
      </c>
      <c r="L40" s="762"/>
      <c r="M40" s="764"/>
      <c r="N40" s="767"/>
      <c r="O40" s="771"/>
      <c r="P40" s="771"/>
      <c r="Q40" s="771"/>
      <c r="R40" s="778"/>
    </row>
    <row r="41" spans="2:18" ht="14.25" customHeight="1">
      <c r="B41" s="752"/>
      <c r="C41" s="758" t="s">
        <v>576</v>
      </c>
      <c r="D41" s="762"/>
      <c r="E41" s="764"/>
      <c r="F41" s="767"/>
      <c r="G41" s="771"/>
      <c r="H41" s="771"/>
      <c r="I41" s="771"/>
      <c r="J41" s="778"/>
      <c r="K41" s="758" t="s">
        <v>576</v>
      </c>
      <c r="L41" s="762"/>
      <c r="M41" s="764"/>
      <c r="N41" s="767"/>
      <c r="O41" s="771"/>
      <c r="P41" s="771"/>
      <c r="Q41" s="771"/>
      <c r="R41" s="778"/>
    </row>
    <row r="42" spans="2:18" ht="14.25" customHeight="1">
      <c r="B42" s="752"/>
      <c r="C42" s="758" t="s">
        <v>576</v>
      </c>
      <c r="D42" s="762"/>
      <c r="E42" s="764"/>
      <c r="F42" s="767"/>
      <c r="G42" s="771"/>
      <c r="H42" s="771"/>
      <c r="I42" s="771"/>
      <c r="J42" s="778"/>
      <c r="K42" s="758" t="s">
        <v>576</v>
      </c>
      <c r="L42" s="762"/>
      <c r="M42" s="764"/>
      <c r="N42" s="767"/>
      <c r="O42" s="771"/>
      <c r="P42" s="771"/>
      <c r="Q42" s="771"/>
      <c r="R42" s="778"/>
    </row>
    <row r="43" spans="2:18" ht="14.25" customHeight="1">
      <c r="B43" s="752"/>
      <c r="C43" s="758" t="s">
        <v>576</v>
      </c>
      <c r="D43" s="762"/>
      <c r="E43" s="764"/>
      <c r="F43" s="767"/>
      <c r="G43" s="771"/>
      <c r="H43" s="771"/>
      <c r="I43" s="771"/>
      <c r="J43" s="778"/>
      <c r="K43" s="758" t="s">
        <v>576</v>
      </c>
      <c r="L43" s="762"/>
      <c r="M43" s="764"/>
      <c r="N43" s="767"/>
      <c r="O43" s="771"/>
      <c r="P43" s="771"/>
      <c r="Q43" s="771"/>
      <c r="R43" s="778"/>
    </row>
    <row r="44" spans="2:18" ht="14.25" customHeight="1">
      <c r="B44" s="753"/>
      <c r="C44" s="759"/>
      <c r="D44" s="759"/>
      <c r="E44" s="759"/>
      <c r="F44" s="759"/>
      <c r="G44" s="759"/>
      <c r="H44" s="759"/>
      <c r="I44" s="774"/>
      <c r="J44" s="774"/>
      <c r="K44" s="760" t="s">
        <v>431</v>
      </c>
      <c r="L44" s="760"/>
      <c r="M44" s="760"/>
      <c r="N44" s="760"/>
      <c r="O44" s="760"/>
      <c r="P44" s="760"/>
      <c r="Q44" s="780"/>
      <c r="R44" s="790"/>
    </row>
    <row r="45" spans="2:18" ht="14.25" customHeight="1">
      <c r="B45" s="751" t="s">
        <v>36</v>
      </c>
      <c r="C45" s="757" t="s">
        <v>576</v>
      </c>
      <c r="D45" s="761"/>
      <c r="E45" s="763"/>
      <c r="F45" s="766"/>
      <c r="G45" s="770"/>
      <c r="H45" s="770"/>
      <c r="I45" s="770"/>
      <c r="J45" s="777"/>
      <c r="K45" s="757" t="s">
        <v>576</v>
      </c>
      <c r="L45" s="761"/>
      <c r="M45" s="763"/>
      <c r="N45" s="766"/>
      <c r="O45" s="770"/>
      <c r="P45" s="770"/>
      <c r="Q45" s="770"/>
      <c r="R45" s="777"/>
    </row>
    <row r="46" spans="2:18" ht="14.25" customHeight="1">
      <c r="B46" s="752"/>
      <c r="C46" s="758" t="s">
        <v>576</v>
      </c>
      <c r="D46" s="762"/>
      <c r="E46" s="764"/>
      <c r="F46" s="767"/>
      <c r="G46" s="771"/>
      <c r="H46" s="771"/>
      <c r="I46" s="771"/>
      <c r="J46" s="778"/>
      <c r="K46" s="758" t="s">
        <v>576</v>
      </c>
      <c r="L46" s="762"/>
      <c r="M46" s="764"/>
      <c r="N46" s="767"/>
      <c r="O46" s="771"/>
      <c r="P46" s="771"/>
      <c r="Q46" s="771"/>
      <c r="R46" s="778"/>
    </row>
    <row r="47" spans="2:18" ht="14.25" customHeight="1">
      <c r="B47" s="752"/>
      <c r="C47" s="758" t="s">
        <v>576</v>
      </c>
      <c r="D47" s="762"/>
      <c r="E47" s="764"/>
      <c r="F47" s="767"/>
      <c r="G47" s="771"/>
      <c r="H47" s="771"/>
      <c r="I47" s="771"/>
      <c r="J47" s="778"/>
      <c r="K47" s="758" t="s">
        <v>576</v>
      </c>
      <c r="L47" s="762"/>
      <c r="M47" s="764"/>
      <c r="N47" s="767"/>
      <c r="O47" s="771"/>
      <c r="P47" s="771"/>
      <c r="Q47" s="771"/>
      <c r="R47" s="778"/>
    </row>
    <row r="48" spans="2:18" ht="14.25" customHeight="1">
      <c r="B48" s="752"/>
      <c r="C48" s="758" t="s">
        <v>576</v>
      </c>
      <c r="D48" s="762"/>
      <c r="E48" s="764"/>
      <c r="F48" s="767"/>
      <c r="G48" s="771"/>
      <c r="H48" s="771"/>
      <c r="I48" s="771"/>
      <c r="J48" s="778"/>
      <c r="K48" s="758" t="s">
        <v>576</v>
      </c>
      <c r="L48" s="762"/>
      <c r="M48" s="764"/>
      <c r="N48" s="767"/>
      <c r="O48" s="771"/>
      <c r="P48" s="771"/>
      <c r="Q48" s="771"/>
      <c r="R48" s="778"/>
    </row>
    <row r="49" spans="2:18" ht="14.25" customHeight="1">
      <c r="B49" s="752"/>
      <c r="C49" s="758" t="s">
        <v>576</v>
      </c>
      <c r="D49" s="762"/>
      <c r="E49" s="764"/>
      <c r="F49" s="767"/>
      <c r="G49" s="771"/>
      <c r="H49" s="771"/>
      <c r="I49" s="771"/>
      <c r="J49" s="778"/>
      <c r="K49" s="758" t="s">
        <v>576</v>
      </c>
      <c r="L49" s="762"/>
      <c r="M49" s="764"/>
      <c r="N49" s="767"/>
      <c r="O49" s="771"/>
      <c r="P49" s="771"/>
      <c r="Q49" s="771"/>
      <c r="R49" s="778"/>
    </row>
    <row r="50" spans="2:18" ht="14.25" customHeight="1">
      <c r="B50" s="752"/>
      <c r="C50" s="758" t="s">
        <v>576</v>
      </c>
      <c r="D50" s="762"/>
      <c r="E50" s="764"/>
      <c r="F50" s="767"/>
      <c r="G50" s="771"/>
      <c r="H50" s="771"/>
      <c r="I50" s="771"/>
      <c r="J50" s="778"/>
      <c r="K50" s="758" t="s">
        <v>576</v>
      </c>
      <c r="L50" s="762"/>
      <c r="M50" s="764"/>
      <c r="N50" s="767"/>
      <c r="O50" s="771"/>
      <c r="P50" s="771"/>
      <c r="Q50" s="771"/>
      <c r="R50" s="778"/>
    </row>
    <row r="51" spans="2:18" ht="14.25" customHeight="1">
      <c r="B51" s="752"/>
      <c r="C51" s="758" t="s">
        <v>576</v>
      </c>
      <c r="D51" s="762"/>
      <c r="E51" s="764"/>
      <c r="F51" s="767"/>
      <c r="G51" s="771"/>
      <c r="H51" s="771"/>
      <c r="I51" s="771"/>
      <c r="J51" s="778"/>
      <c r="K51" s="758" t="s">
        <v>576</v>
      </c>
      <c r="L51" s="762"/>
      <c r="M51" s="764"/>
      <c r="N51" s="767"/>
      <c r="O51" s="771"/>
      <c r="P51" s="771"/>
      <c r="Q51" s="771"/>
      <c r="R51" s="778"/>
    </row>
    <row r="52" spans="2:18" ht="14.25" customHeight="1">
      <c r="B52" s="753"/>
      <c r="C52" s="759"/>
      <c r="D52" s="759"/>
      <c r="E52" s="759"/>
      <c r="F52" s="759"/>
      <c r="G52" s="759"/>
      <c r="H52" s="759"/>
      <c r="I52" s="774"/>
      <c r="J52" s="774"/>
      <c r="K52" s="760" t="s">
        <v>397</v>
      </c>
      <c r="L52" s="760"/>
      <c r="M52" s="760"/>
      <c r="N52" s="760"/>
      <c r="O52" s="760"/>
      <c r="P52" s="760"/>
      <c r="Q52" s="780"/>
      <c r="R52" s="790"/>
    </row>
    <row r="53" spans="2:18" ht="14.25" customHeight="1">
      <c r="B53" s="751" t="s">
        <v>130</v>
      </c>
      <c r="C53" s="757" t="s">
        <v>576</v>
      </c>
      <c r="D53" s="761"/>
      <c r="E53" s="763"/>
      <c r="F53" s="766"/>
      <c r="G53" s="770"/>
      <c r="H53" s="770"/>
      <c r="I53" s="770"/>
      <c r="J53" s="777"/>
      <c r="K53" s="757" t="s">
        <v>576</v>
      </c>
      <c r="L53" s="761"/>
      <c r="M53" s="763"/>
      <c r="N53" s="766"/>
      <c r="O53" s="770"/>
      <c r="P53" s="770"/>
      <c r="Q53" s="770"/>
      <c r="R53" s="777"/>
    </row>
    <row r="54" spans="2:18" ht="14.25" customHeight="1">
      <c r="B54" s="752"/>
      <c r="C54" s="758" t="s">
        <v>576</v>
      </c>
      <c r="D54" s="762"/>
      <c r="E54" s="764"/>
      <c r="F54" s="767"/>
      <c r="G54" s="771"/>
      <c r="H54" s="771"/>
      <c r="I54" s="771"/>
      <c r="J54" s="778"/>
      <c r="K54" s="758" t="s">
        <v>576</v>
      </c>
      <c r="L54" s="762"/>
      <c r="M54" s="764"/>
      <c r="N54" s="767"/>
      <c r="O54" s="771"/>
      <c r="P54" s="771"/>
      <c r="Q54" s="771"/>
      <c r="R54" s="778"/>
    </row>
    <row r="55" spans="2:18" ht="14.25" customHeight="1">
      <c r="B55" s="752"/>
      <c r="C55" s="758" t="s">
        <v>576</v>
      </c>
      <c r="D55" s="762"/>
      <c r="E55" s="764"/>
      <c r="F55" s="767"/>
      <c r="G55" s="771"/>
      <c r="H55" s="771"/>
      <c r="I55" s="771"/>
      <c r="J55" s="778"/>
      <c r="K55" s="758" t="s">
        <v>576</v>
      </c>
      <c r="L55" s="762"/>
      <c r="M55" s="764"/>
      <c r="N55" s="767"/>
      <c r="O55" s="771"/>
      <c r="P55" s="771"/>
      <c r="Q55" s="771"/>
      <c r="R55" s="778"/>
    </row>
    <row r="56" spans="2:18" ht="14.25" customHeight="1">
      <c r="B56" s="752"/>
      <c r="C56" s="758" t="s">
        <v>576</v>
      </c>
      <c r="D56" s="762"/>
      <c r="E56" s="764"/>
      <c r="F56" s="767"/>
      <c r="G56" s="771"/>
      <c r="H56" s="771"/>
      <c r="I56" s="771"/>
      <c r="J56" s="778"/>
      <c r="K56" s="758" t="s">
        <v>576</v>
      </c>
      <c r="L56" s="762"/>
      <c r="M56" s="764"/>
      <c r="N56" s="767"/>
      <c r="O56" s="771"/>
      <c r="P56" s="771"/>
      <c r="Q56" s="771"/>
      <c r="R56" s="778"/>
    </row>
    <row r="57" spans="2:18" ht="14.25" customHeight="1">
      <c r="B57" s="752"/>
      <c r="C57" s="758" t="s">
        <v>576</v>
      </c>
      <c r="D57" s="762"/>
      <c r="E57" s="764"/>
      <c r="F57" s="767"/>
      <c r="G57" s="771"/>
      <c r="H57" s="771"/>
      <c r="I57" s="771"/>
      <c r="J57" s="778"/>
      <c r="K57" s="758" t="s">
        <v>576</v>
      </c>
      <c r="L57" s="762"/>
      <c r="M57" s="764"/>
      <c r="N57" s="767"/>
      <c r="O57" s="771"/>
      <c r="P57" s="771"/>
      <c r="Q57" s="771"/>
      <c r="R57" s="778"/>
    </row>
    <row r="58" spans="2:18" ht="14.25" customHeight="1">
      <c r="B58" s="752"/>
      <c r="C58" s="758" t="s">
        <v>576</v>
      </c>
      <c r="D58" s="762"/>
      <c r="E58" s="764"/>
      <c r="F58" s="767"/>
      <c r="G58" s="771"/>
      <c r="H58" s="771"/>
      <c r="I58" s="771"/>
      <c r="J58" s="778"/>
      <c r="K58" s="758" t="s">
        <v>576</v>
      </c>
      <c r="L58" s="762"/>
      <c r="M58" s="764"/>
      <c r="N58" s="767"/>
      <c r="O58" s="771"/>
      <c r="P58" s="771"/>
      <c r="Q58" s="771"/>
      <c r="R58" s="778"/>
    </row>
    <row r="59" spans="2:18" ht="14.25" customHeight="1">
      <c r="B59" s="752"/>
      <c r="C59" s="758" t="s">
        <v>576</v>
      </c>
      <c r="D59" s="762"/>
      <c r="E59" s="764"/>
      <c r="F59" s="767"/>
      <c r="G59" s="771"/>
      <c r="H59" s="771"/>
      <c r="I59" s="771"/>
      <c r="J59" s="778"/>
      <c r="K59" s="758" t="s">
        <v>576</v>
      </c>
      <c r="L59" s="762"/>
      <c r="M59" s="764"/>
      <c r="N59" s="767"/>
      <c r="O59" s="771"/>
      <c r="P59" s="771"/>
      <c r="Q59" s="771"/>
      <c r="R59" s="778"/>
    </row>
    <row r="60" spans="2:18" ht="14.25" customHeight="1">
      <c r="B60" s="753"/>
      <c r="C60" s="759"/>
      <c r="D60" s="759"/>
      <c r="E60" s="759"/>
      <c r="F60" s="759"/>
      <c r="G60" s="759"/>
      <c r="H60" s="759"/>
      <c r="I60" s="768"/>
      <c r="J60" s="768"/>
      <c r="K60" s="760" t="s">
        <v>464</v>
      </c>
      <c r="L60" s="760"/>
      <c r="M60" s="760"/>
      <c r="N60" s="760"/>
      <c r="O60" s="760"/>
      <c r="P60" s="760"/>
      <c r="Q60" s="780"/>
      <c r="R60" s="790"/>
    </row>
    <row r="61" spans="2:18" ht="14.25" customHeight="1">
      <c r="B61" s="754"/>
      <c r="C61" s="754"/>
      <c r="D61" s="754"/>
      <c r="E61" s="754"/>
      <c r="F61" s="754"/>
      <c r="G61" s="754"/>
      <c r="H61" s="754"/>
      <c r="I61" s="754"/>
      <c r="J61" s="754"/>
      <c r="K61" s="754"/>
      <c r="L61" s="754"/>
      <c r="M61" s="754"/>
      <c r="N61" s="754"/>
      <c r="O61" s="754"/>
      <c r="P61" s="754"/>
      <c r="Q61" s="754"/>
      <c r="R61" s="754"/>
    </row>
    <row r="62" spans="2:18" ht="15.4" customHeight="1">
      <c r="B62" s="755"/>
      <c r="C62" s="755"/>
      <c r="D62" s="755"/>
      <c r="E62" s="755"/>
      <c r="F62" s="755"/>
      <c r="G62" s="755"/>
      <c r="H62" s="755"/>
      <c r="I62" s="755"/>
      <c r="J62" s="755"/>
      <c r="K62" s="755"/>
      <c r="L62" s="755"/>
      <c r="M62" s="755"/>
      <c r="N62" s="755"/>
      <c r="O62" s="755"/>
      <c r="P62" s="755"/>
      <c r="Q62" s="755"/>
      <c r="R62" s="755"/>
    </row>
    <row r="63" spans="2:18" ht="15.4" customHeight="1">
      <c r="B63" s="602" t="s">
        <v>554</v>
      </c>
      <c r="C63" s="760" t="s">
        <v>462</v>
      </c>
      <c r="D63" s="760"/>
      <c r="E63" s="760"/>
      <c r="F63" s="760" t="s">
        <v>204</v>
      </c>
      <c r="G63" s="760"/>
      <c r="H63" s="773"/>
      <c r="I63" s="775" t="s">
        <v>332</v>
      </c>
      <c r="J63" s="779"/>
      <c r="K63" s="780" t="s">
        <v>462</v>
      </c>
      <c r="L63" s="760"/>
      <c r="M63" s="760"/>
      <c r="N63" s="760" t="s">
        <v>204</v>
      </c>
      <c r="O63" s="760"/>
      <c r="P63" s="773"/>
      <c r="Q63" s="775" t="s">
        <v>332</v>
      </c>
      <c r="R63" s="779"/>
    </row>
    <row r="64" spans="2:18" ht="14.25" customHeight="1">
      <c r="B64" s="751" t="s">
        <v>362</v>
      </c>
      <c r="C64" s="757" t="s">
        <v>576</v>
      </c>
      <c r="D64" s="761"/>
      <c r="E64" s="763"/>
      <c r="F64" s="766"/>
      <c r="G64" s="770"/>
      <c r="H64" s="770"/>
      <c r="I64" s="770"/>
      <c r="J64" s="777"/>
      <c r="K64" s="757" t="s">
        <v>576</v>
      </c>
      <c r="L64" s="761"/>
      <c r="M64" s="763"/>
      <c r="N64" s="766"/>
      <c r="O64" s="770"/>
      <c r="P64" s="770"/>
      <c r="Q64" s="770"/>
      <c r="R64" s="777"/>
    </row>
    <row r="65" spans="2:18" ht="14.25" customHeight="1">
      <c r="B65" s="752"/>
      <c r="C65" s="758" t="s">
        <v>576</v>
      </c>
      <c r="D65" s="762"/>
      <c r="E65" s="764"/>
      <c r="F65" s="767"/>
      <c r="G65" s="771"/>
      <c r="H65" s="771"/>
      <c r="I65" s="771"/>
      <c r="J65" s="778"/>
      <c r="K65" s="758" t="s">
        <v>576</v>
      </c>
      <c r="L65" s="762"/>
      <c r="M65" s="764"/>
      <c r="N65" s="767"/>
      <c r="O65" s="771"/>
      <c r="P65" s="771"/>
      <c r="Q65" s="771"/>
      <c r="R65" s="778"/>
    </row>
    <row r="66" spans="2:18" ht="14.25" customHeight="1">
      <c r="B66" s="752"/>
      <c r="C66" s="758" t="s">
        <v>576</v>
      </c>
      <c r="D66" s="762"/>
      <c r="E66" s="764"/>
      <c r="F66" s="767"/>
      <c r="G66" s="771"/>
      <c r="H66" s="771"/>
      <c r="I66" s="771"/>
      <c r="J66" s="778"/>
      <c r="K66" s="758" t="s">
        <v>576</v>
      </c>
      <c r="L66" s="762"/>
      <c r="M66" s="764"/>
      <c r="N66" s="767"/>
      <c r="O66" s="771"/>
      <c r="P66" s="771"/>
      <c r="Q66" s="771"/>
      <c r="R66" s="778"/>
    </row>
    <row r="67" spans="2:18" ht="14.25" customHeight="1">
      <c r="B67" s="752"/>
      <c r="C67" s="758" t="s">
        <v>576</v>
      </c>
      <c r="D67" s="762"/>
      <c r="E67" s="764"/>
      <c r="F67" s="767"/>
      <c r="G67" s="771"/>
      <c r="H67" s="771"/>
      <c r="I67" s="771"/>
      <c r="J67" s="778"/>
      <c r="K67" s="758" t="s">
        <v>576</v>
      </c>
      <c r="L67" s="762"/>
      <c r="M67" s="764"/>
      <c r="N67" s="767"/>
      <c r="O67" s="771"/>
      <c r="P67" s="771"/>
      <c r="Q67" s="771"/>
      <c r="R67" s="778"/>
    </row>
    <row r="68" spans="2:18" ht="14.25" customHeight="1">
      <c r="B68" s="752"/>
      <c r="C68" s="758" t="s">
        <v>576</v>
      </c>
      <c r="D68" s="762"/>
      <c r="E68" s="764"/>
      <c r="F68" s="767"/>
      <c r="G68" s="771"/>
      <c r="H68" s="771"/>
      <c r="I68" s="771"/>
      <c r="J68" s="778"/>
      <c r="K68" s="758" t="s">
        <v>576</v>
      </c>
      <c r="L68" s="762"/>
      <c r="M68" s="764"/>
      <c r="N68" s="767"/>
      <c r="O68" s="771"/>
      <c r="P68" s="771"/>
      <c r="Q68" s="771"/>
      <c r="R68" s="778"/>
    </row>
    <row r="69" spans="2:18" ht="14.25" customHeight="1">
      <c r="B69" s="752"/>
      <c r="C69" s="758" t="s">
        <v>576</v>
      </c>
      <c r="D69" s="762"/>
      <c r="E69" s="764"/>
      <c r="F69" s="767"/>
      <c r="G69" s="771"/>
      <c r="H69" s="771"/>
      <c r="I69" s="771"/>
      <c r="J69" s="778"/>
      <c r="K69" s="758" t="s">
        <v>576</v>
      </c>
      <c r="L69" s="762"/>
      <c r="M69" s="764"/>
      <c r="N69" s="767"/>
      <c r="O69" s="771"/>
      <c r="P69" s="771"/>
      <c r="Q69" s="771"/>
      <c r="R69" s="778"/>
    </row>
    <row r="70" spans="2:18" ht="14.25" customHeight="1">
      <c r="B70" s="752"/>
      <c r="C70" s="758" t="s">
        <v>576</v>
      </c>
      <c r="D70" s="762"/>
      <c r="E70" s="764"/>
      <c r="F70" s="767"/>
      <c r="G70" s="771"/>
      <c r="H70" s="771"/>
      <c r="I70" s="771"/>
      <c r="J70" s="778"/>
      <c r="K70" s="758" t="s">
        <v>576</v>
      </c>
      <c r="L70" s="762"/>
      <c r="M70" s="764"/>
      <c r="N70" s="767"/>
      <c r="O70" s="771"/>
      <c r="P70" s="771"/>
      <c r="Q70" s="771"/>
      <c r="R70" s="778"/>
    </row>
    <row r="71" spans="2:18" ht="14.25" customHeight="1">
      <c r="B71" s="753"/>
      <c r="C71" s="759"/>
      <c r="D71" s="759"/>
      <c r="E71" s="759"/>
      <c r="F71" s="759"/>
      <c r="G71" s="759"/>
      <c r="H71" s="759"/>
      <c r="I71" s="774"/>
      <c r="J71" s="774"/>
      <c r="K71" s="760" t="s">
        <v>218</v>
      </c>
      <c r="L71" s="760"/>
      <c r="M71" s="760"/>
      <c r="N71" s="760"/>
      <c r="O71" s="760"/>
      <c r="P71" s="760"/>
      <c r="Q71" s="780"/>
      <c r="R71" s="790"/>
    </row>
    <row r="72" spans="2:18" ht="14.25" customHeight="1">
      <c r="B72" s="751" t="s">
        <v>512</v>
      </c>
      <c r="C72" s="757" t="s">
        <v>576</v>
      </c>
      <c r="D72" s="761"/>
      <c r="E72" s="763"/>
      <c r="F72" s="766"/>
      <c r="G72" s="770"/>
      <c r="H72" s="770"/>
      <c r="I72" s="770"/>
      <c r="J72" s="777"/>
      <c r="K72" s="757" t="s">
        <v>576</v>
      </c>
      <c r="L72" s="761"/>
      <c r="M72" s="763"/>
      <c r="N72" s="766"/>
      <c r="O72" s="770"/>
      <c r="P72" s="770"/>
      <c r="Q72" s="770"/>
      <c r="R72" s="777"/>
    </row>
    <row r="73" spans="2:18" ht="14.25" customHeight="1">
      <c r="B73" s="752"/>
      <c r="C73" s="758" t="s">
        <v>576</v>
      </c>
      <c r="D73" s="762"/>
      <c r="E73" s="764"/>
      <c r="F73" s="767"/>
      <c r="G73" s="771"/>
      <c r="H73" s="771"/>
      <c r="I73" s="771"/>
      <c r="J73" s="778"/>
      <c r="K73" s="758" t="s">
        <v>576</v>
      </c>
      <c r="L73" s="762"/>
      <c r="M73" s="764"/>
      <c r="N73" s="767"/>
      <c r="O73" s="771"/>
      <c r="P73" s="771"/>
      <c r="Q73" s="771"/>
      <c r="R73" s="778"/>
    </row>
    <row r="74" spans="2:18" ht="14.25" customHeight="1">
      <c r="B74" s="752"/>
      <c r="C74" s="758" t="s">
        <v>576</v>
      </c>
      <c r="D74" s="762"/>
      <c r="E74" s="764"/>
      <c r="F74" s="767"/>
      <c r="G74" s="771"/>
      <c r="H74" s="771"/>
      <c r="I74" s="771"/>
      <c r="J74" s="778"/>
      <c r="K74" s="758" t="s">
        <v>576</v>
      </c>
      <c r="L74" s="762"/>
      <c r="M74" s="764"/>
      <c r="N74" s="767"/>
      <c r="O74" s="771"/>
      <c r="P74" s="771"/>
      <c r="Q74" s="771"/>
      <c r="R74" s="778"/>
    </row>
    <row r="75" spans="2:18" ht="14.25" customHeight="1">
      <c r="B75" s="752"/>
      <c r="C75" s="758" t="s">
        <v>576</v>
      </c>
      <c r="D75" s="762"/>
      <c r="E75" s="764"/>
      <c r="F75" s="767"/>
      <c r="G75" s="771"/>
      <c r="H75" s="771"/>
      <c r="I75" s="771"/>
      <c r="J75" s="778"/>
      <c r="K75" s="758" t="s">
        <v>576</v>
      </c>
      <c r="L75" s="762"/>
      <c r="M75" s="764"/>
      <c r="N75" s="767"/>
      <c r="O75" s="771"/>
      <c r="P75" s="771"/>
      <c r="Q75" s="771"/>
      <c r="R75" s="778"/>
    </row>
    <row r="76" spans="2:18" ht="14.25" customHeight="1">
      <c r="B76" s="752"/>
      <c r="C76" s="758" t="s">
        <v>576</v>
      </c>
      <c r="D76" s="762"/>
      <c r="E76" s="764"/>
      <c r="F76" s="767"/>
      <c r="G76" s="771"/>
      <c r="H76" s="771"/>
      <c r="I76" s="771"/>
      <c r="J76" s="778"/>
      <c r="K76" s="758" t="s">
        <v>576</v>
      </c>
      <c r="L76" s="762"/>
      <c r="M76" s="764"/>
      <c r="N76" s="767"/>
      <c r="O76" s="771"/>
      <c r="P76" s="771"/>
      <c r="Q76" s="771"/>
      <c r="R76" s="778"/>
    </row>
    <row r="77" spans="2:18" ht="14.25" customHeight="1">
      <c r="B77" s="752"/>
      <c r="C77" s="758" t="s">
        <v>576</v>
      </c>
      <c r="D77" s="762"/>
      <c r="E77" s="764"/>
      <c r="F77" s="767"/>
      <c r="G77" s="771"/>
      <c r="H77" s="771"/>
      <c r="I77" s="771"/>
      <c r="J77" s="778"/>
      <c r="K77" s="758" t="s">
        <v>576</v>
      </c>
      <c r="L77" s="762"/>
      <c r="M77" s="764"/>
      <c r="N77" s="767"/>
      <c r="O77" s="771"/>
      <c r="P77" s="771"/>
      <c r="Q77" s="771"/>
      <c r="R77" s="778"/>
    </row>
    <row r="78" spans="2:18" ht="14.25" customHeight="1">
      <c r="B78" s="752"/>
      <c r="C78" s="758" t="s">
        <v>576</v>
      </c>
      <c r="D78" s="762"/>
      <c r="E78" s="764"/>
      <c r="F78" s="767"/>
      <c r="G78" s="771"/>
      <c r="H78" s="771"/>
      <c r="I78" s="771"/>
      <c r="J78" s="778"/>
      <c r="K78" s="758" t="s">
        <v>576</v>
      </c>
      <c r="L78" s="762"/>
      <c r="M78" s="764"/>
      <c r="N78" s="767"/>
      <c r="O78" s="771"/>
      <c r="P78" s="771"/>
      <c r="Q78" s="771"/>
      <c r="R78" s="778"/>
    </row>
    <row r="79" spans="2:18" ht="14.25" customHeight="1">
      <c r="B79" s="753"/>
      <c r="C79" s="759"/>
      <c r="D79" s="759"/>
      <c r="E79" s="759"/>
      <c r="F79" s="759"/>
      <c r="G79" s="759"/>
      <c r="H79" s="759"/>
      <c r="I79" s="774"/>
      <c r="J79" s="774"/>
      <c r="K79" s="760" t="s">
        <v>318</v>
      </c>
      <c r="L79" s="760"/>
      <c r="M79" s="760"/>
      <c r="N79" s="760"/>
      <c r="O79" s="760"/>
      <c r="P79" s="760"/>
      <c r="Q79" s="780"/>
      <c r="R79" s="790"/>
    </row>
    <row r="80" spans="2:18" ht="14.25" customHeight="1">
      <c r="B80" s="751" t="s">
        <v>563</v>
      </c>
      <c r="C80" s="757" t="s">
        <v>576</v>
      </c>
      <c r="D80" s="761"/>
      <c r="E80" s="763"/>
      <c r="F80" s="766"/>
      <c r="G80" s="770"/>
      <c r="H80" s="770"/>
      <c r="I80" s="770"/>
      <c r="J80" s="777"/>
      <c r="K80" s="757" t="s">
        <v>576</v>
      </c>
      <c r="L80" s="761"/>
      <c r="M80" s="763"/>
      <c r="N80" s="766"/>
      <c r="O80" s="770"/>
      <c r="P80" s="770"/>
      <c r="Q80" s="770"/>
      <c r="R80" s="777"/>
    </row>
    <row r="81" spans="2:18" ht="14.25" customHeight="1">
      <c r="B81" s="752"/>
      <c r="C81" s="758" t="s">
        <v>576</v>
      </c>
      <c r="D81" s="762"/>
      <c r="E81" s="764"/>
      <c r="F81" s="767"/>
      <c r="G81" s="771"/>
      <c r="H81" s="771"/>
      <c r="I81" s="771"/>
      <c r="J81" s="778"/>
      <c r="K81" s="758" t="s">
        <v>576</v>
      </c>
      <c r="L81" s="762"/>
      <c r="M81" s="764"/>
      <c r="N81" s="767"/>
      <c r="O81" s="771"/>
      <c r="P81" s="771"/>
      <c r="Q81" s="771"/>
      <c r="R81" s="778"/>
    </row>
    <row r="82" spans="2:18" ht="14.25" customHeight="1">
      <c r="B82" s="752"/>
      <c r="C82" s="758" t="s">
        <v>576</v>
      </c>
      <c r="D82" s="762"/>
      <c r="E82" s="764"/>
      <c r="F82" s="767"/>
      <c r="G82" s="771"/>
      <c r="H82" s="771"/>
      <c r="I82" s="771"/>
      <c r="J82" s="778"/>
      <c r="K82" s="758" t="s">
        <v>576</v>
      </c>
      <c r="L82" s="762"/>
      <c r="M82" s="764"/>
      <c r="N82" s="767"/>
      <c r="O82" s="771"/>
      <c r="P82" s="771"/>
      <c r="Q82" s="771"/>
      <c r="R82" s="778"/>
    </row>
    <row r="83" spans="2:18" ht="14.25" customHeight="1">
      <c r="B83" s="752"/>
      <c r="C83" s="758" t="s">
        <v>576</v>
      </c>
      <c r="D83" s="762"/>
      <c r="E83" s="764"/>
      <c r="F83" s="767"/>
      <c r="G83" s="771"/>
      <c r="H83" s="771"/>
      <c r="I83" s="771"/>
      <c r="J83" s="778"/>
      <c r="K83" s="758" t="s">
        <v>576</v>
      </c>
      <c r="L83" s="762"/>
      <c r="M83" s="764"/>
      <c r="N83" s="767"/>
      <c r="O83" s="771"/>
      <c r="P83" s="771"/>
      <c r="Q83" s="771"/>
      <c r="R83" s="778"/>
    </row>
    <row r="84" spans="2:18" ht="14.25" customHeight="1">
      <c r="B84" s="752"/>
      <c r="C84" s="758" t="s">
        <v>576</v>
      </c>
      <c r="D84" s="762"/>
      <c r="E84" s="764"/>
      <c r="F84" s="767"/>
      <c r="G84" s="771"/>
      <c r="H84" s="771"/>
      <c r="I84" s="771"/>
      <c r="J84" s="778"/>
      <c r="K84" s="758" t="s">
        <v>576</v>
      </c>
      <c r="L84" s="762"/>
      <c r="M84" s="764"/>
      <c r="N84" s="767"/>
      <c r="O84" s="771"/>
      <c r="P84" s="771"/>
      <c r="Q84" s="771"/>
      <c r="R84" s="778"/>
    </row>
    <row r="85" spans="2:18" ht="14.25" customHeight="1">
      <c r="B85" s="752"/>
      <c r="C85" s="758" t="s">
        <v>576</v>
      </c>
      <c r="D85" s="762"/>
      <c r="E85" s="764"/>
      <c r="F85" s="767"/>
      <c r="G85" s="771"/>
      <c r="H85" s="771"/>
      <c r="I85" s="771"/>
      <c r="J85" s="778"/>
      <c r="K85" s="758" t="s">
        <v>576</v>
      </c>
      <c r="L85" s="762"/>
      <c r="M85" s="764"/>
      <c r="N85" s="767"/>
      <c r="O85" s="771"/>
      <c r="P85" s="771"/>
      <c r="Q85" s="771"/>
      <c r="R85" s="778"/>
    </row>
    <row r="86" spans="2:18" ht="14.25" customHeight="1">
      <c r="B86" s="752"/>
      <c r="C86" s="758" t="s">
        <v>576</v>
      </c>
      <c r="D86" s="762"/>
      <c r="E86" s="764"/>
      <c r="F86" s="767"/>
      <c r="G86" s="771"/>
      <c r="H86" s="771"/>
      <c r="I86" s="771"/>
      <c r="J86" s="778"/>
      <c r="K86" s="758" t="s">
        <v>576</v>
      </c>
      <c r="L86" s="762"/>
      <c r="M86" s="764"/>
      <c r="N86" s="767"/>
      <c r="O86" s="771"/>
      <c r="P86" s="771"/>
      <c r="Q86" s="771"/>
      <c r="R86" s="778"/>
    </row>
    <row r="87" spans="2:18" ht="14.25" customHeight="1">
      <c r="B87" s="753"/>
      <c r="C87" s="759"/>
      <c r="D87" s="759"/>
      <c r="E87" s="759"/>
      <c r="F87" s="759"/>
      <c r="G87" s="759"/>
      <c r="H87" s="759"/>
      <c r="I87" s="774"/>
      <c r="J87" s="774"/>
      <c r="K87" s="760" t="s">
        <v>451</v>
      </c>
      <c r="L87" s="760"/>
      <c r="M87" s="760"/>
      <c r="N87" s="760"/>
      <c r="O87" s="760"/>
      <c r="P87" s="760"/>
      <c r="Q87" s="780"/>
      <c r="R87" s="790"/>
    </row>
    <row r="88" spans="2:18" ht="14.25" customHeight="1">
      <c r="B88" s="751" t="s">
        <v>327</v>
      </c>
      <c r="C88" s="757" t="s">
        <v>576</v>
      </c>
      <c r="D88" s="761"/>
      <c r="E88" s="763"/>
      <c r="F88" s="766"/>
      <c r="G88" s="770"/>
      <c r="H88" s="770"/>
      <c r="I88" s="770"/>
      <c r="J88" s="777"/>
      <c r="K88" s="757" t="s">
        <v>576</v>
      </c>
      <c r="L88" s="761"/>
      <c r="M88" s="763"/>
      <c r="N88" s="766"/>
      <c r="O88" s="770"/>
      <c r="P88" s="770"/>
      <c r="Q88" s="770"/>
      <c r="R88" s="777"/>
    </row>
    <row r="89" spans="2:18" ht="14.25" customHeight="1">
      <c r="B89" s="752"/>
      <c r="C89" s="758" t="s">
        <v>576</v>
      </c>
      <c r="D89" s="762"/>
      <c r="E89" s="764"/>
      <c r="F89" s="767"/>
      <c r="G89" s="771"/>
      <c r="H89" s="771"/>
      <c r="I89" s="771"/>
      <c r="J89" s="778"/>
      <c r="K89" s="758" t="s">
        <v>576</v>
      </c>
      <c r="L89" s="762"/>
      <c r="M89" s="764"/>
      <c r="N89" s="767"/>
      <c r="O89" s="771"/>
      <c r="P89" s="771"/>
      <c r="Q89" s="771"/>
      <c r="R89" s="778"/>
    </row>
    <row r="90" spans="2:18" ht="14.25" customHeight="1">
      <c r="B90" s="752"/>
      <c r="C90" s="758" t="s">
        <v>576</v>
      </c>
      <c r="D90" s="762"/>
      <c r="E90" s="764"/>
      <c r="F90" s="767"/>
      <c r="G90" s="771"/>
      <c r="H90" s="771"/>
      <c r="I90" s="771"/>
      <c r="J90" s="778"/>
      <c r="K90" s="758" t="s">
        <v>576</v>
      </c>
      <c r="L90" s="762"/>
      <c r="M90" s="764"/>
      <c r="N90" s="767"/>
      <c r="O90" s="771"/>
      <c r="P90" s="771"/>
      <c r="Q90" s="771"/>
      <c r="R90" s="778"/>
    </row>
    <row r="91" spans="2:18" ht="14.25" customHeight="1">
      <c r="B91" s="752"/>
      <c r="C91" s="758" t="s">
        <v>576</v>
      </c>
      <c r="D91" s="762"/>
      <c r="E91" s="764"/>
      <c r="F91" s="767"/>
      <c r="G91" s="771"/>
      <c r="H91" s="771"/>
      <c r="I91" s="771"/>
      <c r="J91" s="778"/>
      <c r="K91" s="758" t="s">
        <v>576</v>
      </c>
      <c r="L91" s="762"/>
      <c r="M91" s="764"/>
      <c r="N91" s="767"/>
      <c r="O91" s="771"/>
      <c r="P91" s="771"/>
      <c r="Q91" s="771"/>
      <c r="R91" s="778"/>
    </row>
    <row r="92" spans="2:18" ht="14.25" customHeight="1">
      <c r="B92" s="752"/>
      <c r="C92" s="758" t="s">
        <v>576</v>
      </c>
      <c r="D92" s="762"/>
      <c r="E92" s="764"/>
      <c r="F92" s="767"/>
      <c r="G92" s="771"/>
      <c r="H92" s="771"/>
      <c r="I92" s="771"/>
      <c r="J92" s="778"/>
      <c r="K92" s="758" t="s">
        <v>576</v>
      </c>
      <c r="L92" s="762"/>
      <c r="M92" s="764"/>
      <c r="N92" s="767"/>
      <c r="O92" s="771"/>
      <c r="P92" s="771"/>
      <c r="Q92" s="771"/>
      <c r="R92" s="778"/>
    </row>
    <row r="93" spans="2:18" ht="14.25" customHeight="1">
      <c r="B93" s="752"/>
      <c r="C93" s="758" t="s">
        <v>576</v>
      </c>
      <c r="D93" s="762"/>
      <c r="E93" s="764"/>
      <c r="F93" s="767"/>
      <c r="G93" s="771"/>
      <c r="H93" s="771"/>
      <c r="I93" s="771"/>
      <c r="J93" s="778"/>
      <c r="K93" s="758" t="s">
        <v>576</v>
      </c>
      <c r="L93" s="762"/>
      <c r="M93" s="764"/>
      <c r="N93" s="767"/>
      <c r="O93" s="771"/>
      <c r="P93" s="771"/>
      <c r="Q93" s="771"/>
      <c r="R93" s="778"/>
    </row>
    <row r="94" spans="2:18" ht="14.25" customHeight="1">
      <c r="B94" s="752"/>
      <c r="C94" s="758" t="s">
        <v>576</v>
      </c>
      <c r="D94" s="762"/>
      <c r="E94" s="764"/>
      <c r="F94" s="767"/>
      <c r="G94" s="771"/>
      <c r="H94" s="771"/>
      <c r="I94" s="771"/>
      <c r="J94" s="778"/>
      <c r="K94" s="758" t="s">
        <v>576</v>
      </c>
      <c r="L94" s="762"/>
      <c r="M94" s="764"/>
      <c r="N94" s="767"/>
      <c r="O94" s="771"/>
      <c r="P94" s="771"/>
      <c r="Q94" s="771"/>
      <c r="R94" s="778"/>
    </row>
    <row r="95" spans="2:18" ht="14.25" customHeight="1">
      <c r="B95" s="753"/>
      <c r="C95" s="759"/>
      <c r="D95" s="759"/>
      <c r="E95" s="759"/>
      <c r="F95" s="759"/>
      <c r="G95" s="759"/>
      <c r="H95" s="759"/>
      <c r="I95" s="774"/>
      <c r="J95" s="774"/>
      <c r="K95" s="760" t="s">
        <v>364</v>
      </c>
      <c r="L95" s="760"/>
      <c r="M95" s="760"/>
      <c r="N95" s="760"/>
      <c r="O95" s="760"/>
      <c r="P95" s="760"/>
      <c r="Q95" s="780"/>
      <c r="R95" s="790"/>
    </row>
    <row r="96" spans="2:18" ht="14.25" customHeight="1">
      <c r="B96" s="751" t="s">
        <v>594</v>
      </c>
      <c r="C96" s="757" t="s">
        <v>576</v>
      </c>
      <c r="D96" s="761"/>
      <c r="E96" s="763"/>
      <c r="F96" s="766"/>
      <c r="G96" s="770"/>
      <c r="H96" s="770"/>
      <c r="I96" s="770"/>
      <c r="J96" s="777"/>
      <c r="K96" s="757" t="s">
        <v>576</v>
      </c>
      <c r="L96" s="761"/>
      <c r="M96" s="763"/>
      <c r="N96" s="766"/>
      <c r="O96" s="770"/>
      <c r="P96" s="770"/>
      <c r="Q96" s="770"/>
      <c r="R96" s="777"/>
    </row>
    <row r="97" spans="2:18" ht="14.25" customHeight="1">
      <c r="B97" s="752"/>
      <c r="C97" s="758" t="s">
        <v>576</v>
      </c>
      <c r="D97" s="762"/>
      <c r="E97" s="764"/>
      <c r="F97" s="767"/>
      <c r="G97" s="771"/>
      <c r="H97" s="771"/>
      <c r="I97" s="771"/>
      <c r="J97" s="778"/>
      <c r="K97" s="758" t="s">
        <v>576</v>
      </c>
      <c r="L97" s="762"/>
      <c r="M97" s="764"/>
      <c r="N97" s="767"/>
      <c r="O97" s="771"/>
      <c r="P97" s="771"/>
      <c r="Q97" s="771"/>
      <c r="R97" s="778"/>
    </row>
    <row r="98" spans="2:18" ht="14.25" customHeight="1">
      <c r="B98" s="752"/>
      <c r="C98" s="758" t="s">
        <v>576</v>
      </c>
      <c r="D98" s="762"/>
      <c r="E98" s="764"/>
      <c r="F98" s="767"/>
      <c r="G98" s="771"/>
      <c r="H98" s="771"/>
      <c r="I98" s="771"/>
      <c r="J98" s="778"/>
      <c r="K98" s="758" t="s">
        <v>576</v>
      </c>
      <c r="L98" s="762"/>
      <c r="M98" s="764"/>
      <c r="N98" s="767"/>
      <c r="O98" s="771"/>
      <c r="P98" s="771"/>
      <c r="Q98" s="771"/>
      <c r="R98" s="778"/>
    </row>
    <row r="99" spans="2:18" ht="14.25" customHeight="1">
      <c r="B99" s="752"/>
      <c r="C99" s="758" t="s">
        <v>576</v>
      </c>
      <c r="D99" s="762"/>
      <c r="E99" s="764"/>
      <c r="F99" s="767"/>
      <c r="G99" s="771"/>
      <c r="H99" s="771"/>
      <c r="I99" s="771"/>
      <c r="J99" s="778"/>
      <c r="K99" s="758" t="s">
        <v>576</v>
      </c>
      <c r="L99" s="762"/>
      <c r="M99" s="764"/>
      <c r="N99" s="767"/>
      <c r="O99" s="771"/>
      <c r="P99" s="771"/>
      <c r="Q99" s="771"/>
      <c r="R99" s="778"/>
    </row>
    <row r="100" spans="2:18" ht="14.25" customHeight="1">
      <c r="B100" s="752"/>
      <c r="C100" s="758" t="s">
        <v>576</v>
      </c>
      <c r="D100" s="762"/>
      <c r="E100" s="764"/>
      <c r="F100" s="767"/>
      <c r="G100" s="771"/>
      <c r="H100" s="771"/>
      <c r="I100" s="771"/>
      <c r="J100" s="778"/>
      <c r="K100" s="758" t="s">
        <v>576</v>
      </c>
      <c r="L100" s="762"/>
      <c r="M100" s="764"/>
      <c r="N100" s="767"/>
      <c r="O100" s="771"/>
      <c r="P100" s="771"/>
      <c r="Q100" s="771"/>
      <c r="R100" s="778"/>
    </row>
    <row r="101" spans="2:18" ht="14.25" customHeight="1">
      <c r="B101" s="752"/>
      <c r="C101" s="758" t="s">
        <v>576</v>
      </c>
      <c r="D101" s="762"/>
      <c r="E101" s="764"/>
      <c r="F101" s="767"/>
      <c r="G101" s="771"/>
      <c r="H101" s="771"/>
      <c r="I101" s="771"/>
      <c r="J101" s="778"/>
      <c r="K101" s="758" t="s">
        <v>576</v>
      </c>
      <c r="L101" s="762"/>
      <c r="M101" s="764"/>
      <c r="N101" s="767"/>
      <c r="O101" s="771"/>
      <c r="P101" s="771"/>
      <c r="Q101" s="771"/>
      <c r="R101" s="778"/>
    </row>
    <row r="102" spans="2:18" ht="14.25" customHeight="1">
      <c r="B102" s="752"/>
      <c r="C102" s="758" t="s">
        <v>576</v>
      </c>
      <c r="D102" s="762"/>
      <c r="E102" s="764"/>
      <c r="F102" s="767"/>
      <c r="G102" s="771"/>
      <c r="H102" s="771"/>
      <c r="I102" s="771"/>
      <c r="J102" s="778"/>
      <c r="K102" s="758" t="s">
        <v>576</v>
      </c>
      <c r="L102" s="762"/>
      <c r="M102" s="764"/>
      <c r="N102" s="767"/>
      <c r="O102" s="771"/>
      <c r="P102" s="771"/>
      <c r="Q102" s="771"/>
      <c r="R102" s="778"/>
    </row>
    <row r="103" spans="2:18" ht="14.25" customHeight="1">
      <c r="B103" s="753"/>
      <c r="C103" s="759"/>
      <c r="D103" s="759"/>
      <c r="E103" s="759"/>
      <c r="F103" s="759"/>
      <c r="G103" s="759"/>
      <c r="H103" s="759"/>
      <c r="I103" s="768"/>
      <c r="J103" s="768"/>
      <c r="K103" s="760" t="s">
        <v>440</v>
      </c>
      <c r="L103" s="760"/>
      <c r="M103" s="760"/>
      <c r="N103" s="760"/>
      <c r="O103" s="760"/>
      <c r="P103" s="760"/>
      <c r="Q103" s="780"/>
      <c r="R103" s="790"/>
    </row>
    <row r="104" spans="2:18" ht="15.4" customHeight="1">
      <c r="G104" s="772" t="s">
        <v>507</v>
      </c>
      <c r="H104" s="579"/>
      <c r="I104" s="579"/>
      <c r="J104" s="579"/>
      <c r="K104" s="579"/>
      <c r="L104" s="579"/>
      <c r="M104" s="579"/>
      <c r="N104" s="579"/>
      <c r="O104" s="579"/>
      <c r="P104" s="785"/>
      <c r="Q104" s="579"/>
      <c r="R104" s="791"/>
    </row>
    <row r="105" spans="2:18" ht="15.4" customHeight="1">
      <c r="G105" s="729"/>
      <c r="H105" s="696"/>
      <c r="I105" s="696"/>
      <c r="J105" s="696"/>
      <c r="K105" s="696"/>
      <c r="L105" s="696"/>
      <c r="M105" s="696"/>
      <c r="N105" s="696"/>
      <c r="O105" s="696"/>
      <c r="P105" s="786"/>
      <c r="Q105" s="696"/>
      <c r="R105" s="730"/>
    </row>
    <row r="106" spans="2:18" s="594" customFormat="1" ht="13.5" customHeight="1">
      <c r="B106" s="608" t="s">
        <v>123</v>
      </c>
      <c r="C106" s="617" t="s">
        <v>597</v>
      </c>
      <c r="D106" s="617"/>
      <c r="E106" s="617"/>
      <c r="F106" s="617"/>
      <c r="G106" s="617"/>
      <c r="H106" s="617"/>
      <c r="I106" s="617"/>
      <c r="J106" s="617"/>
      <c r="K106" s="617"/>
      <c r="L106" s="617"/>
      <c r="M106" s="617"/>
      <c r="N106" s="617"/>
      <c r="O106" s="617"/>
      <c r="P106" s="617"/>
      <c r="Q106" s="617"/>
      <c r="R106" s="617"/>
    </row>
    <row r="107" spans="2:18" s="594" customFormat="1" ht="13.5" customHeight="1">
      <c r="B107" s="608" t="s">
        <v>123</v>
      </c>
      <c r="C107" s="617" t="s">
        <v>205</v>
      </c>
      <c r="D107" s="617"/>
      <c r="E107" s="617"/>
      <c r="F107" s="617"/>
      <c r="G107" s="617"/>
      <c r="H107" s="617"/>
      <c r="I107" s="617"/>
      <c r="J107" s="617"/>
      <c r="K107" s="617"/>
      <c r="L107" s="617"/>
      <c r="M107" s="617"/>
      <c r="N107" s="617"/>
      <c r="O107" s="617"/>
      <c r="P107" s="617"/>
      <c r="Q107" s="617"/>
      <c r="R107" s="617"/>
    </row>
    <row r="108" spans="2:18" s="596" customFormat="1" ht="13.5" customHeight="1"/>
    <row r="109" spans="2:18" ht="15.4" customHeight="1">
      <c r="B109" s="577" t="s">
        <v>496</v>
      </c>
    </row>
    <row r="110" spans="2:18" ht="15.4" customHeight="1">
      <c r="B110" s="609" t="s">
        <v>247</v>
      </c>
      <c r="C110" s="618"/>
      <c r="D110" s="618"/>
      <c r="E110" s="625"/>
    </row>
    <row r="111" spans="2:18" ht="15.4" customHeight="1">
      <c r="B111" s="610"/>
      <c r="C111" s="619"/>
      <c r="D111" s="619"/>
      <c r="E111" s="626"/>
    </row>
    <row r="112" spans="2:18" ht="15.4" customHeight="1">
      <c r="B112" s="611"/>
      <c r="C112" s="579"/>
      <c r="D112" s="579"/>
      <c r="E112" s="627" t="s">
        <v>186</v>
      </c>
      <c r="F112" s="609" t="s">
        <v>562</v>
      </c>
      <c r="G112" s="618"/>
      <c r="H112" s="625"/>
      <c r="I112" s="611" t="s">
        <v>568</v>
      </c>
      <c r="J112" s="599" t="s">
        <v>577</v>
      </c>
      <c r="K112" s="663"/>
      <c r="L112" s="663"/>
      <c r="M112" s="663"/>
      <c r="N112" s="663"/>
      <c r="O112" s="663"/>
      <c r="P112" s="663"/>
      <c r="Q112" s="599"/>
      <c r="R112" s="599"/>
    </row>
    <row r="113" spans="2:18" ht="15.4" customHeight="1">
      <c r="B113" s="610"/>
      <c r="C113" s="619"/>
      <c r="D113" s="619"/>
      <c r="E113" s="626"/>
      <c r="F113" s="610"/>
      <c r="G113" s="619"/>
      <c r="H113" s="626"/>
      <c r="I113" s="611"/>
      <c r="J113" s="663"/>
      <c r="K113" s="663"/>
      <c r="L113" s="663"/>
      <c r="M113" s="663"/>
      <c r="N113" s="663"/>
      <c r="O113" s="663"/>
      <c r="P113" s="663"/>
      <c r="Q113" s="599"/>
      <c r="R113" s="599"/>
    </row>
    <row r="114" spans="2:18" s="596" customFormat="1" ht="13.5" customHeight="1"/>
    <row r="115" spans="2:18" s="594" customFormat="1" ht="13.5" customHeight="1">
      <c r="B115" s="594" t="s">
        <v>527</v>
      </c>
    </row>
    <row r="116" spans="2:18" s="594" customFormat="1" ht="13.5" customHeight="1">
      <c r="B116" s="608">
        <v>1</v>
      </c>
      <c r="C116" s="594" t="s">
        <v>599</v>
      </c>
    </row>
    <row r="117" spans="2:18" s="594" customFormat="1" ht="13.5" customHeight="1">
      <c r="B117" s="608">
        <v>2</v>
      </c>
      <c r="C117" s="594" t="s">
        <v>600</v>
      </c>
    </row>
    <row r="118" spans="2:18" s="596" customFormat="1" ht="13.5" customHeight="1"/>
    <row r="119" spans="2:18" s="595" customFormat="1" ht="15.4" customHeight="1"/>
    <row r="120" spans="2:18" s="595" customFormat="1" ht="15.4" customHeight="1"/>
    <row r="121" spans="2:18" s="595" customFormat="1" ht="15.4" customHeight="1"/>
    <row r="122" spans="2:18" ht="15.4" customHeight="1"/>
    <row r="123" spans="2:18" ht="15.4" customHeight="1"/>
    <row r="124" spans="2:18" ht="15.4" customHeight="1"/>
    <row r="125" spans="2:18" ht="15.4" customHeight="1"/>
    <row r="126" spans="2:18" ht="15.4" customHeight="1"/>
    <row r="127" spans="2:18" ht="15.4" customHeight="1"/>
    <row r="128" spans="2:18" ht="15.4" customHeight="1"/>
    <row r="129" ht="15.4" customHeight="1"/>
    <row r="130" ht="15.4" customHeight="1"/>
    <row r="131" ht="15.4" customHeight="1"/>
    <row r="132" ht="15.4" customHeight="1"/>
    <row r="133" ht="15.4" customHeight="1"/>
    <row r="134" ht="15.4" customHeight="1"/>
    <row r="135" ht="15.4" customHeight="1"/>
    <row r="136" ht="15.4" customHeight="1"/>
    <row r="137" ht="15.4" customHeight="1"/>
    <row r="138" ht="15.4" customHeight="1"/>
    <row r="139" ht="15.4" customHeight="1"/>
    <row r="140" ht="15.4" customHeight="1"/>
    <row r="141" ht="15.4" customHeight="1"/>
    <row r="142" ht="15.4" customHeight="1"/>
    <row r="143" ht="15.4" customHeight="1"/>
    <row r="144" ht="15.4" customHeight="1"/>
    <row r="145" ht="15.4" customHeight="1"/>
    <row r="146" ht="15.4" customHeight="1"/>
    <row r="147" ht="15.4" customHeight="1"/>
    <row r="148" ht="15.4" customHeight="1"/>
    <row r="149" ht="15.4" customHeight="1"/>
    <row r="150" ht="15.4" customHeight="1"/>
    <row r="151" ht="15.4" customHeight="1"/>
    <row r="152" ht="15.4" customHeight="1"/>
    <row r="153" ht="15.4" customHeight="1"/>
    <row r="154" ht="15.4" customHeight="1"/>
    <row r="155" ht="15.4" customHeight="1"/>
    <row r="156" ht="15.4" customHeight="1"/>
  </sheetData>
  <mergeCells count="384">
    <mergeCell ref="B2:R2"/>
    <mergeCell ref="B3:R3"/>
    <mergeCell ref="B5:C5"/>
    <mergeCell ref="D5:H5"/>
    <mergeCell ref="J5:L5"/>
    <mergeCell ref="M5:R5"/>
    <mergeCell ref="B7:R7"/>
    <mergeCell ref="B8:C8"/>
    <mergeCell ref="O8:R8"/>
    <mergeCell ref="B9:C9"/>
    <mergeCell ref="O9:R9"/>
    <mergeCell ref="B11:R11"/>
    <mergeCell ref="C12:E12"/>
    <mergeCell ref="F12:J12"/>
    <mergeCell ref="K12:M12"/>
    <mergeCell ref="N12:R12"/>
    <mergeCell ref="C13:E13"/>
    <mergeCell ref="F13:J13"/>
    <mergeCell ref="K13:M13"/>
    <mergeCell ref="N13:R13"/>
    <mergeCell ref="C14:E14"/>
    <mergeCell ref="F14:J14"/>
    <mergeCell ref="K14:M14"/>
    <mergeCell ref="N14:R14"/>
    <mergeCell ref="C15:E15"/>
    <mergeCell ref="F15:J15"/>
    <mergeCell ref="K15:M15"/>
    <mergeCell ref="N15:R15"/>
    <mergeCell ref="C16:E16"/>
    <mergeCell ref="F16:J16"/>
    <mergeCell ref="K16:M16"/>
    <mergeCell ref="N16:R16"/>
    <mergeCell ref="C17:E17"/>
    <mergeCell ref="F17:J17"/>
    <mergeCell ref="K17:M17"/>
    <mergeCell ref="N17:R17"/>
    <mergeCell ref="C18:E18"/>
    <mergeCell ref="F18:J18"/>
    <mergeCell ref="K18:M18"/>
    <mergeCell ref="N18:R18"/>
    <mergeCell ref="C19:E19"/>
    <mergeCell ref="F19:J19"/>
    <mergeCell ref="K19:M19"/>
    <mergeCell ref="N19:R19"/>
    <mergeCell ref="C20:J20"/>
    <mergeCell ref="K20:P20"/>
    <mergeCell ref="Q20:R20"/>
    <mergeCell ref="C21:E21"/>
    <mergeCell ref="F21:J21"/>
    <mergeCell ref="K21:M21"/>
    <mergeCell ref="N21:R21"/>
    <mergeCell ref="C22:E22"/>
    <mergeCell ref="F22:J22"/>
    <mergeCell ref="K22:M22"/>
    <mergeCell ref="N22:R22"/>
    <mergeCell ref="C23:E23"/>
    <mergeCell ref="F23:J23"/>
    <mergeCell ref="K23:M23"/>
    <mergeCell ref="N23:R23"/>
    <mergeCell ref="C24:E24"/>
    <mergeCell ref="F24:J24"/>
    <mergeCell ref="K24:M24"/>
    <mergeCell ref="N24:R24"/>
    <mergeCell ref="C25:E25"/>
    <mergeCell ref="F25:J25"/>
    <mergeCell ref="K25:M25"/>
    <mergeCell ref="N25:R25"/>
    <mergeCell ref="C26:E26"/>
    <mergeCell ref="F26:J26"/>
    <mergeCell ref="K26:M26"/>
    <mergeCell ref="N26:R26"/>
    <mergeCell ref="C27:E27"/>
    <mergeCell ref="F27:J27"/>
    <mergeCell ref="K27:M27"/>
    <mergeCell ref="N27:R27"/>
    <mergeCell ref="C28:J28"/>
    <mergeCell ref="K28:P28"/>
    <mergeCell ref="Q28:R28"/>
    <mergeCell ref="C29:E29"/>
    <mergeCell ref="F29:J29"/>
    <mergeCell ref="K29:M29"/>
    <mergeCell ref="N29:R29"/>
    <mergeCell ref="C30:E30"/>
    <mergeCell ref="F30:J30"/>
    <mergeCell ref="K30:M30"/>
    <mergeCell ref="N30:R30"/>
    <mergeCell ref="C31:E31"/>
    <mergeCell ref="F31:J31"/>
    <mergeCell ref="K31:M31"/>
    <mergeCell ref="N31:R31"/>
    <mergeCell ref="C32:E32"/>
    <mergeCell ref="F32:J32"/>
    <mergeCell ref="K32:M32"/>
    <mergeCell ref="N32:R32"/>
    <mergeCell ref="C33:E33"/>
    <mergeCell ref="F33:J33"/>
    <mergeCell ref="K33:M33"/>
    <mergeCell ref="N33:R33"/>
    <mergeCell ref="C34:E34"/>
    <mergeCell ref="F34:J34"/>
    <mergeCell ref="K34:M34"/>
    <mergeCell ref="N34:R34"/>
    <mergeCell ref="C35:E35"/>
    <mergeCell ref="F35:J35"/>
    <mergeCell ref="K35:M35"/>
    <mergeCell ref="N35:R35"/>
    <mergeCell ref="C36:J36"/>
    <mergeCell ref="K36:P36"/>
    <mergeCell ref="Q36:R36"/>
    <mergeCell ref="C37:E37"/>
    <mergeCell ref="F37:J37"/>
    <mergeCell ref="K37:M37"/>
    <mergeCell ref="N37:R37"/>
    <mergeCell ref="C38:E38"/>
    <mergeCell ref="F38:J38"/>
    <mergeCell ref="K38:M38"/>
    <mergeCell ref="N38:R38"/>
    <mergeCell ref="C39:E39"/>
    <mergeCell ref="F39:J39"/>
    <mergeCell ref="K39:M39"/>
    <mergeCell ref="N39:R39"/>
    <mergeCell ref="C40:E40"/>
    <mergeCell ref="F40:J40"/>
    <mergeCell ref="K40:M40"/>
    <mergeCell ref="N40:R40"/>
    <mergeCell ref="C41:E41"/>
    <mergeCell ref="F41:J41"/>
    <mergeCell ref="K41:M41"/>
    <mergeCell ref="N41:R41"/>
    <mergeCell ref="C42:E42"/>
    <mergeCell ref="F42:J42"/>
    <mergeCell ref="K42:M42"/>
    <mergeCell ref="N42:R42"/>
    <mergeCell ref="C43:E43"/>
    <mergeCell ref="F43:J43"/>
    <mergeCell ref="K43:M43"/>
    <mergeCell ref="N43:R43"/>
    <mergeCell ref="C44:J44"/>
    <mergeCell ref="K44:P44"/>
    <mergeCell ref="Q44:R44"/>
    <mergeCell ref="C45:E45"/>
    <mergeCell ref="F45:J45"/>
    <mergeCell ref="K45:M45"/>
    <mergeCell ref="N45:R45"/>
    <mergeCell ref="C46:E46"/>
    <mergeCell ref="F46:J46"/>
    <mergeCell ref="K46:M46"/>
    <mergeCell ref="N46:R46"/>
    <mergeCell ref="C47:E47"/>
    <mergeCell ref="F47:J47"/>
    <mergeCell ref="K47:M47"/>
    <mergeCell ref="N47:R47"/>
    <mergeCell ref="C48:E48"/>
    <mergeCell ref="F48:J48"/>
    <mergeCell ref="K48:M48"/>
    <mergeCell ref="N48:R48"/>
    <mergeCell ref="C49:E49"/>
    <mergeCell ref="F49:J49"/>
    <mergeCell ref="K49:M49"/>
    <mergeCell ref="N49:R49"/>
    <mergeCell ref="C50:E50"/>
    <mergeCell ref="F50:J50"/>
    <mergeCell ref="K50:M50"/>
    <mergeCell ref="N50:R50"/>
    <mergeCell ref="C51:E51"/>
    <mergeCell ref="F51:J51"/>
    <mergeCell ref="K51:M51"/>
    <mergeCell ref="N51:R51"/>
    <mergeCell ref="C52:J52"/>
    <mergeCell ref="K52:P52"/>
    <mergeCell ref="Q52:R52"/>
    <mergeCell ref="C53:E53"/>
    <mergeCell ref="F53:J53"/>
    <mergeCell ref="K53:M53"/>
    <mergeCell ref="N53:R53"/>
    <mergeCell ref="C54:E54"/>
    <mergeCell ref="F54:J54"/>
    <mergeCell ref="K54:M54"/>
    <mergeCell ref="N54:R54"/>
    <mergeCell ref="C55:E55"/>
    <mergeCell ref="F55:J55"/>
    <mergeCell ref="K55:M55"/>
    <mergeCell ref="N55:R55"/>
    <mergeCell ref="C56:E56"/>
    <mergeCell ref="F56:J56"/>
    <mergeCell ref="K56:M56"/>
    <mergeCell ref="N56:R56"/>
    <mergeCell ref="C57:E57"/>
    <mergeCell ref="F57:J57"/>
    <mergeCell ref="K57:M57"/>
    <mergeCell ref="N57:R57"/>
    <mergeCell ref="C58:E58"/>
    <mergeCell ref="F58:J58"/>
    <mergeCell ref="K58:M58"/>
    <mergeCell ref="N58:R58"/>
    <mergeCell ref="C59:E59"/>
    <mergeCell ref="F59:J59"/>
    <mergeCell ref="K59:M59"/>
    <mergeCell ref="N59:R59"/>
    <mergeCell ref="C60:J60"/>
    <mergeCell ref="K60:P60"/>
    <mergeCell ref="Q60:R60"/>
    <mergeCell ref="C63:E63"/>
    <mergeCell ref="F63:H63"/>
    <mergeCell ref="I63:J63"/>
    <mergeCell ref="K63:M63"/>
    <mergeCell ref="N63:P63"/>
    <mergeCell ref="Q63:R63"/>
    <mergeCell ref="C64:E64"/>
    <mergeCell ref="F64:J64"/>
    <mergeCell ref="K64:M64"/>
    <mergeCell ref="N64:R64"/>
    <mergeCell ref="C65:E65"/>
    <mergeCell ref="F65:J65"/>
    <mergeCell ref="K65:M65"/>
    <mergeCell ref="N65:R65"/>
    <mergeCell ref="C66:E66"/>
    <mergeCell ref="F66:J66"/>
    <mergeCell ref="K66:M66"/>
    <mergeCell ref="N66:R66"/>
    <mergeCell ref="C67:E67"/>
    <mergeCell ref="F67:J67"/>
    <mergeCell ref="K67:M67"/>
    <mergeCell ref="N67:R67"/>
    <mergeCell ref="C68:E68"/>
    <mergeCell ref="F68:J68"/>
    <mergeCell ref="K68:M68"/>
    <mergeCell ref="N68:R68"/>
    <mergeCell ref="C69:E69"/>
    <mergeCell ref="F69:J69"/>
    <mergeCell ref="K69:M69"/>
    <mergeCell ref="N69:R69"/>
    <mergeCell ref="C70:E70"/>
    <mergeCell ref="F70:J70"/>
    <mergeCell ref="K70:M70"/>
    <mergeCell ref="N70:R70"/>
    <mergeCell ref="C71:J71"/>
    <mergeCell ref="K71:P71"/>
    <mergeCell ref="Q71:R71"/>
    <mergeCell ref="C72:E72"/>
    <mergeCell ref="F72:J72"/>
    <mergeCell ref="K72:M72"/>
    <mergeCell ref="N72:R72"/>
    <mergeCell ref="C73:E73"/>
    <mergeCell ref="F73:J73"/>
    <mergeCell ref="K73:M73"/>
    <mergeCell ref="N73:R73"/>
    <mergeCell ref="C74:E74"/>
    <mergeCell ref="F74:J74"/>
    <mergeCell ref="K74:M74"/>
    <mergeCell ref="N74:R74"/>
    <mergeCell ref="C75:E75"/>
    <mergeCell ref="F75:J75"/>
    <mergeCell ref="K75:M75"/>
    <mergeCell ref="N75:R75"/>
    <mergeCell ref="C76:E76"/>
    <mergeCell ref="F76:J76"/>
    <mergeCell ref="K76:M76"/>
    <mergeCell ref="N76:R76"/>
    <mergeCell ref="C77:E77"/>
    <mergeCell ref="F77:J77"/>
    <mergeCell ref="K77:M77"/>
    <mergeCell ref="N77:R77"/>
    <mergeCell ref="C78:E78"/>
    <mergeCell ref="F78:J78"/>
    <mergeCell ref="K78:M78"/>
    <mergeCell ref="N78:R78"/>
    <mergeCell ref="C79:J79"/>
    <mergeCell ref="K79:P79"/>
    <mergeCell ref="Q79:R79"/>
    <mergeCell ref="C80:E80"/>
    <mergeCell ref="F80:J80"/>
    <mergeCell ref="K80:M80"/>
    <mergeCell ref="N80:R80"/>
    <mergeCell ref="C81:E81"/>
    <mergeCell ref="F81:J81"/>
    <mergeCell ref="K81:M81"/>
    <mergeCell ref="N81:R81"/>
    <mergeCell ref="C82:E82"/>
    <mergeCell ref="F82:J82"/>
    <mergeCell ref="K82:M82"/>
    <mergeCell ref="N82:R82"/>
    <mergeCell ref="C83:E83"/>
    <mergeCell ref="F83:J83"/>
    <mergeCell ref="K83:M83"/>
    <mergeCell ref="N83:R83"/>
    <mergeCell ref="C84:E84"/>
    <mergeCell ref="F84:J84"/>
    <mergeCell ref="K84:M84"/>
    <mergeCell ref="N84:R84"/>
    <mergeCell ref="C85:E85"/>
    <mergeCell ref="F85:J85"/>
    <mergeCell ref="K85:M85"/>
    <mergeCell ref="N85:R85"/>
    <mergeCell ref="C86:E86"/>
    <mergeCell ref="F86:J86"/>
    <mergeCell ref="K86:M86"/>
    <mergeCell ref="N86:R86"/>
    <mergeCell ref="C87:J87"/>
    <mergeCell ref="K87:P87"/>
    <mergeCell ref="Q87:R87"/>
    <mergeCell ref="C88:E88"/>
    <mergeCell ref="F88:J88"/>
    <mergeCell ref="K88:M88"/>
    <mergeCell ref="N88:R88"/>
    <mergeCell ref="C89:E89"/>
    <mergeCell ref="F89:J89"/>
    <mergeCell ref="K89:M89"/>
    <mergeCell ref="N89:R89"/>
    <mergeCell ref="C90:E90"/>
    <mergeCell ref="F90:J90"/>
    <mergeCell ref="K90:M90"/>
    <mergeCell ref="N90:R90"/>
    <mergeCell ref="C91:E91"/>
    <mergeCell ref="F91:J91"/>
    <mergeCell ref="K91:M91"/>
    <mergeCell ref="N91:R91"/>
    <mergeCell ref="C92:E92"/>
    <mergeCell ref="F92:J92"/>
    <mergeCell ref="K92:M92"/>
    <mergeCell ref="N92:R92"/>
    <mergeCell ref="C93:E93"/>
    <mergeCell ref="F93:J93"/>
    <mergeCell ref="K93:M93"/>
    <mergeCell ref="N93:R93"/>
    <mergeCell ref="C94:E94"/>
    <mergeCell ref="F94:J94"/>
    <mergeCell ref="K94:M94"/>
    <mergeCell ref="N94:R94"/>
    <mergeCell ref="C95:J95"/>
    <mergeCell ref="K95:P95"/>
    <mergeCell ref="Q95:R95"/>
    <mergeCell ref="C96:E96"/>
    <mergeCell ref="F96:J96"/>
    <mergeCell ref="K96:M96"/>
    <mergeCell ref="N96:R96"/>
    <mergeCell ref="C97:E97"/>
    <mergeCell ref="F97:J97"/>
    <mergeCell ref="K97:M97"/>
    <mergeCell ref="N97:R97"/>
    <mergeCell ref="C98:E98"/>
    <mergeCell ref="F98:J98"/>
    <mergeCell ref="K98:M98"/>
    <mergeCell ref="N98:R98"/>
    <mergeCell ref="C99:E99"/>
    <mergeCell ref="F99:J99"/>
    <mergeCell ref="K99:M99"/>
    <mergeCell ref="N99:R99"/>
    <mergeCell ref="C100:E100"/>
    <mergeCell ref="F100:J100"/>
    <mergeCell ref="K100:M100"/>
    <mergeCell ref="N100:R100"/>
    <mergeCell ref="C101:E101"/>
    <mergeCell ref="F101:J101"/>
    <mergeCell ref="K101:M101"/>
    <mergeCell ref="N101:R101"/>
    <mergeCell ref="C102:E102"/>
    <mergeCell ref="F102:J102"/>
    <mergeCell ref="K102:M102"/>
    <mergeCell ref="N102:R102"/>
    <mergeCell ref="C103:J103"/>
    <mergeCell ref="K103:P103"/>
    <mergeCell ref="Q103:R103"/>
    <mergeCell ref="C106:R106"/>
    <mergeCell ref="C107:R107"/>
    <mergeCell ref="G104:P105"/>
    <mergeCell ref="Q104:R105"/>
    <mergeCell ref="B110:E111"/>
    <mergeCell ref="B112:D113"/>
    <mergeCell ref="E112:E113"/>
    <mergeCell ref="F112:H113"/>
    <mergeCell ref="I112:I113"/>
    <mergeCell ref="J112:R113"/>
    <mergeCell ref="B13:B20"/>
    <mergeCell ref="B21:B28"/>
    <mergeCell ref="B29:B36"/>
    <mergeCell ref="B37:B44"/>
    <mergeCell ref="B45:B52"/>
    <mergeCell ref="B53:B60"/>
    <mergeCell ref="B64:B71"/>
    <mergeCell ref="B72:B79"/>
    <mergeCell ref="B80:B87"/>
    <mergeCell ref="B88:B95"/>
    <mergeCell ref="B96:B103"/>
  </mergeCells>
  <phoneticPr fontId="22"/>
  <printOptions horizontalCentered="1" verticalCentered="1"/>
  <pageMargins left="0.39370078740157483" right="0.39370078740157483" top="0.59055118110236227" bottom="0.39370078740157483" header="0.27559055118110237" footer="0.43307086614173229"/>
  <pageSetup paperSize="9" scale="96" fitToWidth="1" fitToHeight="1" orientation="portrait" usePrinterDefaults="1" blackAndWhite="1" r:id="rId1"/>
  <headerFooter alignWithMargins="0">
    <oddHeader>&amp;R&amp;A</oddHeader>
  </headerFooter>
  <rowBreaks count="1" manualBreakCount="1">
    <brk id="6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B2:Q113"/>
  <sheetViews>
    <sheetView view="pageBreakPreview" zoomScaleSheetLayoutView="100" workbookViewId="0">
      <selection activeCell="M5" sqref="M5:P5"/>
    </sheetView>
  </sheetViews>
  <sheetFormatPr defaultColWidth="9.375" defaultRowHeight="13.5"/>
  <cols>
    <col min="1" max="1" width="0.75" style="577" customWidth="1"/>
    <col min="2" max="2" width="6.875" style="577" customWidth="1"/>
    <col min="3" max="14" width="6.625" style="577" customWidth="1"/>
    <col min="15" max="15" width="8.375" style="577" customWidth="1"/>
    <col min="16" max="16" width="8" style="577" customWidth="1"/>
    <col min="17" max="17" width="0.875" style="577" customWidth="1"/>
    <col min="18" max="16384" width="9.375" style="577"/>
  </cols>
  <sheetData>
    <row r="1" spans="2:17" ht="7.5" customHeight="1"/>
    <row r="2" spans="2:17" ht="18" customHeight="1">
      <c r="B2" s="579" t="s">
        <v>516</v>
      </c>
      <c r="C2" s="579"/>
      <c r="D2" s="579"/>
      <c r="E2" s="579"/>
      <c r="F2" s="579"/>
      <c r="G2" s="579"/>
      <c r="H2" s="579"/>
      <c r="I2" s="579"/>
      <c r="J2" s="579"/>
      <c r="K2" s="579"/>
      <c r="L2" s="579"/>
      <c r="M2" s="579"/>
      <c r="N2" s="579"/>
      <c r="O2" s="579"/>
      <c r="P2" s="579"/>
      <c r="Q2" s="731"/>
    </row>
    <row r="3" spans="2:17" ht="18" customHeight="1">
      <c r="B3" s="579" t="s">
        <v>260</v>
      </c>
      <c r="C3" s="579"/>
      <c r="D3" s="579"/>
      <c r="E3" s="579"/>
      <c r="F3" s="579"/>
      <c r="G3" s="579"/>
      <c r="H3" s="579"/>
      <c r="I3" s="579"/>
      <c r="J3" s="579"/>
      <c r="K3" s="579"/>
      <c r="L3" s="579"/>
      <c r="M3" s="579"/>
      <c r="N3" s="579"/>
      <c r="O3" s="579"/>
      <c r="P3" s="579"/>
      <c r="Q3" s="731"/>
    </row>
    <row r="4" spans="2:17" ht="7.5" customHeight="1">
      <c r="B4" s="579"/>
      <c r="C4" s="579"/>
      <c r="D4" s="579"/>
      <c r="E4" s="579"/>
      <c r="F4" s="579"/>
      <c r="G4" s="579"/>
      <c r="H4" s="579"/>
      <c r="I4" s="579"/>
      <c r="J4" s="579"/>
      <c r="K4" s="579"/>
      <c r="L4" s="579"/>
      <c r="M4" s="579"/>
      <c r="N4" s="579"/>
      <c r="O4" s="579"/>
      <c r="P4" s="579"/>
      <c r="Q4" s="579"/>
    </row>
    <row r="5" spans="2:17" ht="18" customHeight="1">
      <c r="B5" s="598" t="s">
        <v>150</v>
      </c>
      <c r="C5" s="598"/>
      <c r="D5" s="581"/>
      <c r="E5" s="581"/>
      <c r="F5" s="581"/>
      <c r="G5" s="581"/>
      <c r="H5" s="581"/>
      <c r="I5" s="579"/>
      <c r="J5" s="634" t="s">
        <v>491</v>
      </c>
      <c r="K5" s="639"/>
      <c r="L5" s="642"/>
      <c r="M5" s="578"/>
      <c r="N5" s="580"/>
      <c r="O5" s="580"/>
      <c r="P5" s="591"/>
      <c r="Q5" s="579"/>
    </row>
    <row r="6" spans="2:17" ht="7.5" customHeight="1">
      <c r="B6" s="579"/>
      <c r="C6" s="579"/>
      <c r="D6" s="579"/>
      <c r="E6" s="579"/>
      <c r="F6" s="579"/>
      <c r="G6" s="579"/>
      <c r="H6" s="579"/>
      <c r="I6" s="579"/>
      <c r="J6" s="579"/>
      <c r="K6" s="579"/>
      <c r="L6" s="579"/>
      <c r="M6" s="579"/>
      <c r="N6" s="579"/>
      <c r="O6" s="579"/>
      <c r="P6" s="579"/>
      <c r="Q6" s="579"/>
    </row>
    <row r="7" spans="2:17" ht="13.5" customHeight="1">
      <c r="B7" s="732" t="s">
        <v>603</v>
      </c>
      <c r="C7" s="732"/>
      <c r="D7" s="732"/>
      <c r="E7" s="732"/>
      <c r="F7" s="732"/>
      <c r="G7" s="732"/>
      <c r="H7" s="732"/>
      <c r="I7" s="732"/>
      <c r="J7" s="732"/>
      <c r="K7" s="732"/>
      <c r="L7" s="732"/>
      <c r="M7" s="732"/>
      <c r="N7" s="732"/>
      <c r="O7" s="732"/>
      <c r="P7" s="599"/>
    </row>
    <row r="8" spans="2:17" ht="15.4" customHeight="1">
      <c r="B8" s="598" t="s">
        <v>554</v>
      </c>
      <c r="C8" s="598"/>
      <c r="D8" s="598" t="s">
        <v>582</v>
      </c>
      <c r="E8" s="598" t="s">
        <v>118</v>
      </c>
      <c r="F8" s="598" t="s">
        <v>583</v>
      </c>
      <c r="G8" s="598" t="s">
        <v>64</v>
      </c>
      <c r="H8" s="598" t="s">
        <v>46</v>
      </c>
      <c r="I8" s="598" t="s">
        <v>570</v>
      </c>
      <c r="J8" s="598" t="s">
        <v>147</v>
      </c>
      <c r="K8" s="598" t="s">
        <v>550</v>
      </c>
      <c r="L8" s="598" t="s">
        <v>238</v>
      </c>
      <c r="M8" s="598" t="s">
        <v>463</v>
      </c>
      <c r="N8" s="634" t="s">
        <v>226</v>
      </c>
      <c r="O8" s="781" t="s">
        <v>585</v>
      </c>
      <c r="P8" s="788"/>
    </row>
    <row r="9" spans="2:17" ht="18" customHeight="1">
      <c r="B9" s="598" t="s">
        <v>332</v>
      </c>
      <c r="C9" s="598"/>
      <c r="D9" s="741"/>
      <c r="E9" s="741"/>
      <c r="F9" s="741"/>
      <c r="G9" s="741"/>
      <c r="H9" s="741"/>
      <c r="I9" s="741"/>
      <c r="J9" s="741"/>
      <c r="K9" s="741"/>
      <c r="L9" s="741"/>
      <c r="M9" s="741"/>
      <c r="N9" s="745"/>
      <c r="O9" s="782"/>
      <c r="P9" s="789"/>
    </row>
    <row r="10" spans="2:17" ht="7.5" customHeight="1"/>
    <row r="11" spans="2:17" ht="13.5" customHeight="1">
      <c r="B11" s="599" t="s">
        <v>556</v>
      </c>
      <c r="C11" s="599"/>
      <c r="D11" s="599"/>
      <c r="E11" s="599"/>
      <c r="F11" s="599"/>
      <c r="G11" s="599"/>
      <c r="H11" s="599"/>
      <c r="I11" s="599"/>
      <c r="J11" s="599"/>
      <c r="K11" s="599"/>
      <c r="L11" s="599"/>
      <c r="M11" s="599"/>
      <c r="N11" s="599"/>
      <c r="O11" s="599"/>
      <c r="P11" s="599"/>
    </row>
    <row r="12" spans="2:17" ht="12.6" customHeight="1">
      <c r="B12" s="792" t="s">
        <v>554</v>
      </c>
      <c r="C12" s="795" t="s">
        <v>462</v>
      </c>
      <c r="D12" s="795"/>
      <c r="E12" s="795"/>
      <c r="F12" s="795" t="s">
        <v>4</v>
      </c>
      <c r="G12" s="795"/>
      <c r="H12" s="795"/>
      <c r="I12" s="795"/>
      <c r="J12" s="800" t="s">
        <v>579</v>
      </c>
      <c r="K12" s="802"/>
      <c r="L12" s="802"/>
      <c r="M12" s="802"/>
      <c r="N12" s="802"/>
      <c r="O12" s="795" t="s">
        <v>392</v>
      </c>
      <c r="P12" s="806"/>
    </row>
    <row r="13" spans="2:17" ht="12.6" customHeight="1">
      <c r="B13" s="751" t="s">
        <v>582</v>
      </c>
      <c r="C13" s="615"/>
      <c r="D13" s="615"/>
      <c r="E13" s="615"/>
      <c r="F13" s="615"/>
      <c r="G13" s="615"/>
      <c r="H13" s="615"/>
      <c r="I13" s="615"/>
      <c r="J13" s="801"/>
      <c r="K13" s="803"/>
      <c r="L13" s="803" t="s">
        <v>479</v>
      </c>
      <c r="M13" s="803"/>
      <c r="N13" s="803"/>
      <c r="O13" s="615"/>
      <c r="P13" s="807"/>
    </row>
    <row r="14" spans="2:17" ht="12.6" customHeight="1">
      <c r="B14" s="752"/>
      <c r="C14" s="598"/>
      <c r="D14" s="598"/>
      <c r="E14" s="598"/>
      <c r="F14" s="598"/>
      <c r="G14" s="598"/>
      <c r="H14" s="598"/>
      <c r="I14" s="598"/>
      <c r="J14" s="634"/>
      <c r="K14" s="639"/>
      <c r="L14" s="639" t="s">
        <v>479</v>
      </c>
      <c r="M14" s="639"/>
      <c r="N14" s="639"/>
      <c r="O14" s="598"/>
      <c r="P14" s="808"/>
    </row>
    <row r="15" spans="2:17" ht="12.6" customHeight="1">
      <c r="B15" s="752"/>
      <c r="C15" s="598"/>
      <c r="D15" s="598"/>
      <c r="E15" s="598"/>
      <c r="F15" s="598"/>
      <c r="G15" s="598"/>
      <c r="H15" s="598"/>
      <c r="I15" s="598"/>
      <c r="J15" s="634"/>
      <c r="K15" s="639"/>
      <c r="L15" s="639" t="s">
        <v>479</v>
      </c>
      <c r="M15" s="639"/>
      <c r="N15" s="639"/>
      <c r="O15" s="598"/>
      <c r="P15" s="808"/>
    </row>
    <row r="16" spans="2:17" ht="12.6" customHeight="1">
      <c r="B16" s="752"/>
      <c r="C16" s="598"/>
      <c r="D16" s="598"/>
      <c r="E16" s="598"/>
      <c r="F16" s="598"/>
      <c r="G16" s="598"/>
      <c r="H16" s="598"/>
      <c r="I16" s="598"/>
      <c r="J16" s="634"/>
      <c r="K16" s="639"/>
      <c r="L16" s="639" t="s">
        <v>479</v>
      </c>
      <c r="M16" s="639"/>
      <c r="N16" s="639"/>
      <c r="O16" s="598"/>
      <c r="P16" s="808"/>
    </row>
    <row r="17" spans="2:16" ht="12.6" customHeight="1">
      <c r="B17" s="752"/>
      <c r="C17" s="598"/>
      <c r="D17" s="598"/>
      <c r="E17" s="598"/>
      <c r="F17" s="598"/>
      <c r="G17" s="598"/>
      <c r="H17" s="598"/>
      <c r="I17" s="598"/>
      <c r="J17" s="634"/>
      <c r="K17" s="639"/>
      <c r="L17" s="639" t="s">
        <v>479</v>
      </c>
      <c r="M17" s="639"/>
      <c r="N17" s="639"/>
      <c r="O17" s="598"/>
      <c r="P17" s="808"/>
    </row>
    <row r="18" spans="2:16" ht="12.6" customHeight="1">
      <c r="B18" s="752"/>
      <c r="C18" s="614"/>
      <c r="D18" s="614"/>
      <c r="E18" s="614"/>
      <c r="F18" s="614"/>
      <c r="G18" s="614"/>
      <c r="H18" s="614"/>
      <c r="I18" s="614"/>
      <c r="J18" s="634"/>
      <c r="K18" s="639"/>
      <c r="L18" s="639" t="s">
        <v>479</v>
      </c>
      <c r="M18" s="639"/>
      <c r="N18" s="639"/>
      <c r="O18" s="598"/>
      <c r="P18" s="808"/>
    </row>
    <row r="19" spans="2:16" ht="12.6" customHeight="1">
      <c r="B19" s="793"/>
      <c r="C19" s="796"/>
      <c r="D19" s="797"/>
      <c r="E19" s="797"/>
      <c r="F19" s="797"/>
      <c r="G19" s="797"/>
      <c r="H19" s="797"/>
      <c r="I19" s="799"/>
      <c r="J19" s="773" t="s">
        <v>220</v>
      </c>
      <c r="K19" s="804"/>
      <c r="L19" s="804"/>
      <c r="M19" s="804"/>
      <c r="N19" s="804"/>
      <c r="O19" s="773"/>
      <c r="P19" s="809"/>
    </row>
    <row r="20" spans="2:16" ht="12.6" customHeight="1">
      <c r="B20" s="751" t="s">
        <v>518</v>
      </c>
      <c r="C20" s="615"/>
      <c r="D20" s="615"/>
      <c r="E20" s="615"/>
      <c r="F20" s="615"/>
      <c r="G20" s="615"/>
      <c r="H20" s="615"/>
      <c r="I20" s="615"/>
      <c r="J20" s="801"/>
      <c r="K20" s="803"/>
      <c r="L20" s="803" t="s">
        <v>479</v>
      </c>
      <c r="M20" s="803"/>
      <c r="N20" s="803"/>
      <c r="O20" s="615"/>
      <c r="P20" s="807"/>
    </row>
    <row r="21" spans="2:16" ht="12.6" customHeight="1">
      <c r="B21" s="752"/>
      <c r="C21" s="598"/>
      <c r="D21" s="598"/>
      <c r="E21" s="598"/>
      <c r="F21" s="598"/>
      <c r="G21" s="598"/>
      <c r="H21" s="598"/>
      <c r="I21" s="598"/>
      <c r="J21" s="634"/>
      <c r="K21" s="639"/>
      <c r="L21" s="639" t="s">
        <v>479</v>
      </c>
      <c r="M21" s="639"/>
      <c r="N21" s="639"/>
      <c r="O21" s="598"/>
      <c r="P21" s="808"/>
    </row>
    <row r="22" spans="2:16" ht="12.6" customHeight="1">
      <c r="B22" s="752"/>
      <c r="C22" s="598"/>
      <c r="D22" s="598"/>
      <c r="E22" s="598"/>
      <c r="F22" s="598"/>
      <c r="G22" s="598"/>
      <c r="H22" s="598"/>
      <c r="I22" s="598"/>
      <c r="J22" s="634"/>
      <c r="K22" s="639"/>
      <c r="L22" s="639" t="s">
        <v>479</v>
      </c>
      <c r="M22" s="639"/>
      <c r="N22" s="639"/>
      <c r="O22" s="598"/>
      <c r="P22" s="808"/>
    </row>
    <row r="23" spans="2:16" ht="12.6" customHeight="1">
      <c r="B23" s="752"/>
      <c r="C23" s="598"/>
      <c r="D23" s="598"/>
      <c r="E23" s="598"/>
      <c r="F23" s="598"/>
      <c r="G23" s="598"/>
      <c r="H23" s="598"/>
      <c r="I23" s="598"/>
      <c r="J23" s="634"/>
      <c r="K23" s="639"/>
      <c r="L23" s="639" t="s">
        <v>479</v>
      </c>
      <c r="M23" s="639"/>
      <c r="N23" s="639"/>
      <c r="O23" s="598"/>
      <c r="P23" s="808"/>
    </row>
    <row r="24" spans="2:16" ht="12.6" customHeight="1">
      <c r="B24" s="752"/>
      <c r="C24" s="598"/>
      <c r="D24" s="598"/>
      <c r="E24" s="598"/>
      <c r="F24" s="598"/>
      <c r="G24" s="598"/>
      <c r="H24" s="598"/>
      <c r="I24" s="598"/>
      <c r="J24" s="634"/>
      <c r="K24" s="639"/>
      <c r="L24" s="639" t="s">
        <v>479</v>
      </c>
      <c r="M24" s="639"/>
      <c r="N24" s="639"/>
      <c r="O24" s="598"/>
      <c r="P24" s="808"/>
    </row>
    <row r="25" spans="2:16" ht="12.6" customHeight="1">
      <c r="B25" s="752"/>
      <c r="C25" s="614"/>
      <c r="D25" s="614"/>
      <c r="E25" s="614"/>
      <c r="F25" s="614"/>
      <c r="G25" s="614"/>
      <c r="H25" s="614"/>
      <c r="I25" s="614"/>
      <c r="J25" s="634"/>
      <c r="K25" s="639"/>
      <c r="L25" s="639" t="s">
        <v>479</v>
      </c>
      <c r="M25" s="639"/>
      <c r="N25" s="639"/>
      <c r="O25" s="598"/>
      <c r="P25" s="808"/>
    </row>
    <row r="26" spans="2:16" ht="12.6" customHeight="1">
      <c r="B26" s="793"/>
      <c r="C26" s="796"/>
      <c r="D26" s="797"/>
      <c r="E26" s="797"/>
      <c r="F26" s="797"/>
      <c r="G26" s="797"/>
      <c r="H26" s="797"/>
      <c r="I26" s="799"/>
      <c r="J26" s="773" t="s">
        <v>604</v>
      </c>
      <c r="K26" s="804"/>
      <c r="L26" s="804"/>
      <c r="M26" s="804"/>
      <c r="N26" s="804"/>
      <c r="O26" s="773"/>
      <c r="P26" s="809"/>
    </row>
    <row r="27" spans="2:16" ht="12.6" customHeight="1">
      <c r="B27" s="751" t="s">
        <v>589</v>
      </c>
      <c r="C27" s="615"/>
      <c r="D27" s="615"/>
      <c r="E27" s="615"/>
      <c r="F27" s="615"/>
      <c r="G27" s="615"/>
      <c r="H27" s="615"/>
      <c r="I27" s="615"/>
      <c r="J27" s="801"/>
      <c r="K27" s="803"/>
      <c r="L27" s="803" t="s">
        <v>479</v>
      </c>
      <c r="M27" s="803"/>
      <c r="N27" s="803"/>
      <c r="O27" s="615"/>
      <c r="P27" s="807"/>
    </row>
    <row r="28" spans="2:16" ht="12.6" customHeight="1">
      <c r="B28" s="752"/>
      <c r="C28" s="598"/>
      <c r="D28" s="598"/>
      <c r="E28" s="598"/>
      <c r="F28" s="598"/>
      <c r="G28" s="598"/>
      <c r="H28" s="598"/>
      <c r="I28" s="598"/>
      <c r="J28" s="634"/>
      <c r="K28" s="639"/>
      <c r="L28" s="639" t="s">
        <v>479</v>
      </c>
      <c r="M28" s="639"/>
      <c r="N28" s="639"/>
      <c r="O28" s="598"/>
      <c r="P28" s="808"/>
    </row>
    <row r="29" spans="2:16" ht="12.6" customHeight="1">
      <c r="B29" s="752"/>
      <c r="C29" s="598"/>
      <c r="D29" s="598"/>
      <c r="E29" s="598"/>
      <c r="F29" s="598"/>
      <c r="G29" s="598"/>
      <c r="H29" s="598"/>
      <c r="I29" s="598"/>
      <c r="J29" s="634"/>
      <c r="K29" s="639"/>
      <c r="L29" s="639" t="s">
        <v>479</v>
      </c>
      <c r="M29" s="639"/>
      <c r="N29" s="639"/>
      <c r="O29" s="598"/>
      <c r="P29" s="808"/>
    </row>
    <row r="30" spans="2:16" ht="12.6" customHeight="1">
      <c r="B30" s="752"/>
      <c r="C30" s="598"/>
      <c r="D30" s="598"/>
      <c r="E30" s="598"/>
      <c r="F30" s="598"/>
      <c r="G30" s="598"/>
      <c r="H30" s="598"/>
      <c r="I30" s="598"/>
      <c r="J30" s="634"/>
      <c r="K30" s="639"/>
      <c r="L30" s="639" t="s">
        <v>479</v>
      </c>
      <c r="M30" s="639"/>
      <c r="N30" s="639"/>
      <c r="O30" s="598"/>
      <c r="P30" s="808"/>
    </row>
    <row r="31" spans="2:16" ht="12.6" customHeight="1">
      <c r="B31" s="752"/>
      <c r="C31" s="598"/>
      <c r="D31" s="598"/>
      <c r="E31" s="598"/>
      <c r="F31" s="598"/>
      <c r="G31" s="598"/>
      <c r="H31" s="598"/>
      <c r="I31" s="598"/>
      <c r="J31" s="634"/>
      <c r="K31" s="639"/>
      <c r="L31" s="639" t="s">
        <v>479</v>
      </c>
      <c r="M31" s="639"/>
      <c r="N31" s="639"/>
      <c r="O31" s="598"/>
      <c r="P31" s="808"/>
    </row>
    <row r="32" spans="2:16" ht="12.6" customHeight="1">
      <c r="B32" s="752"/>
      <c r="C32" s="614"/>
      <c r="D32" s="614"/>
      <c r="E32" s="614"/>
      <c r="F32" s="614"/>
      <c r="G32" s="614"/>
      <c r="H32" s="614"/>
      <c r="I32" s="614"/>
      <c r="J32" s="634"/>
      <c r="K32" s="639"/>
      <c r="L32" s="639" t="s">
        <v>479</v>
      </c>
      <c r="M32" s="639"/>
      <c r="N32" s="639"/>
      <c r="O32" s="598"/>
      <c r="P32" s="808"/>
    </row>
    <row r="33" spans="2:16" ht="12.6" customHeight="1">
      <c r="B33" s="793"/>
      <c r="C33" s="796"/>
      <c r="D33" s="797"/>
      <c r="E33" s="797"/>
      <c r="F33" s="797"/>
      <c r="G33" s="797"/>
      <c r="H33" s="797"/>
      <c r="I33" s="799"/>
      <c r="J33" s="773" t="s">
        <v>77</v>
      </c>
      <c r="K33" s="804"/>
      <c r="L33" s="804"/>
      <c r="M33" s="804"/>
      <c r="N33" s="804"/>
      <c r="O33" s="773"/>
      <c r="P33" s="809"/>
    </row>
    <row r="34" spans="2:16" ht="12.6" customHeight="1">
      <c r="B34" s="751" t="s">
        <v>590</v>
      </c>
      <c r="C34" s="615"/>
      <c r="D34" s="615"/>
      <c r="E34" s="615"/>
      <c r="F34" s="615"/>
      <c r="G34" s="615"/>
      <c r="H34" s="615"/>
      <c r="I34" s="615"/>
      <c r="J34" s="801"/>
      <c r="K34" s="803"/>
      <c r="L34" s="803" t="s">
        <v>479</v>
      </c>
      <c r="M34" s="803"/>
      <c r="N34" s="803"/>
      <c r="O34" s="615"/>
      <c r="P34" s="807"/>
    </row>
    <row r="35" spans="2:16" ht="12.6" customHeight="1">
      <c r="B35" s="752"/>
      <c r="C35" s="598"/>
      <c r="D35" s="598"/>
      <c r="E35" s="598"/>
      <c r="F35" s="598"/>
      <c r="G35" s="598"/>
      <c r="H35" s="598"/>
      <c r="I35" s="598"/>
      <c r="J35" s="634"/>
      <c r="K35" s="639"/>
      <c r="L35" s="639" t="s">
        <v>479</v>
      </c>
      <c r="M35" s="639"/>
      <c r="N35" s="639"/>
      <c r="O35" s="598"/>
      <c r="P35" s="808"/>
    </row>
    <row r="36" spans="2:16" ht="12.6" customHeight="1">
      <c r="B36" s="752"/>
      <c r="C36" s="598"/>
      <c r="D36" s="598"/>
      <c r="E36" s="598"/>
      <c r="F36" s="598"/>
      <c r="G36" s="598"/>
      <c r="H36" s="598"/>
      <c r="I36" s="598"/>
      <c r="J36" s="634"/>
      <c r="K36" s="639"/>
      <c r="L36" s="639" t="s">
        <v>479</v>
      </c>
      <c r="M36" s="639"/>
      <c r="N36" s="639"/>
      <c r="O36" s="598"/>
      <c r="P36" s="808"/>
    </row>
    <row r="37" spans="2:16" ht="12.6" customHeight="1">
      <c r="B37" s="752"/>
      <c r="C37" s="598"/>
      <c r="D37" s="598"/>
      <c r="E37" s="598"/>
      <c r="F37" s="598"/>
      <c r="G37" s="598"/>
      <c r="H37" s="598"/>
      <c r="I37" s="598"/>
      <c r="J37" s="634"/>
      <c r="K37" s="639"/>
      <c r="L37" s="639" t="s">
        <v>479</v>
      </c>
      <c r="M37" s="639"/>
      <c r="N37" s="639"/>
      <c r="O37" s="598"/>
      <c r="P37" s="808"/>
    </row>
    <row r="38" spans="2:16" ht="12.6" customHeight="1">
      <c r="B38" s="752"/>
      <c r="C38" s="598"/>
      <c r="D38" s="598"/>
      <c r="E38" s="598"/>
      <c r="F38" s="598"/>
      <c r="G38" s="598"/>
      <c r="H38" s="598"/>
      <c r="I38" s="598"/>
      <c r="J38" s="634"/>
      <c r="K38" s="639"/>
      <c r="L38" s="639" t="s">
        <v>479</v>
      </c>
      <c r="M38" s="639"/>
      <c r="N38" s="639"/>
      <c r="O38" s="598"/>
      <c r="P38" s="808"/>
    </row>
    <row r="39" spans="2:16" ht="12.6" customHeight="1">
      <c r="B39" s="752"/>
      <c r="C39" s="614"/>
      <c r="D39" s="614"/>
      <c r="E39" s="614"/>
      <c r="F39" s="614"/>
      <c r="G39" s="614"/>
      <c r="H39" s="614"/>
      <c r="I39" s="614"/>
      <c r="J39" s="634"/>
      <c r="K39" s="639"/>
      <c r="L39" s="639" t="s">
        <v>479</v>
      </c>
      <c r="M39" s="639"/>
      <c r="N39" s="639"/>
      <c r="O39" s="598"/>
      <c r="P39" s="808"/>
    </row>
    <row r="40" spans="2:16" ht="12.6" customHeight="1">
      <c r="B40" s="793"/>
      <c r="C40" s="796"/>
      <c r="D40" s="797"/>
      <c r="E40" s="797"/>
      <c r="F40" s="797"/>
      <c r="G40" s="797"/>
      <c r="H40" s="797"/>
      <c r="I40" s="799"/>
      <c r="J40" s="773" t="s">
        <v>431</v>
      </c>
      <c r="K40" s="804"/>
      <c r="L40" s="804"/>
      <c r="M40" s="804"/>
      <c r="N40" s="804"/>
      <c r="O40" s="773"/>
      <c r="P40" s="809"/>
    </row>
    <row r="41" spans="2:16" ht="12.6" customHeight="1">
      <c r="B41" s="751" t="s">
        <v>36</v>
      </c>
      <c r="C41" s="615"/>
      <c r="D41" s="615"/>
      <c r="E41" s="615"/>
      <c r="F41" s="615"/>
      <c r="G41" s="615"/>
      <c r="H41" s="615"/>
      <c r="I41" s="615"/>
      <c r="J41" s="801"/>
      <c r="K41" s="803"/>
      <c r="L41" s="803" t="s">
        <v>479</v>
      </c>
      <c r="M41" s="803"/>
      <c r="N41" s="803"/>
      <c r="O41" s="615"/>
      <c r="P41" s="807"/>
    </row>
    <row r="42" spans="2:16" ht="12.6" customHeight="1">
      <c r="B42" s="752"/>
      <c r="C42" s="598"/>
      <c r="D42" s="598"/>
      <c r="E42" s="598"/>
      <c r="F42" s="598"/>
      <c r="G42" s="598"/>
      <c r="H42" s="598"/>
      <c r="I42" s="598"/>
      <c r="J42" s="634"/>
      <c r="K42" s="639"/>
      <c r="L42" s="639" t="s">
        <v>479</v>
      </c>
      <c r="M42" s="639"/>
      <c r="N42" s="639"/>
      <c r="O42" s="598"/>
      <c r="P42" s="808"/>
    </row>
    <row r="43" spans="2:16" ht="12.6" customHeight="1">
      <c r="B43" s="752"/>
      <c r="C43" s="598"/>
      <c r="D43" s="598"/>
      <c r="E43" s="598"/>
      <c r="F43" s="598"/>
      <c r="G43" s="598"/>
      <c r="H43" s="598"/>
      <c r="I43" s="598"/>
      <c r="J43" s="634"/>
      <c r="K43" s="639"/>
      <c r="L43" s="639" t="s">
        <v>479</v>
      </c>
      <c r="M43" s="639"/>
      <c r="N43" s="639"/>
      <c r="O43" s="598"/>
      <c r="P43" s="808"/>
    </row>
    <row r="44" spans="2:16" ht="12.6" customHeight="1">
      <c r="B44" s="752"/>
      <c r="C44" s="598"/>
      <c r="D44" s="598"/>
      <c r="E44" s="598"/>
      <c r="F44" s="598"/>
      <c r="G44" s="598"/>
      <c r="H44" s="598"/>
      <c r="I44" s="598"/>
      <c r="J44" s="634"/>
      <c r="K44" s="639"/>
      <c r="L44" s="639" t="s">
        <v>479</v>
      </c>
      <c r="M44" s="639"/>
      <c r="N44" s="639"/>
      <c r="O44" s="598"/>
      <c r="P44" s="808"/>
    </row>
    <row r="45" spans="2:16" ht="12.6" customHeight="1">
      <c r="B45" s="752"/>
      <c r="C45" s="598"/>
      <c r="D45" s="598"/>
      <c r="E45" s="598"/>
      <c r="F45" s="598"/>
      <c r="G45" s="598"/>
      <c r="H45" s="598"/>
      <c r="I45" s="598"/>
      <c r="J45" s="634"/>
      <c r="K45" s="639"/>
      <c r="L45" s="639" t="s">
        <v>479</v>
      </c>
      <c r="M45" s="639"/>
      <c r="N45" s="639"/>
      <c r="O45" s="598"/>
      <c r="P45" s="808"/>
    </row>
    <row r="46" spans="2:16" ht="12.6" customHeight="1">
      <c r="B46" s="752"/>
      <c r="C46" s="614"/>
      <c r="D46" s="614"/>
      <c r="E46" s="614"/>
      <c r="F46" s="614"/>
      <c r="G46" s="614"/>
      <c r="H46" s="614"/>
      <c r="I46" s="614"/>
      <c r="J46" s="634"/>
      <c r="K46" s="639"/>
      <c r="L46" s="639" t="s">
        <v>479</v>
      </c>
      <c r="M46" s="639"/>
      <c r="N46" s="639"/>
      <c r="O46" s="598"/>
      <c r="P46" s="808"/>
    </row>
    <row r="47" spans="2:16" ht="12.6" customHeight="1">
      <c r="B47" s="793"/>
      <c r="C47" s="796"/>
      <c r="D47" s="797"/>
      <c r="E47" s="797"/>
      <c r="F47" s="797"/>
      <c r="G47" s="797"/>
      <c r="H47" s="797"/>
      <c r="I47" s="799"/>
      <c r="J47" s="773" t="s">
        <v>397</v>
      </c>
      <c r="K47" s="804"/>
      <c r="L47" s="804"/>
      <c r="M47" s="804"/>
      <c r="N47" s="804"/>
      <c r="O47" s="773"/>
      <c r="P47" s="809"/>
    </row>
    <row r="48" spans="2:16" ht="12.6" customHeight="1">
      <c r="B48" s="751" t="s">
        <v>130</v>
      </c>
      <c r="C48" s="615"/>
      <c r="D48" s="615"/>
      <c r="E48" s="615"/>
      <c r="F48" s="615"/>
      <c r="G48" s="615"/>
      <c r="H48" s="615"/>
      <c r="I48" s="615"/>
      <c r="J48" s="801"/>
      <c r="K48" s="803"/>
      <c r="L48" s="803" t="s">
        <v>479</v>
      </c>
      <c r="M48" s="803"/>
      <c r="N48" s="803"/>
      <c r="O48" s="615"/>
      <c r="P48" s="807"/>
    </row>
    <row r="49" spans="2:16" ht="12.6" customHeight="1">
      <c r="B49" s="752"/>
      <c r="C49" s="598"/>
      <c r="D49" s="598"/>
      <c r="E49" s="598"/>
      <c r="F49" s="598"/>
      <c r="G49" s="598"/>
      <c r="H49" s="598"/>
      <c r="I49" s="598"/>
      <c r="J49" s="634"/>
      <c r="K49" s="639"/>
      <c r="L49" s="639" t="s">
        <v>479</v>
      </c>
      <c r="M49" s="639"/>
      <c r="N49" s="639"/>
      <c r="O49" s="598"/>
      <c r="P49" s="808"/>
    </row>
    <row r="50" spans="2:16" ht="12.6" customHeight="1">
      <c r="B50" s="752"/>
      <c r="C50" s="598"/>
      <c r="D50" s="598"/>
      <c r="E50" s="598"/>
      <c r="F50" s="598"/>
      <c r="G50" s="598"/>
      <c r="H50" s="598"/>
      <c r="I50" s="598"/>
      <c r="J50" s="634"/>
      <c r="K50" s="639"/>
      <c r="L50" s="639" t="s">
        <v>479</v>
      </c>
      <c r="M50" s="639"/>
      <c r="N50" s="639"/>
      <c r="O50" s="598"/>
      <c r="P50" s="808"/>
    </row>
    <row r="51" spans="2:16" ht="12.6" customHeight="1">
      <c r="B51" s="752"/>
      <c r="C51" s="598"/>
      <c r="D51" s="598"/>
      <c r="E51" s="598"/>
      <c r="F51" s="598"/>
      <c r="G51" s="598"/>
      <c r="H51" s="598"/>
      <c r="I51" s="598"/>
      <c r="J51" s="634"/>
      <c r="K51" s="639"/>
      <c r="L51" s="639" t="s">
        <v>479</v>
      </c>
      <c r="M51" s="639"/>
      <c r="N51" s="639"/>
      <c r="O51" s="598"/>
      <c r="P51" s="808"/>
    </row>
    <row r="52" spans="2:16" ht="12.6" customHeight="1">
      <c r="B52" s="752"/>
      <c r="C52" s="598"/>
      <c r="D52" s="598"/>
      <c r="E52" s="598"/>
      <c r="F52" s="598"/>
      <c r="G52" s="598"/>
      <c r="H52" s="598"/>
      <c r="I52" s="598"/>
      <c r="J52" s="634"/>
      <c r="K52" s="639"/>
      <c r="L52" s="639" t="s">
        <v>479</v>
      </c>
      <c r="M52" s="639"/>
      <c r="N52" s="639"/>
      <c r="O52" s="598"/>
      <c r="P52" s="808"/>
    </row>
    <row r="53" spans="2:16" ht="12.6" customHeight="1">
      <c r="B53" s="752"/>
      <c r="C53" s="614"/>
      <c r="D53" s="614"/>
      <c r="E53" s="614"/>
      <c r="F53" s="614"/>
      <c r="G53" s="614"/>
      <c r="H53" s="614"/>
      <c r="I53" s="614"/>
      <c r="J53" s="634"/>
      <c r="K53" s="639"/>
      <c r="L53" s="639" t="s">
        <v>479</v>
      </c>
      <c r="M53" s="639"/>
      <c r="N53" s="639"/>
      <c r="O53" s="598"/>
      <c r="P53" s="808"/>
    </row>
    <row r="54" spans="2:16" ht="12.6" customHeight="1">
      <c r="B54" s="793"/>
      <c r="C54" s="796"/>
      <c r="D54" s="797"/>
      <c r="E54" s="797"/>
      <c r="F54" s="797"/>
      <c r="G54" s="797"/>
      <c r="H54" s="797"/>
      <c r="I54" s="799"/>
      <c r="J54" s="773" t="s">
        <v>464</v>
      </c>
      <c r="K54" s="804"/>
      <c r="L54" s="804"/>
      <c r="M54" s="804"/>
      <c r="N54" s="804"/>
      <c r="O54" s="773"/>
      <c r="P54" s="809"/>
    </row>
    <row r="55" spans="2:16" ht="12.6" customHeight="1">
      <c r="B55" s="754"/>
      <c r="C55" s="754"/>
      <c r="D55" s="754"/>
      <c r="E55" s="754"/>
      <c r="F55" s="754"/>
      <c r="G55" s="754"/>
      <c r="H55" s="754"/>
      <c r="I55" s="754"/>
      <c r="J55" s="754"/>
      <c r="K55" s="754"/>
      <c r="L55" s="754"/>
      <c r="M55" s="754"/>
      <c r="N55" s="754"/>
      <c r="O55" s="754"/>
      <c r="P55" s="754"/>
    </row>
    <row r="56" spans="2:16" ht="12.6" customHeight="1">
      <c r="B56" s="755"/>
      <c r="C56" s="755"/>
      <c r="D56" s="755"/>
      <c r="E56" s="755"/>
      <c r="F56" s="755"/>
      <c r="G56" s="755"/>
      <c r="H56" s="755"/>
      <c r="I56" s="755"/>
      <c r="J56" s="755"/>
      <c r="K56" s="755"/>
      <c r="L56" s="755"/>
      <c r="M56" s="755"/>
      <c r="N56" s="755"/>
      <c r="O56" s="755"/>
      <c r="P56" s="755"/>
    </row>
    <row r="57" spans="2:16" ht="12.6" customHeight="1">
      <c r="B57" s="792" t="s">
        <v>554</v>
      </c>
      <c r="C57" s="795" t="s">
        <v>462</v>
      </c>
      <c r="D57" s="795"/>
      <c r="E57" s="795"/>
      <c r="F57" s="795" t="s">
        <v>4</v>
      </c>
      <c r="G57" s="795"/>
      <c r="H57" s="795"/>
      <c r="I57" s="795"/>
      <c r="J57" s="800" t="s">
        <v>579</v>
      </c>
      <c r="K57" s="802"/>
      <c r="L57" s="802"/>
      <c r="M57" s="802"/>
      <c r="N57" s="802"/>
      <c r="O57" s="795" t="s">
        <v>392</v>
      </c>
      <c r="P57" s="806"/>
    </row>
    <row r="58" spans="2:16" ht="12.6" customHeight="1">
      <c r="B58" s="751" t="s">
        <v>362</v>
      </c>
      <c r="C58" s="615"/>
      <c r="D58" s="615"/>
      <c r="E58" s="615"/>
      <c r="F58" s="615"/>
      <c r="G58" s="615"/>
      <c r="H58" s="615"/>
      <c r="I58" s="615"/>
      <c r="J58" s="801"/>
      <c r="K58" s="803"/>
      <c r="L58" s="803" t="s">
        <v>479</v>
      </c>
      <c r="M58" s="803"/>
      <c r="N58" s="803"/>
      <c r="O58" s="615"/>
      <c r="P58" s="807"/>
    </row>
    <row r="59" spans="2:16" ht="12.6" customHeight="1">
      <c r="B59" s="752"/>
      <c r="C59" s="598"/>
      <c r="D59" s="598"/>
      <c r="E59" s="598"/>
      <c r="F59" s="598"/>
      <c r="G59" s="598"/>
      <c r="H59" s="598"/>
      <c r="I59" s="598"/>
      <c r="J59" s="634"/>
      <c r="K59" s="639"/>
      <c r="L59" s="639" t="s">
        <v>479</v>
      </c>
      <c r="M59" s="639"/>
      <c r="N59" s="639"/>
      <c r="O59" s="598"/>
      <c r="P59" s="808"/>
    </row>
    <row r="60" spans="2:16" ht="12.6" customHeight="1">
      <c r="B60" s="752"/>
      <c r="C60" s="598"/>
      <c r="D60" s="598"/>
      <c r="E60" s="598"/>
      <c r="F60" s="598"/>
      <c r="G60" s="598"/>
      <c r="H60" s="598"/>
      <c r="I60" s="598"/>
      <c r="J60" s="634"/>
      <c r="K60" s="639"/>
      <c r="L60" s="639" t="s">
        <v>479</v>
      </c>
      <c r="M60" s="639"/>
      <c r="N60" s="639"/>
      <c r="O60" s="598"/>
      <c r="P60" s="808"/>
    </row>
    <row r="61" spans="2:16" ht="12.6" customHeight="1">
      <c r="B61" s="752"/>
      <c r="C61" s="598"/>
      <c r="D61" s="598"/>
      <c r="E61" s="598"/>
      <c r="F61" s="598"/>
      <c r="G61" s="598"/>
      <c r="H61" s="598"/>
      <c r="I61" s="598"/>
      <c r="J61" s="634"/>
      <c r="K61" s="639"/>
      <c r="L61" s="639" t="s">
        <v>479</v>
      </c>
      <c r="M61" s="639"/>
      <c r="N61" s="639"/>
      <c r="O61" s="598"/>
      <c r="P61" s="808"/>
    </row>
    <row r="62" spans="2:16" ht="12.6" customHeight="1">
      <c r="B62" s="752"/>
      <c r="C62" s="598"/>
      <c r="D62" s="598"/>
      <c r="E62" s="598"/>
      <c r="F62" s="598"/>
      <c r="G62" s="598"/>
      <c r="H62" s="598"/>
      <c r="I62" s="598"/>
      <c r="J62" s="634"/>
      <c r="K62" s="639"/>
      <c r="L62" s="639" t="s">
        <v>479</v>
      </c>
      <c r="M62" s="639"/>
      <c r="N62" s="639"/>
      <c r="O62" s="598"/>
      <c r="P62" s="808"/>
    </row>
    <row r="63" spans="2:16" ht="12.6" customHeight="1">
      <c r="B63" s="752"/>
      <c r="C63" s="614"/>
      <c r="D63" s="614"/>
      <c r="E63" s="614"/>
      <c r="F63" s="614"/>
      <c r="G63" s="614"/>
      <c r="H63" s="614"/>
      <c r="I63" s="614"/>
      <c r="J63" s="634"/>
      <c r="K63" s="639"/>
      <c r="L63" s="639" t="s">
        <v>479</v>
      </c>
      <c r="M63" s="639"/>
      <c r="N63" s="639"/>
      <c r="O63" s="598"/>
      <c r="P63" s="808"/>
    </row>
    <row r="64" spans="2:16" ht="12.6" customHeight="1">
      <c r="B64" s="793"/>
      <c r="C64" s="796"/>
      <c r="D64" s="797"/>
      <c r="E64" s="797"/>
      <c r="F64" s="797"/>
      <c r="G64" s="797"/>
      <c r="H64" s="797"/>
      <c r="I64" s="799"/>
      <c r="J64" s="773" t="s">
        <v>218</v>
      </c>
      <c r="K64" s="804"/>
      <c r="L64" s="804"/>
      <c r="M64" s="804"/>
      <c r="N64" s="804"/>
      <c r="O64" s="773"/>
      <c r="P64" s="809"/>
    </row>
    <row r="65" spans="2:16" ht="12.6" customHeight="1">
      <c r="B65" s="751" t="s">
        <v>512</v>
      </c>
      <c r="C65" s="615"/>
      <c r="D65" s="615"/>
      <c r="E65" s="615"/>
      <c r="F65" s="615"/>
      <c r="G65" s="615"/>
      <c r="H65" s="615"/>
      <c r="I65" s="615"/>
      <c r="J65" s="801"/>
      <c r="K65" s="803"/>
      <c r="L65" s="803" t="s">
        <v>479</v>
      </c>
      <c r="M65" s="803"/>
      <c r="N65" s="803"/>
      <c r="O65" s="615"/>
      <c r="P65" s="807"/>
    </row>
    <row r="66" spans="2:16" ht="12.6" customHeight="1">
      <c r="B66" s="752"/>
      <c r="C66" s="598"/>
      <c r="D66" s="598"/>
      <c r="E66" s="598"/>
      <c r="F66" s="598"/>
      <c r="G66" s="598"/>
      <c r="H66" s="598"/>
      <c r="I66" s="598"/>
      <c r="J66" s="634"/>
      <c r="K66" s="639"/>
      <c r="L66" s="639" t="s">
        <v>479</v>
      </c>
      <c r="M66" s="639"/>
      <c r="N66" s="639"/>
      <c r="O66" s="598"/>
      <c r="P66" s="808"/>
    </row>
    <row r="67" spans="2:16" ht="12.6" customHeight="1">
      <c r="B67" s="752"/>
      <c r="C67" s="598"/>
      <c r="D67" s="598"/>
      <c r="E67" s="598"/>
      <c r="F67" s="598"/>
      <c r="G67" s="598"/>
      <c r="H67" s="598"/>
      <c r="I67" s="598"/>
      <c r="J67" s="634"/>
      <c r="K67" s="639"/>
      <c r="L67" s="639" t="s">
        <v>479</v>
      </c>
      <c r="M67" s="639"/>
      <c r="N67" s="639"/>
      <c r="O67" s="598"/>
      <c r="P67" s="808"/>
    </row>
    <row r="68" spans="2:16" ht="12.6" customHeight="1">
      <c r="B68" s="752"/>
      <c r="C68" s="598"/>
      <c r="D68" s="598"/>
      <c r="E68" s="598"/>
      <c r="F68" s="598"/>
      <c r="G68" s="598"/>
      <c r="H68" s="598"/>
      <c r="I68" s="598"/>
      <c r="J68" s="634"/>
      <c r="K68" s="639"/>
      <c r="L68" s="639" t="s">
        <v>479</v>
      </c>
      <c r="M68" s="639"/>
      <c r="N68" s="639"/>
      <c r="O68" s="598"/>
      <c r="P68" s="808"/>
    </row>
    <row r="69" spans="2:16" ht="12.6" customHeight="1">
      <c r="B69" s="752"/>
      <c r="C69" s="598"/>
      <c r="D69" s="598"/>
      <c r="E69" s="598"/>
      <c r="F69" s="598"/>
      <c r="G69" s="598"/>
      <c r="H69" s="598"/>
      <c r="I69" s="598"/>
      <c r="J69" s="634"/>
      <c r="K69" s="639"/>
      <c r="L69" s="639" t="s">
        <v>479</v>
      </c>
      <c r="M69" s="639"/>
      <c r="N69" s="639"/>
      <c r="O69" s="598"/>
      <c r="P69" s="808"/>
    </row>
    <row r="70" spans="2:16" ht="12.6" customHeight="1">
      <c r="B70" s="752"/>
      <c r="C70" s="614"/>
      <c r="D70" s="614"/>
      <c r="E70" s="614"/>
      <c r="F70" s="614"/>
      <c r="G70" s="614"/>
      <c r="H70" s="614"/>
      <c r="I70" s="614"/>
      <c r="J70" s="634"/>
      <c r="K70" s="639"/>
      <c r="L70" s="639" t="s">
        <v>479</v>
      </c>
      <c r="M70" s="639"/>
      <c r="N70" s="639"/>
      <c r="O70" s="598"/>
      <c r="P70" s="808"/>
    </row>
    <row r="71" spans="2:16" ht="12.6" customHeight="1">
      <c r="B71" s="793"/>
      <c r="C71" s="796"/>
      <c r="D71" s="797"/>
      <c r="E71" s="797"/>
      <c r="F71" s="797"/>
      <c r="G71" s="797"/>
      <c r="H71" s="797"/>
      <c r="I71" s="799"/>
      <c r="J71" s="773" t="s">
        <v>318</v>
      </c>
      <c r="K71" s="804"/>
      <c r="L71" s="804"/>
      <c r="M71" s="804"/>
      <c r="N71" s="804"/>
      <c r="O71" s="773"/>
      <c r="P71" s="809"/>
    </row>
    <row r="72" spans="2:16" ht="12.6" customHeight="1">
      <c r="B72" s="751" t="s">
        <v>563</v>
      </c>
      <c r="C72" s="615"/>
      <c r="D72" s="615"/>
      <c r="E72" s="615"/>
      <c r="F72" s="615"/>
      <c r="G72" s="615"/>
      <c r="H72" s="615"/>
      <c r="I72" s="615"/>
      <c r="J72" s="801"/>
      <c r="K72" s="803"/>
      <c r="L72" s="803" t="s">
        <v>479</v>
      </c>
      <c r="M72" s="803"/>
      <c r="N72" s="803"/>
      <c r="O72" s="615"/>
      <c r="P72" s="807"/>
    </row>
    <row r="73" spans="2:16" ht="12.6" customHeight="1">
      <c r="B73" s="752"/>
      <c r="C73" s="598"/>
      <c r="D73" s="598"/>
      <c r="E73" s="598"/>
      <c r="F73" s="598"/>
      <c r="G73" s="598"/>
      <c r="H73" s="598"/>
      <c r="I73" s="598"/>
      <c r="J73" s="634"/>
      <c r="K73" s="639"/>
      <c r="L73" s="639" t="s">
        <v>479</v>
      </c>
      <c r="M73" s="639"/>
      <c r="N73" s="639"/>
      <c r="O73" s="598"/>
      <c r="P73" s="808"/>
    </row>
    <row r="74" spans="2:16" ht="12.6" customHeight="1">
      <c r="B74" s="752"/>
      <c r="C74" s="598"/>
      <c r="D74" s="598"/>
      <c r="E74" s="598"/>
      <c r="F74" s="598"/>
      <c r="G74" s="598"/>
      <c r="H74" s="598"/>
      <c r="I74" s="598"/>
      <c r="J74" s="634"/>
      <c r="K74" s="639"/>
      <c r="L74" s="639" t="s">
        <v>479</v>
      </c>
      <c r="M74" s="639"/>
      <c r="N74" s="639"/>
      <c r="O74" s="598"/>
      <c r="P74" s="808"/>
    </row>
    <row r="75" spans="2:16" ht="12.6" customHeight="1">
      <c r="B75" s="752"/>
      <c r="C75" s="598"/>
      <c r="D75" s="598"/>
      <c r="E75" s="598"/>
      <c r="F75" s="598"/>
      <c r="G75" s="598"/>
      <c r="H75" s="598"/>
      <c r="I75" s="598"/>
      <c r="J75" s="634"/>
      <c r="K75" s="639"/>
      <c r="L75" s="639" t="s">
        <v>479</v>
      </c>
      <c r="M75" s="639"/>
      <c r="N75" s="639"/>
      <c r="O75" s="598"/>
      <c r="P75" s="808"/>
    </row>
    <row r="76" spans="2:16" ht="12.6" customHeight="1">
      <c r="B76" s="752"/>
      <c r="C76" s="598"/>
      <c r="D76" s="598"/>
      <c r="E76" s="598"/>
      <c r="F76" s="598"/>
      <c r="G76" s="598"/>
      <c r="H76" s="598"/>
      <c r="I76" s="598"/>
      <c r="J76" s="634"/>
      <c r="K76" s="639"/>
      <c r="L76" s="639" t="s">
        <v>479</v>
      </c>
      <c r="M76" s="639"/>
      <c r="N76" s="639"/>
      <c r="O76" s="598"/>
      <c r="P76" s="808"/>
    </row>
    <row r="77" spans="2:16" ht="12.6" customHeight="1">
      <c r="B77" s="752"/>
      <c r="C77" s="614"/>
      <c r="D77" s="614"/>
      <c r="E77" s="614"/>
      <c r="F77" s="614"/>
      <c r="G77" s="614"/>
      <c r="H77" s="614"/>
      <c r="I77" s="614"/>
      <c r="J77" s="634"/>
      <c r="K77" s="639"/>
      <c r="L77" s="639" t="s">
        <v>479</v>
      </c>
      <c r="M77" s="639"/>
      <c r="N77" s="639"/>
      <c r="O77" s="598"/>
      <c r="P77" s="808"/>
    </row>
    <row r="78" spans="2:16" ht="12.6" customHeight="1">
      <c r="B78" s="793"/>
      <c r="C78" s="796"/>
      <c r="D78" s="797"/>
      <c r="E78" s="797"/>
      <c r="F78" s="797"/>
      <c r="G78" s="797"/>
      <c r="H78" s="797"/>
      <c r="I78" s="799"/>
      <c r="J78" s="773" t="s">
        <v>451</v>
      </c>
      <c r="K78" s="804"/>
      <c r="L78" s="804"/>
      <c r="M78" s="804"/>
      <c r="N78" s="804"/>
      <c r="O78" s="773"/>
      <c r="P78" s="809"/>
    </row>
    <row r="79" spans="2:16" ht="12.6" customHeight="1">
      <c r="B79" s="751" t="s">
        <v>327</v>
      </c>
      <c r="C79" s="615"/>
      <c r="D79" s="615"/>
      <c r="E79" s="615"/>
      <c r="F79" s="615"/>
      <c r="G79" s="615"/>
      <c r="H79" s="615"/>
      <c r="I79" s="615"/>
      <c r="J79" s="801"/>
      <c r="K79" s="803"/>
      <c r="L79" s="803" t="s">
        <v>479</v>
      </c>
      <c r="M79" s="803"/>
      <c r="N79" s="803"/>
      <c r="O79" s="615"/>
      <c r="P79" s="807"/>
    </row>
    <row r="80" spans="2:16" ht="12.6" customHeight="1">
      <c r="B80" s="752"/>
      <c r="C80" s="598"/>
      <c r="D80" s="598"/>
      <c r="E80" s="598"/>
      <c r="F80" s="598"/>
      <c r="G80" s="598"/>
      <c r="H80" s="598"/>
      <c r="I80" s="598"/>
      <c r="J80" s="634"/>
      <c r="K80" s="639"/>
      <c r="L80" s="639" t="s">
        <v>479</v>
      </c>
      <c r="M80" s="639"/>
      <c r="N80" s="639"/>
      <c r="O80" s="598"/>
      <c r="P80" s="808"/>
    </row>
    <row r="81" spans="2:16" ht="12.6" customHeight="1">
      <c r="B81" s="752"/>
      <c r="C81" s="598"/>
      <c r="D81" s="598"/>
      <c r="E81" s="598"/>
      <c r="F81" s="598"/>
      <c r="G81" s="598"/>
      <c r="H81" s="598"/>
      <c r="I81" s="598"/>
      <c r="J81" s="634"/>
      <c r="K81" s="639"/>
      <c r="L81" s="639" t="s">
        <v>479</v>
      </c>
      <c r="M81" s="639"/>
      <c r="N81" s="639"/>
      <c r="O81" s="598"/>
      <c r="P81" s="808"/>
    </row>
    <row r="82" spans="2:16" ht="12.6" customHeight="1">
      <c r="B82" s="752"/>
      <c r="C82" s="598"/>
      <c r="D82" s="598"/>
      <c r="E82" s="598"/>
      <c r="F82" s="598"/>
      <c r="G82" s="598"/>
      <c r="H82" s="598"/>
      <c r="I82" s="598"/>
      <c r="J82" s="634"/>
      <c r="K82" s="639"/>
      <c r="L82" s="639" t="s">
        <v>479</v>
      </c>
      <c r="M82" s="639"/>
      <c r="N82" s="639"/>
      <c r="O82" s="598"/>
      <c r="P82" s="808"/>
    </row>
    <row r="83" spans="2:16" ht="12.6" customHeight="1">
      <c r="B83" s="752"/>
      <c r="C83" s="598"/>
      <c r="D83" s="598"/>
      <c r="E83" s="598"/>
      <c r="F83" s="598"/>
      <c r="G83" s="598"/>
      <c r="H83" s="598"/>
      <c r="I83" s="598"/>
      <c r="J83" s="634"/>
      <c r="K83" s="639"/>
      <c r="L83" s="639" t="s">
        <v>479</v>
      </c>
      <c r="M83" s="639"/>
      <c r="N83" s="639"/>
      <c r="O83" s="598"/>
      <c r="P83" s="808"/>
    </row>
    <row r="84" spans="2:16" ht="12.6" customHeight="1">
      <c r="B84" s="752"/>
      <c r="C84" s="614"/>
      <c r="D84" s="614"/>
      <c r="E84" s="614"/>
      <c r="F84" s="614"/>
      <c r="G84" s="614"/>
      <c r="H84" s="614"/>
      <c r="I84" s="614"/>
      <c r="J84" s="634"/>
      <c r="K84" s="639"/>
      <c r="L84" s="639" t="s">
        <v>479</v>
      </c>
      <c r="M84" s="639"/>
      <c r="N84" s="639"/>
      <c r="O84" s="598"/>
      <c r="P84" s="808"/>
    </row>
    <row r="85" spans="2:16" ht="12.6" customHeight="1">
      <c r="B85" s="793"/>
      <c r="C85" s="796"/>
      <c r="D85" s="797"/>
      <c r="E85" s="797"/>
      <c r="F85" s="797"/>
      <c r="G85" s="797"/>
      <c r="H85" s="797"/>
      <c r="I85" s="799"/>
      <c r="J85" s="773" t="s">
        <v>364</v>
      </c>
      <c r="K85" s="804"/>
      <c r="L85" s="804"/>
      <c r="M85" s="804"/>
      <c r="N85" s="804"/>
      <c r="O85" s="773"/>
      <c r="P85" s="809"/>
    </row>
    <row r="86" spans="2:16" ht="12.6" customHeight="1">
      <c r="B86" s="751" t="s">
        <v>594</v>
      </c>
      <c r="C86" s="615"/>
      <c r="D86" s="615"/>
      <c r="E86" s="615"/>
      <c r="F86" s="615"/>
      <c r="G86" s="615"/>
      <c r="H86" s="615"/>
      <c r="I86" s="615"/>
      <c r="J86" s="801"/>
      <c r="K86" s="803"/>
      <c r="L86" s="803" t="s">
        <v>479</v>
      </c>
      <c r="M86" s="803"/>
      <c r="N86" s="803"/>
      <c r="O86" s="615"/>
      <c r="P86" s="807"/>
    </row>
    <row r="87" spans="2:16" ht="12.6" customHeight="1">
      <c r="B87" s="752"/>
      <c r="C87" s="598"/>
      <c r="D87" s="598"/>
      <c r="E87" s="598"/>
      <c r="F87" s="598"/>
      <c r="G87" s="598"/>
      <c r="H87" s="598"/>
      <c r="I87" s="598"/>
      <c r="J87" s="634"/>
      <c r="K87" s="639"/>
      <c r="L87" s="639" t="s">
        <v>479</v>
      </c>
      <c r="M87" s="639"/>
      <c r="N87" s="639"/>
      <c r="O87" s="598"/>
      <c r="P87" s="808"/>
    </row>
    <row r="88" spans="2:16" ht="12.6" customHeight="1">
      <c r="B88" s="752"/>
      <c r="C88" s="598"/>
      <c r="D88" s="598"/>
      <c r="E88" s="598"/>
      <c r="F88" s="598"/>
      <c r="G88" s="598"/>
      <c r="H88" s="598"/>
      <c r="I88" s="598"/>
      <c r="J88" s="634"/>
      <c r="K88" s="639"/>
      <c r="L88" s="639" t="s">
        <v>479</v>
      </c>
      <c r="M88" s="639"/>
      <c r="N88" s="639"/>
      <c r="O88" s="598"/>
      <c r="P88" s="808"/>
    </row>
    <row r="89" spans="2:16" ht="12.6" customHeight="1">
      <c r="B89" s="752"/>
      <c r="C89" s="598"/>
      <c r="D89" s="598"/>
      <c r="E89" s="598"/>
      <c r="F89" s="598"/>
      <c r="G89" s="598"/>
      <c r="H89" s="598"/>
      <c r="I89" s="598"/>
      <c r="J89" s="634"/>
      <c r="K89" s="639"/>
      <c r="L89" s="639" t="s">
        <v>479</v>
      </c>
      <c r="M89" s="639"/>
      <c r="N89" s="639"/>
      <c r="O89" s="598"/>
      <c r="P89" s="808"/>
    </row>
    <row r="90" spans="2:16" ht="12.6" customHeight="1">
      <c r="B90" s="752"/>
      <c r="C90" s="598"/>
      <c r="D90" s="598"/>
      <c r="E90" s="598"/>
      <c r="F90" s="598"/>
      <c r="G90" s="598"/>
      <c r="H90" s="598"/>
      <c r="I90" s="598"/>
      <c r="J90" s="634"/>
      <c r="K90" s="639"/>
      <c r="L90" s="639" t="s">
        <v>479</v>
      </c>
      <c r="M90" s="639"/>
      <c r="N90" s="639"/>
      <c r="O90" s="598"/>
      <c r="P90" s="808"/>
    </row>
    <row r="91" spans="2:16" ht="12.6" customHeight="1">
      <c r="B91" s="752"/>
      <c r="C91" s="614"/>
      <c r="D91" s="614"/>
      <c r="E91" s="614"/>
      <c r="F91" s="614"/>
      <c r="G91" s="614"/>
      <c r="H91" s="614"/>
      <c r="I91" s="614"/>
      <c r="J91" s="634"/>
      <c r="K91" s="639"/>
      <c r="L91" s="639" t="s">
        <v>479</v>
      </c>
      <c r="M91" s="639"/>
      <c r="N91" s="639"/>
      <c r="O91" s="598"/>
      <c r="P91" s="808"/>
    </row>
    <row r="92" spans="2:16" ht="12.6" customHeight="1">
      <c r="B92" s="793"/>
      <c r="C92" s="796"/>
      <c r="D92" s="797"/>
      <c r="E92" s="797"/>
      <c r="F92" s="797"/>
      <c r="G92" s="797"/>
      <c r="H92" s="797"/>
      <c r="I92" s="799"/>
      <c r="J92" s="773" t="s">
        <v>440</v>
      </c>
      <c r="K92" s="804"/>
      <c r="L92" s="804"/>
      <c r="M92" s="804"/>
      <c r="N92" s="804"/>
      <c r="O92" s="773"/>
      <c r="P92" s="809"/>
    </row>
    <row r="93" spans="2:16" ht="15.4" customHeight="1">
      <c r="B93" s="755"/>
      <c r="C93" s="755"/>
      <c r="D93" s="755"/>
      <c r="E93" s="755"/>
      <c r="F93" s="755"/>
      <c r="G93" s="798" t="s">
        <v>507</v>
      </c>
      <c r="H93" s="640"/>
      <c r="I93" s="640"/>
      <c r="J93" s="640"/>
      <c r="K93" s="640"/>
      <c r="L93" s="640"/>
      <c r="M93" s="640"/>
      <c r="N93" s="640"/>
      <c r="O93" s="801"/>
      <c r="P93" s="810"/>
    </row>
    <row r="94" spans="2:16" ht="15.4" customHeight="1">
      <c r="B94" s="755"/>
      <c r="C94" s="755"/>
      <c r="D94" s="755"/>
      <c r="E94" s="755"/>
      <c r="F94" s="755"/>
      <c r="G94" s="729"/>
      <c r="H94" s="696"/>
      <c r="I94" s="696"/>
      <c r="J94" s="696"/>
      <c r="K94" s="696"/>
      <c r="L94" s="696"/>
      <c r="M94" s="696"/>
      <c r="N94" s="696"/>
      <c r="O94" s="805"/>
      <c r="P94" s="811"/>
    </row>
    <row r="95" spans="2:16" s="594" customFormat="1" ht="13.5" customHeight="1">
      <c r="B95" s="608" t="s">
        <v>123</v>
      </c>
      <c r="C95" s="617" t="s">
        <v>597</v>
      </c>
      <c r="D95" s="617"/>
      <c r="E95" s="617"/>
      <c r="F95" s="617"/>
      <c r="G95" s="617"/>
      <c r="H95" s="617"/>
      <c r="I95" s="617"/>
      <c r="J95" s="617"/>
      <c r="K95" s="617"/>
      <c r="L95" s="617"/>
      <c r="M95" s="617"/>
      <c r="N95" s="617"/>
      <c r="O95" s="617"/>
      <c r="P95" s="617"/>
    </row>
    <row r="96" spans="2:16" s="594" customFormat="1" ht="13.5" customHeight="1">
      <c r="B96" s="608" t="s">
        <v>123</v>
      </c>
      <c r="C96" s="617" t="s">
        <v>205</v>
      </c>
      <c r="D96" s="617"/>
      <c r="E96" s="617"/>
      <c r="F96" s="617"/>
      <c r="G96" s="617"/>
      <c r="H96" s="617"/>
      <c r="I96" s="617"/>
      <c r="J96" s="617"/>
      <c r="K96" s="617"/>
      <c r="L96" s="617"/>
      <c r="M96" s="617"/>
      <c r="N96" s="617"/>
      <c r="O96" s="617"/>
      <c r="P96" s="617"/>
    </row>
    <row r="97" spans="2:16" s="595" customFormat="1" ht="13.5" customHeight="1"/>
    <row r="98" spans="2:16" ht="15.4" customHeight="1">
      <c r="B98" s="577" t="s">
        <v>139</v>
      </c>
    </row>
    <row r="99" spans="2:16" ht="15.4" customHeight="1">
      <c r="B99" s="609" t="s">
        <v>247</v>
      </c>
      <c r="C99" s="618"/>
      <c r="D99" s="618"/>
      <c r="E99" s="625"/>
    </row>
    <row r="100" spans="2:16" ht="15.4" customHeight="1">
      <c r="B100" s="610"/>
      <c r="C100" s="619"/>
      <c r="D100" s="619"/>
      <c r="E100" s="626"/>
    </row>
    <row r="101" spans="2:16" ht="15.4" customHeight="1">
      <c r="B101" s="611"/>
      <c r="C101" s="579"/>
      <c r="D101" s="579"/>
      <c r="E101" s="627" t="s">
        <v>186</v>
      </c>
      <c r="F101" s="609" t="s">
        <v>562</v>
      </c>
      <c r="G101" s="618"/>
      <c r="H101" s="625"/>
      <c r="I101" s="611" t="s">
        <v>568</v>
      </c>
      <c r="J101" s="599" t="s">
        <v>580</v>
      </c>
      <c r="K101" s="599"/>
      <c r="L101" s="599"/>
      <c r="M101" s="599"/>
      <c r="N101" s="599"/>
      <c r="O101" s="599"/>
    </row>
    <row r="102" spans="2:16" ht="15.4" customHeight="1">
      <c r="B102" s="610"/>
      <c r="C102" s="619"/>
      <c r="D102" s="619"/>
      <c r="E102" s="626"/>
      <c r="F102" s="610"/>
      <c r="G102" s="619"/>
      <c r="H102" s="626"/>
      <c r="I102" s="611"/>
      <c r="J102" s="599"/>
      <c r="K102" s="599"/>
      <c r="L102" s="599"/>
      <c r="M102" s="599"/>
      <c r="N102" s="599"/>
      <c r="O102" s="599"/>
    </row>
    <row r="103" spans="2:16" s="595" customFormat="1" ht="13.5" customHeight="1"/>
    <row r="104" spans="2:16" s="596" customFormat="1" ht="13.5" customHeight="1">
      <c r="B104" s="596" t="s">
        <v>527</v>
      </c>
    </row>
    <row r="105" spans="2:16" s="594" customFormat="1" ht="13.5" customHeight="1">
      <c r="B105" s="608">
        <v>1</v>
      </c>
      <c r="C105" s="594" t="s">
        <v>599</v>
      </c>
    </row>
    <row r="106" spans="2:16" s="594" customFormat="1" ht="13.5" customHeight="1">
      <c r="B106" s="608">
        <v>2</v>
      </c>
      <c r="C106" s="594" t="s">
        <v>600</v>
      </c>
    </row>
    <row r="107" spans="2:16" s="594" customFormat="1" ht="13.5" customHeight="1">
      <c r="B107" s="608">
        <v>3</v>
      </c>
      <c r="C107" s="594" t="s">
        <v>565</v>
      </c>
    </row>
    <row r="108" spans="2:16" s="594" customFormat="1" ht="13.5" customHeight="1">
      <c r="C108" s="594" t="s">
        <v>581</v>
      </c>
    </row>
    <row r="109" spans="2:16" s="594" customFormat="1" ht="13.5" customHeight="1">
      <c r="B109" s="608">
        <v>4</v>
      </c>
      <c r="C109" s="620" t="s">
        <v>254</v>
      </c>
      <c r="D109" s="620"/>
      <c r="E109" s="620"/>
      <c r="F109" s="620"/>
      <c r="G109" s="620"/>
      <c r="H109" s="620"/>
      <c r="I109" s="620"/>
      <c r="J109" s="620"/>
      <c r="K109" s="620"/>
      <c r="L109" s="620"/>
      <c r="M109" s="620"/>
      <c r="N109" s="620"/>
      <c r="O109" s="620"/>
      <c r="P109" s="620"/>
    </row>
    <row r="110" spans="2:16" s="594" customFormat="1" ht="13.5" customHeight="1">
      <c r="C110" s="620"/>
      <c r="D110" s="620"/>
      <c r="E110" s="620"/>
      <c r="F110" s="620"/>
      <c r="G110" s="620"/>
      <c r="H110" s="620"/>
      <c r="I110" s="620"/>
      <c r="J110" s="620"/>
      <c r="K110" s="620"/>
      <c r="L110" s="620"/>
      <c r="M110" s="620"/>
      <c r="N110" s="620"/>
      <c r="O110" s="620"/>
      <c r="P110" s="620"/>
    </row>
    <row r="111" spans="2:16" s="596" customFormat="1" ht="13.5" customHeight="1">
      <c r="B111" s="794"/>
    </row>
    <row r="112" spans="2:16" s="596" customFormat="1" ht="13.5" customHeight="1"/>
    <row r="113" s="596" customFormat="1" ht="13.5" customHeight="1"/>
  </sheetData>
  <mergeCells count="405">
    <mergeCell ref="B2:P2"/>
    <mergeCell ref="B3:P3"/>
    <mergeCell ref="B5:C5"/>
    <mergeCell ref="D5:H5"/>
    <mergeCell ref="J5:L5"/>
    <mergeCell ref="M5:P5"/>
    <mergeCell ref="B7:P7"/>
    <mergeCell ref="B8:C8"/>
    <mergeCell ref="O8:P8"/>
    <mergeCell ref="B9:C9"/>
    <mergeCell ref="O9:P9"/>
    <mergeCell ref="B11:P11"/>
    <mergeCell ref="C12:E12"/>
    <mergeCell ref="F12:I12"/>
    <mergeCell ref="J12:N12"/>
    <mergeCell ref="O12:P12"/>
    <mergeCell ref="C13:E13"/>
    <mergeCell ref="F13:I13"/>
    <mergeCell ref="J13:K13"/>
    <mergeCell ref="M13:N13"/>
    <mergeCell ref="O13:P13"/>
    <mergeCell ref="C14:E14"/>
    <mergeCell ref="F14:I14"/>
    <mergeCell ref="J14:K14"/>
    <mergeCell ref="M14:N14"/>
    <mergeCell ref="O14:P14"/>
    <mergeCell ref="C15:E15"/>
    <mergeCell ref="F15:I15"/>
    <mergeCell ref="J15:K15"/>
    <mergeCell ref="M15:N15"/>
    <mergeCell ref="O15:P15"/>
    <mergeCell ref="C16:E16"/>
    <mergeCell ref="F16:I16"/>
    <mergeCell ref="J16:K16"/>
    <mergeCell ref="M16:N16"/>
    <mergeCell ref="O16:P16"/>
    <mergeCell ref="C17:E17"/>
    <mergeCell ref="F17:I17"/>
    <mergeCell ref="J17:K17"/>
    <mergeCell ref="M17:N17"/>
    <mergeCell ref="O17:P17"/>
    <mergeCell ref="C18:E18"/>
    <mergeCell ref="F18:I18"/>
    <mergeCell ref="J18:K18"/>
    <mergeCell ref="M18:N18"/>
    <mergeCell ref="O18:P18"/>
    <mergeCell ref="C19:I19"/>
    <mergeCell ref="J19:N19"/>
    <mergeCell ref="O19:P19"/>
    <mergeCell ref="C20:E20"/>
    <mergeCell ref="F20:I20"/>
    <mergeCell ref="J20:K20"/>
    <mergeCell ref="M20:N20"/>
    <mergeCell ref="O20:P20"/>
    <mergeCell ref="C21:E21"/>
    <mergeCell ref="F21:I21"/>
    <mergeCell ref="J21:K21"/>
    <mergeCell ref="M21:N21"/>
    <mergeCell ref="O21:P21"/>
    <mergeCell ref="C22:E22"/>
    <mergeCell ref="F22:I22"/>
    <mergeCell ref="J22:K22"/>
    <mergeCell ref="M22:N22"/>
    <mergeCell ref="O22:P22"/>
    <mergeCell ref="C23:E23"/>
    <mergeCell ref="F23:I23"/>
    <mergeCell ref="J23:K23"/>
    <mergeCell ref="M23:N23"/>
    <mergeCell ref="O23:P23"/>
    <mergeCell ref="C24:E24"/>
    <mergeCell ref="F24:I24"/>
    <mergeCell ref="J24:K24"/>
    <mergeCell ref="M24:N24"/>
    <mergeCell ref="O24:P24"/>
    <mergeCell ref="C25:E25"/>
    <mergeCell ref="F25:I25"/>
    <mergeCell ref="J25:K25"/>
    <mergeCell ref="M25:N25"/>
    <mergeCell ref="O25:P25"/>
    <mergeCell ref="C26:I26"/>
    <mergeCell ref="J26:N26"/>
    <mergeCell ref="O26:P26"/>
    <mergeCell ref="C27:E27"/>
    <mergeCell ref="F27:I27"/>
    <mergeCell ref="J27:K27"/>
    <mergeCell ref="M27:N27"/>
    <mergeCell ref="O27:P27"/>
    <mergeCell ref="C28:E28"/>
    <mergeCell ref="F28:I28"/>
    <mergeCell ref="J28:K28"/>
    <mergeCell ref="M28:N28"/>
    <mergeCell ref="O28:P28"/>
    <mergeCell ref="C29:E29"/>
    <mergeCell ref="F29:I29"/>
    <mergeCell ref="J29:K29"/>
    <mergeCell ref="M29:N29"/>
    <mergeCell ref="O29:P29"/>
    <mergeCell ref="C30:E30"/>
    <mergeCell ref="F30:I30"/>
    <mergeCell ref="J30:K30"/>
    <mergeCell ref="M30:N30"/>
    <mergeCell ref="O30:P30"/>
    <mergeCell ref="C31:E31"/>
    <mergeCell ref="F31:I31"/>
    <mergeCell ref="J31:K31"/>
    <mergeCell ref="M31:N31"/>
    <mergeCell ref="O31:P31"/>
    <mergeCell ref="C32:E32"/>
    <mergeCell ref="F32:I32"/>
    <mergeCell ref="J32:K32"/>
    <mergeCell ref="M32:N32"/>
    <mergeCell ref="O32:P32"/>
    <mergeCell ref="C33:I33"/>
    <mergeCell ref="J33:N33"/>
    <mergeCell ref="O33:P33"/>
    <mergeCell ref="C34:E34"/>
    <mergeCell ref="F34:I34"/>
    <mergeCell ref="J34:K34"/>
    <mergeCell ref="M34:N34"/>
    <mergeCell ref="O34:P34"/>
    <mergeCell ref="C35:E35"/>
    <mergeCell ref="F35:I35"/>
    <mergeCell ref="J35:K35"/>
    <mergeCell ref="M35:N35"/>
    <mergeCell ref="O35:P35"/>
    <mergeCell ref="C36:E36"/>
    <mergeCell ref="F36:I36"/>
    <mergeCell ref="J36:K36"/>
    <mergeCell ref="M36:N36"/>
    <mergeCell ref="O36:P36"/>
    <mergeCell ref="C37:E37"/>
    <mergeCell ref="F37:I37"/>
    <mergeCell ref="J37:K37"/>
    <mergeCell ref="M37:N37"/>
    <mergeCell ref="O37:P37"/>
    <mergeCell ref="C38:E38"/>
    <mergeCell ref="F38:I38"/>
    <mergeCell ref="J38:K38"/>
    <mergeCell ref="M38:N38"/>
    <mergeCell ref="O38:P38"/>
    <mergeCell ref="C39:E39"/>
    <mergeCell ref="F39:I39"/>
    <mergeCell ref="J39:K39"/>
    <mergeCell ref="M39:N39"/>
    <mergeCell ref="O39:P39"/>
    <mergeCell ref="C40:I40"/>
    <mergeCell ref="J40:N40"/>
    <mergeCell ref="O40:P40"/>
    <mergeCell ref="C41:E41"/>
    <mergeCell ref="F41:I41"/>
    <mergeCell ref="J41:K41"/>
    <mergeCell ref="M41:N41"/>
    <mergeCell ref="O41:P41"/>
    <mergeCell ref="C42:E42"/>
    <mergeCell ref="F42:I42"/>
    <mergeCell ref="J42:K42"/>
    <mergeCell ref="M42:N42"/>
    <mergeCell ref="O42:P42"/>
    <mergeCell ref="C43:E43"/>
    <mergeCell ref="F43:I43"/>
    <mergeCell ref="J43:K43"/>
    <mergeCell ref="M43:N43"/>
    <mergeCell ref="O43:P43"/>
    <mergeCell ref="C44:E44"/>
    <mergeCell ref="F44:I44"/>
    <mergeCell ref="J44:K44"/>
    <mergeCell ref="M44:N44"/>
    <mergeCell ref="O44:P44"/>
    <mergeCell ref="C45:E45"/>
    <mergeCell ref="F45:I45"/>
    <mergeCell ref="J45:K45"/>
    <mergeCell ref="M45:N45"/>
    <mergeCell ref="O45:P45"/>
    <mergeCell ref="C46:E46"/>
    <mergeCell ref="F46:I46"/>
    <mergeCell ref="J46:K46"/>
    <mergeCell ref="M46:N46"/>
    <mergeCell ref="O46:P46"/>
    <mergeCell ref="C47:I47"/>
    <mergeCell ref="J47:N47"/>
    <mergeCell ref="O47:P47"/>
    <mergeCell ref="C48:E48"/>
    <mergeCell ref="F48:I48"/>
    <mergeCell ref="J48:K48"/>
    <mergeCell ref="M48:N48"/>
    <mergeCell ref="O48:P48"/>
    <mergeCell ref="C49:E49"/>
    <mergeCell ref="F49:I49"/>
    <mergeCell ref="J49:K49"/>
    <mergeCell ref="M49:N49"/>
    <mergeCell ref="O49:P49"/>
    <mergeCell ref="C50:E50"/>
    <mergeCell ref="F50:I50"/>
    <mergeCell ref="J50:K50"/>
    <mergeCell ref="M50:N50"/>
    <mergeCell ref="O50:P50"/>
    <mergeCell ref="C51:E51"/>
    <mergeCell ref="F51:I51"/>
    <mergeCell ref="J51:K51"/>
    <mergeCell ref="M51:N51"/>
    <mergeCell ref="O51:P51"/>
    <mergeCell ref="C52:E52"/>
    <mergeCell ref="F52:I52"/>
    <mergeCell ref="J52:K52"/>
    <mergeCell ref="M52:N52"/>
    <mergeCell ref="O52:P52"/>
    <mergeCell ref="C53:E53"/>
    <mergeCell ref="F53:I53"/>
    <mergeCell ref="J53:K53"/>
    <mergeCell ref="M53:N53"/>
    <mergeCell ref="O53:P53"/>
    <mergeCell ref="C54:I54"/>
    <mergeCell ref="J54:N54"/>
    <mergeCell ref="O54:P54"/>
    <mergeCell ref="C57:E57"/>
    <mergeCell ref="F57:I57"/>
    <mergeCell ref="J57:N57"/>
    <mergeCell ref="O57:P57"/>
    <mergeCell ref="C58:E58"/>
    <mergeCell ref="F58:I58"/>
    <mergeCell ref="J58:K58"/>
    <mergeCell ref="M58:N58"/>
    <mergeCell ref="O58:P58"/>
    <mergeCell ref="C59:E59"/>
    <mergeCell ref="F59:I59"/>
    <mergeCell ref="J59:K59"/>
    <mergeCell ref="M59:N59"/>
    <mergeCell ref="O59:P59"/>
    <mergeCell ref="C60:E60"/>
    <mergeCell ref="F60:I60"/>
    <mergeCell ref="J60:K60"/>
    <mergeCell ref="M60:N60"/>
    <mergeCell ref="O60:P60"/>
    <mergeCell ref="C61:E61"/>
    <mergeCell ref="F61:I61"/>
    <mergeCell ref="J61:K61"/>
    <mergeCell ref="M61:N61"/>
    <mergeCell ref="O61:P61"/>
    <mergeCell ref="C62:E62"/>
    <mergeCell ref="F62:I62"/>
    <mergeCell ref="J62:K62"/>
    <mergeCell ref="M62:N62"/>
    <mergeCell ref="O62:P62"/>
    <mergeCell ref="C63:E63"/>
    <mergeCell ref="F63:I63"/>
    <mergeCell ref="J63:K63"/>
    <mergeCell ref="M63:N63"/>
    <mergeCell ref="O63:P63"/>
    <mergeCell ref="C64:I64"/>
    <mergeCell ref="J64:N64"/>
    <mergeCell ref="O64:P64"/>
    <mergeCell ref="C65:E65"/>
    <mergeCell ref="F65:I65"/>
    <mergeCell ref="J65:K65"/>
    <mergeCell ref="M65:N65"/>
    <mergeCell ref="O65:P65"/>
    <mergeCell ref="C66:E66"/>
    <mergeCell ref="F66:I66"/>
    <mergeCell ref="J66:K66"/>
    <mergeCell ref="M66:N66"/>
    <mergeCell ref="O66:P66"/>
    <mergeCell ref="C67:E67"/>
    <mergeCell ref="F67:I67"/>
    <mergeCell ref="J67:K67"/>
    <mergeCell ref="M67:N67"/>
    <mergeCell ref="O67:P67"/>
    <mergeCell ref="C68:E68"/>
    <mergeCell ref="F68:I68"/>
    <mergeCell ref="J68:K68"/>
    <mergeCell ref="M68:N68"/>
    <mergeCell ref="O68:P68"/>
    <mergeCell ref="C69:E69"/>
    <mergeCell ref="F69:I69"/>
    <mergeCell ref="J69:K69"/>
    <mergeCell ref="M69:N69"/>
    <mergeCell ref="O69:P69"/>
    <mergeCell ref="C70:E70"/>
    <mergeCell ref="F70:I70"/>
    <mergeCell ref="J70:K70"/>
    <mergeCell ref="M70:N70"/>
    <mergeCell ref="O70:P70"/>
    <mergeCell ref="C71:I71"/>
    <mergeCell ref="J71:N71"/>
    <mergeCell ref="O71:P71"/>
    <mergeCell ref="C72:E72"/>
    <mergeCell ref="F72:I72"/>
    <mergeCell ref="J72:K72"/>
    <mergeCell ref="M72:N72"/>
    <mergeCell ref="O72:P72"/>
    <mergeCell ref="C73:E73"/>
    <mergeCell ref="F73:I73"/>
    <mergeCell ref="J73:K73"/>
    <mergeCell ref="M73:N73"/>
    <mergeCell ref="O73:P73"/>
    <mergeCell ref="C74:E74"/>
    <mergeCell ref="F74:I74"/>
    <mergeCell ref="J74:K74"/>
    <mergeCell ref="M74:N74"/>
    <mergeCell ref="O74:P74"/>
    <mergeCell ref="C75:E75"/>
    <mergeCell ref="F75:I75"/>
    <mergeCell ref="J75:K75"/>
    <mergeCell ref="M75:N75"/>
    <mergeCell ref="O75:P75"/>
    <mergeCell ref="C76:E76"/>
    <mergeCell ref="F76:I76"/>
    <mergeCell ref="J76:K76"/>
    <mergeCell ref="M76:N76"/>
    <mergeCell ref="O76:P76"/>
    <mergeCell ref="C77:E77"/>
    <mergeCell ref="F77:I77"/>
    <mergeCell ref="J77:K77"/>
    <mergeCell ref="M77:N77"/>
    <mergeCell ref="O77:P77"/>
    <mergeCell ref="C78:I78"/>
    <mergeCell ref="J78:N78"/>
    <mergeCell ref="O78:P78"/>
    <mergeCell ref="C79:E79"/>
    <mergeCell ref="F79:I79"/>
    <mergeCell ref="J79:K79"/>
    <mergeCell ref="M79:N79"/>
    <mergeCell ref="O79:P79"/>
    <mergeCell ref="C80:E80"/>
    <mergeCell ref="F80:I80"/>
    <mergeCell ref="J80:K80"/>
    <mergeCell ref="M80:N80"/>
    <mergeCell ref="O80:P80"/>
    <mergeCell ref="C81:E81"/>
    <mergeCell ref="F81:I81"/>
    <mergeCell ref="J81:K81"/>
    <mergeCell ref="M81:N81"/>
    <mergeCell ref="O81:P81"/>
    <mergeCell ref="C82:E82"/>
    <mergeCell ref="F82:I82"/>
    <mergeCell ref="J82:K82"/>
    <mergeCell ref="M82:N82"/>
    <mergeCell ref="O82:P82"/>
    <mergeCell ref="C83:E83"/>
    <mergeCell ref="F83:I83"/>
    <mergeCell ref="J83:K83"/>
    <mergeCell ref="M83:N83"/>
    <mergeCell ref="O83:P83"/>
    <mergeCell ref="C84:E84"/>
    <mergeCell ref="F84:I84"/>
    <mergeCell ref="J84:K84"/>
    <mergeCell ref="M84:N84"/>
    <mergeCell ref="O84:P84"/>
    <mergeCell ref="C85:I85"/>
    <mergeCell ref="J85:N85"/>
    <mergeCell ref="O85:P85"/>
    <mergeCell ref="C86:E86"/>
    <mergeCell ref="F86:I86"/>
    <mergeCell ref="J86:K86"/>
    <mergeCell ref="M86:N86"/>
    <mergeCell ref="O86:P86"/>
    <mergeCell ref="C87:E87"/>
    <mergeCell ref="F87:I87"/>
    <mergeCell ref="J87:K87"/>
    <mergeCell ref="M87:N87"/>
    <mergeCell ref="O87:P87"/>
    <mergeCell ref="C88:E88"/>
    <mergeCell ref="F88:I88"/>
    <mergeCell ref="J88:K88"/>
    <mergeCell ref="M88:N88"/>
    <mergeCell ref="O88:P88"/>
    <mergeCell ref="C89:E89"/>
    <mergeCell ref="F89:I89"/>
    <mergeCell ref="J89:K89"/>
    <mergeCell ref="M89:N89"/>
    <mergeCell ref="O89:P89"/>
    <mergeCell ref="C90:E90"/>
    <mergeCell ref="F90:I90"/>
    <mergeCell ref="J90:K90"/>
    <mergeCell ref="M90:N90"/>
    <mergeCell ref="O90:P90"/>
    <mergeCell ref="C91:E91"/>
    <mergeCell ref="F91:I91"/>
    <mergeCell ref="J91:K91"/>
    <mergeCell ref="M91:N91"/>
    <mergeCell ref="O91:P91"/>
    <mergeCell ref="C92:I92"/>
    <mergeCell ref="J92:N92"/>
    <mergeCell ref="O92:P92"/>
    <mergeCell ref="C95:P95"/>
    <mergeCell ref="C96:P96"/>
    <mergeCell ref="G93:N94"/>
    <mergeCell ref="O93:P94"/>
    <mergeCell ref="B99:E100"/>
    <mergeCell ref="B101:D102"/>
    <mergeCell ref="E101:E102"/>
    <mergeCell ref="F101:H102"/>
    <mergeCell ref="I101:I102"/>
    <mergeCell ref="J101:O102"/>
    <mergeCell ref="C109:P110"/>
    <mergeCell ref="B13:B19"/>
    <mergeCell ref="B20:B26"/>
    <mergeCell ref="B27:B33"/>
    <mergeCell ref="B34:B40"/>
    <mergeCell ref="B41:B47"/>
    <mergeCell ref="B48:B54"/>
    <mergeCell ref="B58:B64"/>
    <mergeCell ref="B65:B71"/>
    <mergeCell ref="B72:B78"/>
    <mergeCell ref="B79:B85"/>
    <mergeCell ref="B86:B92"/>
  </mergeCells>
  <phoneticPr fontId="22"/>
  <printOptions horizontalCentered="1" verticalCentered="1"/>
  <pageMargins left="0.39370078740157483" right="0.39370078740157483" top="0.59055118110236227" bottom="0.39370078740157483" header="0.27559055118110237" footer="0.43307086614173229"/>
  <pageSetup paperSize="9" scale="92" fitToWidth="1" fitToHeight="1" orientation="portrait" usePrinterDefaults="1" blackAndWhite="1" r:id="rId1"/>
  <headerFooter alignWithMargins="0">
    <oddHeader>&amp;R&amp;A</oddHeader>
  </headerFooter>
  <rowBreaks count="1" manualBreakCount="1">
    <brk id="55"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B1:W60"/>
  <sheetViews>
    <sheetView view="pageBreakPreview" zoomScaleSheetLayoutView="100" workbookViewId="0">
      <selection activeCell="C55" sqref="C55:O57"/>
    </sheetView>
  </sheetViews>
  <sheetFormatPr defaultColWidth="9.375" defaultRowHeight="13.5"/>
  <cols>
    <col min="1" max="1" width="2.125" style="577" customWidth="1"/>
    <col min="2" max="2" width="4.25" style="577" customWidth="1"/>
    <col min="3" max="3" width="8.5" style="577" customWidth="1"/>
    <col min="4" max="7" width="4.25" style="577" customWidth="1"/>
    <col min="8" max="8" width="7.25" style="577" customWidth="1"/>
    <col min="9" max="9" width="3.125" style="577" customWidth="1"/>
    <col min="10" max="10" width="4.25" style="577" customWidth="1"/>
    <col min="11" max="11" width="8.5" style="577" customWidth="1"/>
    <col min="12" max="12" width="2.375" style="577" customWidth="1"/>
    <col min="13" max="13" width="4.25" style="577" customWidth="1"/>
    <col min="14" max="14" width="8.375" style="577" customWidth="1"/>
    <col min="15" max="15" width="16.5" style="577" customWidth="1"/>
    <col min="16" max="16" width="2.625" style="577" customWidth="1"/>
    <col min="17" max="18" width="4.25" style="577" customWidth="1"/>
    <col min="19" max="19" width="0.5" style="577" customWidth="1"/>
    <col min="20" max="21" width="4.25" style="577" hidden="1" customWidth="1"/>
    <col min="22" max="26" width="4.25" style="577" customWidth="1"/>
    <col min="27" max="16384" width="9.375" style="577"/>
  </cols>
  <sheetData>
    <row r="1" spans="2:23" ht="7.9" customHeight="1">
      <c r="O1" s="787"/>
      <c r="W1" s="787"/>
    </row>
    <row r="2" spans="2:23" ht="16.5" customHeight="1">
      <c r="B2" s="579" t="s">
        <v>605</v>
      </c>
      <c r="C2" s="579"/>
      <c r="D2" s="579"/>
      <c r="E2" s="579"/>
      <c r="F2" s="579"/>
      <c r="G2" s="579"/>
      <c r="H2" s="579"/>
      <c r="I2" s="579"/>
      <c r="J2" s="579"/>
      <c r="K2" s="579"/>
      <c r="L2" s="579"/>
      <c r="M2" s="579"/>
      <c r="N2" s="579"/>
      <c r="O2" s="579"/>
    </row>
    <row r="3" spans="2:23" ht="16.5" customHeight="1">
      <c r="B3" s="812" t="s">
        <v>547</v>
      </c>
      <c r="C3" s="812"/>
      <c r="D3" s="812"/>
      <c r="E3" s="812"/>
      <c r="F3" s="812"/>
      <c r="G3" s="812"/>
      <c r="H3" s="812"/>
      <c r="I3" s="812"/>
      <c r="J3" s="812"/>
      <c r="K3" s="812"/>
      <c r="L3" s="812"/>
      <c r="M3" s="812"/>
      <c r="N3" s="812"/>
      <c r="O3" s="858"/>
      <c r="P3" s="858"/>
      <c r="Q3" s="858"/>
      <c r="R3" s="858"/>
      <c r="S3" s="858"/>
      <c r="T3" s="858"/>
      <c r="U3" s="858"/>
      <c r="V3" s="858"/>
      <c r="W3" s="858"/>
    </row>
    <row r="4" spans="2:23" ht="22.5" customHeight="1">
      <c r="P4" s="579"/>
    </row>
    <row r="5" spans="2:23" ht="18" customHeight="1">
      <c r="B5" s="598" t="s">
        <v>150</v>
      </c>
      <c r="C5" s="598"/>
      <c r="D5" s="581"/>
      <c r="E5" s="581"/>
      <c r="F5" s="581"/>
      <c r="G5" s="581"/>
      <c r="H5" s="581"/>
      <c r="I5" s="579"/>
      <c r="J5" s="634" t="s">
        <v>491</v>
      </c>
      <c r="K5" s="642"/>
      <c r="L5" s="634"/>
      <c r="M5" s="639"/>
      <c r="N5" s="639"/>
      <c r="O5" s="642"/>
      <c r="P5" s="579"/>
      <c r="W5" s="593"/>
    </row>
    <row r="6" spans="2:23">
      <c r="B6" s="579"/>
      <c r="C6" s="579"/>
      <c r="D6" s="579"/>
      <c r="E6" s="579"/>
      <c r="F6" s="579"/>
      <c r="G6" s="579"/>
      <c r="H6" s="579"/>
      <c r="I6" s="579"/>
      <c r="J6" s="579"/>
      <c r="K6" s="579"/>
      <c r="L6" s="579"/>
      <c r="M6" s="579"/>
      <c r="N6" s="579"/>
      <c r="O6" s="579"/>
      <c r="P6" s="579"/>
    </row>
    <row r="7" spans="2:23" ht="14.25">
      <c r="B7" s="813" t="s">
        <v>607</v>
      </c>
      <c r="C7" s="813"/>
      <c r="D7" s="813"/>
      <c r="E7" s="813"/>
      <c r="F7" s="813"/>
      <c r="G7" s="813"/>
      <c r="H7" s="813"/>
      <c r="I7" s="813"/>
      <c r="J7" s="813"/>
      <c r="K7" s="813"/>
      <c r="L7" s="813"/>
      <c r="M7" s="813"/>
      <c r="N7" s="813"/>
      <c r="O7" s="813"/>
    </row>
    <row r="8" spans="2:23" ht="20.25" customHeight="1">
      <c r="B8" s="814" t="s">
        <v>554</v>
      </c>
      <c r="C8" s="825"/>
      <c r="D8" s="833"/>
      <c r="E8" s="624"/>
      <c r="F8" s="628"/>
      <c r="G8" s="631" t="s">
        <v>410</v>
      </c>
      <c r="H8" s="632"/>
      <c r="I8" s="628"/>
      <c r="J8" s="631" t="s">
        <v>410</v>
      </c>
      <c r="K8" s="632"/>
      <c r="L8" s="628"/>
      <c r="M8" s="646" t="s">
        <v>410</v>
      </c>
      <c r="N8" s="857" t="s">
        <v>222</v>
      </c>
      <c r="O8" s="859"/>
    </row>
    <row r="9" spans="2:23" ht="20.25" customHeight="1">
      <c r="B9" s="815" t="s">
        <v>332</v>
      </c>
      <c r="C9" s="826"/>
      <c r="D9" s="834"/>
      <c r="E9" s="601"/>
      <c r="F9" s="613"/>
      <c r="G9" s="613"/>
      <c r="H9" s="613"/>
      <c r="I9" s="613"/>
      <c r="J9" s="613"/>
      <c r="K9" s="613"/>
      <c r="L9" s="613"/>
      <c r="M9" s="622"/>
      <c r="N9" s="610"/>
      <c r="O9" s="626"/>
    </row>
    <row r="10" spans="2:23" ht="16.5" customHeight="1">
      <c r="Q10" s="863"/>
      <c r="R10" s="863"/>
      <c r="S10" s="863"/>
    </row>
    <row r="11" spans="2:23" ht="16.5" customHeight="1">
      <c r="B11" s="813" t="s">
        <v>609</v>
      </c>
      <c r="C11" s="813"/>
      <c r="D11" s="813"/>
      <c r="E11" s="813"/>
      <c r="F11" s="813"/>
      <c r="G11" s="813"/>
      <c r="H11" s="813"/>
      <c r="I11" s="813"/>
      <c r="J11" s="813"/>
      <c r="K11" s="813"/>
      <c r="L11" s="813"/>
      <c r="M11" s="813"/>
      <c r="N11" s="813"/>
      <c r="O11" s="813"/>
      <c r="Q11" s="863"/>
      <c r="R11" s="863"/>
      <c r="S11" s="863"/>
    </row>
    <row r="12" spans="2:23" ht="16.5" customHeight="1">
      <c r="B12" s="813" t="s">
        <v>611</v>
      </c>
      <c r="C12" s="813"/>
      <c r="D12" s="813"/>
      <c r="E12" s="813"/>
      <c r="F12" s="813"/>
      <c r="G12" s="813"/>
      <c r="H12" s="813"/>
      <c r="I12" s="813"/>
      <c r="J12" s="813"/>
      <c r="K12" s="813"/>
      <c r="L12" s="813"/>
      <c r="M12" s="813"/>
      <c r="N12" s="813"/>
      <c r="O12" s="813"/>
      <c r="Q12" s="863"/>
      <c r="R12" s="863"/>
      <c r="S12" s="863"/>
    </row>
    <row r="13" spans="2:23" ht="16.5" customHeight="1">
      <c r="B13" s="602" t="s">
        <v>554</v>
      </c>
      <c r="C13" s="773" t="s">
        <v>612</v>
      </c>
      <c r="D13" s="804"/>
      <c r="E13" s="804"/>
      <c r="F13" s="780"/>
      <c r="G13" s="614" t="s">
        <v>469</v>
      </c>
      <c r="H13" s="614"/>
      <c r="I13" s="614"/>
      <c r="J13" s="773" t="s">
        <v>353</v>
      </c>
      <c r="K13" s="780"/>
      <c r="L13" s="773" t="s">
        <v>579</v>
      </c>
      <c r="M13" s="804"/>
      <c r="N13" s="780"/>
      <c r="O13" s="760" t="s">
        <v>392</v>
      </c>
      <c r="Q13" s="863"/>
      <c r="R13" s="863"/>
      <c r="S13" s="863"/>
    </row>
    <row r="14" spans="2:23" ht="16.5" customHeight="1">
      <c r="B14" s="816"/>
      <c r="C14" s="801"/>
      <c r="D14" s="803"/>
      <c r="E14" s="803"/>
      <c r="F14" s="839"/>
      <c r="G14" s="840"/>
      <c r="H14" s="840"/>
      <c r="I14" s="842"/>
      <c r="J14" s="844"/>
      <c r="K14" s="850"/>
      <c r="L14" s="854" t="s">
        <v>479</v>
      </c>
      <c r="M14" s="840"/>
      <c r="N14" s="842"/>
      <c r="O14" s="860"/>
      <c r="Q14" s="863"/>
      <c r="R14" s="863"/>
      <c r="S14" s="863"/>
    </row>
    <row r="15" spans="2:23" ht="16.5" customHeight="1">
      <c r="B15" s="817"/>
      <c r="C15" s="598"/>
      <c r="D15" s="598"/>
      <c r="E15" s="598"/>
      <c r="F15" s="598"/>
      <c r="G15" s="841"/>
      <c r="H15" s="841"/>
      <c r="I15" s="841"/>
      <c r="J15" s="845"/>
      <c r="K15" s="851"/>
      <c r="L15" s="845" t="s">
        <v>479</v>
      </c>
      <c r="M15" s="856"/>
      <c r="N15" s="851"/>
      <c r="O15" s="861"/>
      <c r="Q15" s="863"/>
      <c r="R15" s="863"/>
      <c r="S15" s="863"/>
    </row>
    <row r="16" spans="2:23" ht="16.5" customHeight="1">
      <c r="B16" s="817"/>
      <c r="C16" s="598"/>
      <c r="D16" s="598"/>
      <c r="E16" s="598"/>
      <c r="F16" s="598"/>
      <c r="G16" s="841"/>
      <c r="H16" s="841"/>
      <c r="I16" s="841"/>
      <c r="J16" s="845"/>
      <c r="K16" s="851"/>
      <c r="L16" s="845" t="s">
        <v>479</v>
      </c>
      <c r="M16" s="856"/>
      <c r="N16" s="851"/>
      <c r="O16" s="861"/>
      <c r="Q16" s="863"/>
      <c r="R16" s="863"/>
      <c r="S16" s="863"/>
    </row>
    <row r="17" spans="2:19" ht="16.5" customHeight="1">
      <c r="B17" s="818"/>
      <c r="C17" s="598"/>
      <c r="D17" s="598"/>
      <c r="E17" s="598"/>
      <c r="F17" s="598"/>
      <c r="G17" s="841"/>
      <c r="H17" s="841"/>
      <c r="I17" s="841"/>
      <c r="J17" s="845"/>
      <c r="K17" s="851"/>
      <c r="L17" s="845" t="s">
        <v>479</v>
      </c>
      <c r="M17" s="856"/>
      <c r="N17" s="851"/>
      <c r="O17" s="861"/>
      <c r="Q17" s="863"/>
      <c r="R17" s="863"/>
      <c r="S17" s="863"/>
    </row>
    <row r="18" spans="2:19" ht="16.5" customHeight="1">
      <c r="B18" s="818"/>
      <c r="C18" s="598"/>
      <c r="D18" s="598"/>
      <c r="E18" s="598"/>
      <c r="F18" s="598"/>
      <c r="G18" s="841"/>
      <c r="H18" s="841"/>
      <c r="I18" s="841"/>
      <c r="J18" s="845"/>
      <c r="K18" s="851"/>
      <c r="L18" s="845" t="s">
        <v>479</v>
      </c>
      <c r="M18" s="856"/>
      <c r="N18" s="851"/>
      <c r="O18" s="861"/>
      <c r="Q18" s="863"/>
      <c r="R18" s="863"/>
      <c r="S18" s="863"/>
    </row>
    <row r="19" spans="2:19" ht="16.5" customHeight="1">
      <c r="B19" s="818"/>
      <c r="C19" s="598"/>
      <c r="D19" s="598"/>
      <c r="E19" s="598"/>
      <c r="F19" s="598"/>
      <c r="G19" s="841"/>
      <c r="H19" s="841"/>
      <c r="I19" s="841"/>
      <c r="J19" s="845"/>
      <c r="K19" s="851"/>
      <c r="L19" s="845" t="s">
        <v>479</v>
      </c>
      <c r="M19" s="856"/>
      <c r="N19" s="851"/>
      <c r="O19" s="861"/>
      <c r="Q19" s="863"/>
      <c r="R19" s="863"/>
      <c r="S19" s="863"/>
    </row>
    <row r="20" spans="2:19" ht="16.5" customHeight="1">
      <c r="B20" s="819" t="s">
        <v>410</v>
      </c>
      <c r="C20" s="598"/>
      <c r="D20" s="598"/>
      <c r="E20" s="598"/>
      <c r="F20" s="598"/>
      <c r="G20" s="841"/>
      <c r="H20" s="841"/>
      <c r="I20" s="841"/>
      <c r="J20" s="845"/>
      <c r="K20" s="851"/>
      <c r="L20" s="845" t="s">
        <v>479</v>
      </c>
      <c r="M20" s="856"/>
      <c r="N20" s="851"/>
      <c r="O20" s="861"/>
      <c r="Q20" s="863"/>
      <c r="R20" s="863"/>
      <c r="S20" s="863"/>
    </row>
    <row r="21" spans="2:19" ht="16.5" customHeight="1">
      <c r="B21" s="817"/>
      <c r="C21" s="598"/>
      <c r="D21" s="598"/>
      <c r="E21" s="598"/>
      <c r="F21" s="598"/>
      <c r="G21" s="841"/>
      <c r="H21" s="841"/>
      <c r="I21" s="841"/>
      <c r="J21" s="845"/>
      <c r="K21" s="851"/>
      <c r="L21" s="845" t="s">
        <v>479</v>
      </c>
      <c r="M21" s="856"/>
      <c r="N21" s="851"/>
      <c r="O21" s="861"/>
      <c r="Q21" s="863"/>
      <c r="R21" s="863"/>
      <c r="S21" s="863"/>
    </row>
    <row r="22" spans="2:19" ht="16.5" customHeight="1">
      <c r="B22" s="820"/>
      <c r="C22" s="827"/>
      <c r="D22" s="835"/>
      <c r="E22" s="835"/>
      <c r="F22" s="835"/>
      <c r="G22" s="835"/>
      <c r="H22" s="835"/>
      <c r="I22" s="843"/>
      <c r="J22" s="846"/>
      <c r="K22" s="852"/>
      <c r="L22" s="855" t="s">
        <v>486</v>
      </c>
      <c r="M22" s="855"/>
      <c r="N22" s="855"/>
      <c r="O22" s="862"/>
      <c r="Q22" s="863"/>
      <c r="R22" s="863"/>
      <c r="S22" s="863"/>
    </row>
    <row r="23" spans="2:19" ht="16.5" customHeight="1">
      <c r="B23" s="816"/>
      <c r="C23" s="801"/>
      <c r="D23" s="803"/>
      <c r="E23" s="803"/>
      <c r="F23" s="839"/>
      <c r="G23" s="840"/>
      <c r="H23" s="840"/>
      <c r="I23" s="842"/>
      <c r="J23" s="844"/>
      <c r="K23" s="850"/>
      <c r="L23" s="854" t="s">
        <v>479</v>
      </c>
      <c r="M23" s="840"/>
      <c r="N23" s="842"/>
      <c r="O23" s="860"/>
      <c r="Q23" s="863"/>
      <c r="R23" s="863"/>
      <c r="S23" s="863"/>
    </row>
    <row r="24" spans="2:19">
      <c r="B24" s="817"/>
      <c r="C24" s="598"/>
      <c r="D24" s="598"/>
      <c r="E24" s="598"/>
      <c r="F24" s="598"/>
      <c r="G24" s="841"/>
      <c r="H24" s="841"/>
      <c r="I24" s="841"/>
      <c r="J24" s="845"/>
      <c r="K24" s="851"/>
      <c r="L24" s="845" t="s">
        <v>479</v>
      </c>
      <c r="M24" s="856"/>
      <c r="N24" s="851"/>
      <c r="O24" s="861"/>
    </row>
    <row r="25" spans="2:19">
      <c r="B25" s="817"/>
      <c r="C25" s="598"/>
      <c r="D25" s="598"/>
      <c r="E25" s="598"/>
      <c r="F25" s="598"/>
      <c r="G25" s="841"/>
      <c r="H25" s="841"/>
      <c r="I25" s="841"/>
      <c r="J25" s="845"/>
      <c r="K25" s="851"/>
      <c r="L25" s="845" t="s">
        <v>479</v>
      </c>
      <c r="M25" s="856"/>
      <c r="N25" s="851"/>
      <c r="O25" s="861"/>
    </row>
    <row r="26" spans="2:19" ht="13.15" customHeight="1">
      <c r="B26" s="818"/>
      <c r="C26" s="598"/>
      <c r="D26" s="598"/>
      <c r="E26" s="598"/>
      <c r="F26" s="598"/>
      <c r="G26" s="841"/>
      <c r="H26" s="841"/>
      <c r="I26" s="841"/>
      <c r="J26" s="845"/>
      <c r="K26" s="851"/>
      <c r="L26" s="845" t="s">
        <v>479</v>
      </c>
      <c r="M26" s="856"/>
      <c r="N26" s="851"/>
      <c r="O26" s="861"/>
      <c r="Q26" s="107"/>
      <c r="R26" s="104"/>
    </row>
    <row r="27" spans="2:19">
      <c r="B27" s="818"/>
      <c r="C27" s="598"/>
      <c r="D27" s="598"/>
      <c r="E27" s="598"/>
      <c r="F27" s="598"/>
      <c r="G27" s="841"/>
      <c r="H27" s="841"/>
      <c r="I27" s="841"/>
      <c r="J27" s="845"/>
      <c r="K27" s="851"/>
      <c r="L27" s="845" t="s">
        <v>479</v>
      </c>
      <c r="M27" s="856"/>
      <c r="N27" s="851"/>
      <c r="O27" s="861"/>
      <c r="Q27" s="104"/>
      <c r="R27" s="104"/>
    </row>
    <row r="28" spans="2:19">
      <c r="B28" s="818"/>
      <c r="C28" s="598"/>
      <c r="D28" s="598"/>
      <c r="E28" s="598"/>
      <c r="F28" s="598"/>
      <c r="G28" s="841"/>
      <c r="H28" s="841"/>
      <c r="I28" s="841"/>
      <c r="J28" s="845"/>
      <c r="K28" s="851"/>
      <c r="L28" s="845" t="s">
        <v>479</v>
      </c>
      <c r="M28" s="856"/>
      <c r="N28" s="851"/>
      <c r="O28" s="861"/>
    </row>
    <row r="29" spans="2:19">
      <c r="B29" s="819" t="s">
        <v>410</v>
      </c>
      <c r="C29" s="598"/>
      <c r="D29" s="598"/>
      <c r="E29" s="598"/>
      <c r="F29" s="598"/>
      <c r="G29" s="841"/>
      <c r="H29" s="841"/>
      <c r="I29" s="841"/>
      <c r="J29" s="845"/>
      <c r="K29" s="851"/>
      <c r="L29" s="845" t="s">
        <v>479</v>
      </c>
      <c r="M29" s="856"/>
      <c r="N29" s="851"/>
      <c r="O29" s="861"/>
    </row>
    <row r="30" spans="2:19">
      <c r="B30" s="817"/>
      <c r="C30" s="598"/>
      <c r="D30" s="598"/>
      <c r="E30" s="598"/>
      <c r="F30" s="598"/>
      <c r="G30" s="841"/>
      <c r="H30" s="841"/>
      <c r="I30" s="841"/>
      <c r="J30" s="845"/>
      <c r="K30" s="851"/>
      <c r="L30" s="845" t="s">
        <v>479</v>
      </c>
      <c r="M30" s="856"/>
      <c r="N30" s="851"/>
      <c r="O30" s="861"/>
      <c r="Q30" s="104"/>
    </row>
    <row r="31" spans="2:19" ht="14.25">
      <c r="B31" s="820"/>
      <c r="C31" s="827"/>
      <c r="D31" s="835"/>
      <c r="E31" s="835"/>
      <c r="F31" s="835"/>
      <c r="G31" s="835"/>
      <c r="H31" s="835"/>
      <c r="I31" s="843"/>
      <c r="J31" s="846"/>
      <c r="K31" s="852"/>
      <c r="L31" s="855" t="s">
        <v>486</v>
      </c>
      <c r="M31" s="855"/>
      <c r="N31" s="855"/>
      <c r="O31" s="862"/>
    </row>
    <row r="32" spans="2:19" ht="14.25">
      <c r="B32" s="816"/>
      <c r="C32" s="801"/>
      <c r="D32" s="803"/>
      <c r="E32" s="803"/>
      <c r="F32" s="839"/>
      <c r="G32" s="840"/>
      <c r="H32" s="840"/>
      <c r="I32" s="842"/>
      <c r="J32" s="844"/>
      <c r="K32" s="850"/>
      <c r="L32" s="854" t="s">
        <v>479</v>
      </c>
      <c r="M32" s="840"/>
      <c r="N32" s="842"/>
      <c r="O32" s="860"/>
    </row>
    <row r="33" spans="2:16">
      <c r="B33" s="817"/>
      <c r="C33" s="598"/>
      <c r="D33" s="598"/>
      <c r="E33" s="598"/>
      <c r="F33" s="598"/>
      <c r="G33" s="841"/>
      <c r="H33" s="841"/>
      <c r="I33" s="841"/>
      <c r="J33" s="845"/>
      <c r="K33" s="851"/>
      <c r="L33" s="845" t="s">
        <v>479</v>
      </c>
      <c r="M33" s="856"/>
      <c r="N33" s="851"/>
      <c r="O33" s="861"/>
    </row>
    <row r="34" spans="2:16">
      <c r="B34" s="817"/>
      <c r="C34" s="598"/>
      <c r="D34" s="598"/>
      <c r="E34" s="598"/>
      <c r="F34" s="598"/>
      <c r="G34" s="841"/>
      <c r="H34" s="841"/>
      <c r="I34" s="841"/>
      <c r="J34" s="845"/>
      <c r="K34" s="851"/>
      <c r="L34" s="845" t="s">
        <v>479</v>
      </c>
      <c r="M34" s="856"/>
      <c r="N34" s="851"/>
      <c r="O34" s="861"/>
    </row>
    <row r="35" spans="2:16">
      <c r="B35" s="818"/>
      <c r="C35" s="598"/>
      <c r="D35" s="598"/>
      <c r="E35" s="598"/>
      <c r="F35" s="598"/>
      <c r="G35" s="841"/>
      <c r="H35" s="841"/>
      <c r="I35" s="841"/>
      <c r="J35" s="845"/>
      <c r="K35" s="851"/>
      <c r="L35" s="845" t="s">
        <v>479</v>
      </c>
      <c r="M35" s="856"/>
      <c r="N35" s="851"/>
      <c r="O35" s="861"/>
    </row>
    <row r="36" spans="2:16">
      <c r="B36" s="818"/>
      <c r="C36" s="598"/>
      <c r="D36" s="598"/>
      <c r="E36" s="598"/>
      <c r="F36" s="598"/>
      <c r="G36" s="841"/>
      <c r="H36" s="841"/>
      <c r="I36" s="841"/>
      <c r="J36" s="845"/>
      <c r="K36" s="851"/>
      <c r="L36" s="845" t="s">
        <v>479</v>
      </c>
      <c r="M36" s="856"/>
      <c r="N36" s="851"/>
      <c r="O36" s="861"/>
    </row>
    <row r="37" spans="2:16">
      <c r="B37" s="818"/>
      <c r="C37" s="598"/>
      <c r="D37" s="598"/>
      <c r="E37" s="598"/>
      <c r="F37" s="598"/>
      <c r="G37" s="841"/>
      <c r="H37" s="841"/>
      <c r="I37" s="841"/>
      <c r="J37" s="845"/>
      <c r="K37" s="851"/>
      <c r="L37" s="845" t="s">
        <v>479</v>
      </c>
      <c r="M37" s="856"/>
      <c r="N37" s="851"/>
      <c r="O37" s="861"/>
    </row>
    <row r="38" spans="2:16">
      <c r="B38" s="819" t="s">
        <v>410</v>
      </c>
      <c r="C38" s="598"/>
      <c r="D38" s="598"/>
      <c r="E38" s="598"/>
      <c r="F38" s="598"/>
      <c r="G38" s="841"/>
      <c r="H38" s="841"/>
      <c r="I38" s="841"/>
      <c r="J38" s="845"/>
      <c r="K38" s="851"/>
      <c r="L38" s="845" t="s">
        <v>479</v>
      </c>
      <c r="M38" s="856"/>
      <c r="N38" s="851"/>
      <c r="O38" s="861"/>
    </row>
    <row r="39" spans="2:16">
      <c r="B39" s="817"/>
      <c r="C39" s="598"/>
      <c r="D39" s="598"/>
      <c r="E39" s="598"/>
      <c r="F39" s="598"/>
      <c r="G39" s="841"/>
      <c r="H39" s="841"/>
      <c r="I39" s="841"/>
      <c r="J39" s="845"/>
      <c r="K39" s="851"/>
      <c r="L39" s="845" t="s">
        <v>479</v>
      </c>
      <c r="M39" s="856"/>
      <c r="N39" s="851"/>
      <c r="O39" s="861"/>
    </row>
    <row r="40" spans="2:16" ht="14.25">
      <c r="B40" s="820"/>
      <c r="C40" s="827"/>
      <c r="D40" s="835"/>
      <c r="E40" s="835"/>
      <c r="F40" s="835"/>
      <c r="G40" s="835"/>
      <c r="H40" s="835"/>
      <c r="I40" s="843"/>
      <c r="J40" s="846"/>
      <c r="K40" s="852"/>
      <c r="L40" s="855" t="s">
        <v>486</v>
      </c>
      <c r="M40" s="855"/>
      <c r="N40" s="855"/>
      <c r="O40" s="862"/>
    </row>
    <row r="41" spans="2:16" ht="14.25">
      <c r="B41" s="821"/>
      <c r="C41" s="821"/>
      <c r="D41" s="821"/>
      <c r="E41" s="821"/>
      <c r="F41" s="821"/>
      <c r="G41" s="821"/>
      <c r="H41" s="821"/>
      <c r="I41" s="821"/>
      <c r="J41" s="847" t="s">
        <v>560</v>
      </c>
      <c r="K41" s="847"/>
      <c r="L41" s="847"/>
      <c r="M41" s="847"/>
      <c r="N41" s="847"/>
      <c r="O41" s="847"/>
    </row>
    <row r="42" spans="2:16">
      <c r="B42" s="821"/>
      <c r="C42" s="821"/>
      <c r="D42" s="821"/>
      <c r="E42" s="821"/>
      <c r="F42" s="821"/>
      <c r="G42" s="821"/>
      <c r="H42" s="821"/>
      <c r="I42" s="821"/>
      <c r="J42" s="841"/>
      <c r="K42" s="841"/>
      <c r="L42" s="841"/>
      <c r="M42" s="841"/>
      <c r="N42" s="841"/>
      <c r="O42" s="841"/>
    </row>
    <row r="43" spans="2:16">
      <c r="B43" s="794" t="s">
        <v>123</v>
      </c>
      <c r="C43" s="828" t="s">
        <v>205</v>
      </c>
      <c r="D43" s="828"/>
      <c r="E43" s="828"/>
      <c r="F43" s="828"/>
      <c r="G43" s="828"/>
      <c r="H43" s="828"/>
      <c r="I43" s="828"/>
      <c r="J43" s="828"/>
      <c r="K43" s="828"/>
      <c r="L43" s="828"/>
      <c r="M43" s="828"/>
      <c r="N43" s="828"/>
      <c r="O43" s="828"/>
      <c r="P43" s="594"/>
    </row>
    <row r="44" spans="2:16">
      <c r="B44" s="794" t="s">
        <v>123</v>
      </c>
      <c r="C44" s="828" t="s">
        <v>445</v>
      </c>
      <c r="D44" s="828"/>
      <c r="E44" s="828"/>
      <c r="F44" s="828"/>
      <c r="G44" s="828"/>
      <c r="H44" s="828"/>
      <c r="I44" s="828"/>
      <c r="J44" s="828"/>
      <c r="K44" s="828"/>
      <c r="L44" s="828"/>
      <c r="M44" s="828"/>
      <c r="N44" s="828"/>
      <c r="O44" s="828"/>
      <c r="P44" s="594"/>
    </row>
    <row r="45" spans="2:16" ht="5.45" customHeight="1">
      <c r="B45" s="755"/>
      <c r="C45" s="821"/>
      <c r="D45" s="821"/>
      <c r="E45" s="821"/>
      <c r="F45" s="821"/>
      <c r="G45" s="821"/>
      <c r="H45" s="821"/>
      <c r="I45" s="821"/>
      <c r="J45" s="821"/>
      <c r="K45" s="821"/>
      <c r="L45" s="821"/>
      <c r="M45" s="821"/>
      <c r="N45" s="821"/>
      <c r="O45" s="821"/>
      <c r="P45" s="663"/>
    </row>
    <row r="46" spans="2:16" ht="14.25">
      <c r="B46" s="821" t="s">
        <v>342</v>
      </c>
      <c r="C46" s="821"/>
      <c r="D46" s="821"/>
      <c r="E46" s="821"/>
      <c r="F46" s="821"/>
      <c r="G46" s="821"/>
      <c r="H46" s="821"/>
      <c r="I46" s="821"/>
      <c r="J46" s="821"/>
      <c r="K46" s="821"/>
      <c r="L46" s="821"/>
      <c r="M46" s="821"/>
      <c r="N46" s="821"/>
      <c r="O46" s="821"/>
    </row>
    <row r="47" spans="2:16">
      <c r="B47" s="822" t="s">
        <v>247</v>
      </c>
      <c r="C47" s="829"/>
      <c r="D47" s="829"/>
      <c r="E47" s="836"/>
      <c r="F47" s="821"/>
      <c r="G47" s="821"/>
      <c r="H47" s="821"/>
      <c r="I47" s="821"/>
      <c r="J47" s="821"/>
      <c r="K47" s="853"/>
      <c r="L47" s="853"/>
      <c r="M47" s="853"/>
      <c r="N47" s="821"/>
      <c r="O47" s="821"/>
    </row>
    <row r="48" spans="2:16" ht="24.75">
      <c r="B48" s="823"/>
      <c r="C48" s="830"/>
      <c r="D48" s="830"/>
      <c r="E48" s="837"/>
      <c r="F48" s="821"/>
      <c r="G48" s="821"/>
      <c r="H48" s="821"/>
      <c r="I48" s="821"/>
      <c r="J48" s="848" t="s">
        <v>184</v>
      </c>
      <c r="K48" s="848"/>
      <c r="L48" s="848"/>
      <c r="M48" s="853"/>
      <c r="N48" s="821"/>
      <c r="O48" s="821"/>
    </row>
    <row r="49" spans="2:16">
      <c r="B49" s="824"/>
      <c r="C49" s="831"/>
      <c r="D49" s="831"/>
      <c r="E49" s="838" t="s">
        <v>186</v>
      </c>
      <c r="F49" s="822" t="s">
        <v>562</v>
      </c>
      <c r="G49" s="829"/>
      <c r="H49" s="836"/>
      <c r="I49" s="824" t="s">
        <v>568</v>
      </c>
      <c r="J49" s="849" t="s">
        <v>613</v>
      </c>
      <c r="K49" s="849"/>
      <c r="L49" s="849"/>
      <c r="M49" s="853"/>
      <c r="N49" s="821"/>
      <c r="O49" s="821"/>
    </row>
    <row r="50" spans="2:16" ht="14.25">
      <c r="B50" s="823"/>
      <c r="C50" s="830"/>
      <c r="D50" s="830"/>
      <c r="E50" s="837"/>
      <c r="F50" s="823"/>
      <c r="G50" s="830"/>
      <c r="H50" s="837"/>
      <c r="I50" s="824"/>
      <c r="J50" s="849"/>
      <c r="K50" s="849"/>
      <c r="L50" s="849"/>
      <c r="M50" s="853"/>
      <c r="N50" s="821"/>
      <c r="O50" s="821"/>
    </row>
    <row r="51" spans="2:16">
      <c r="B51" s="755"/>
      <c r="C51" s="755"/>
      <c r="D51" s="755"/>
      <c r="E51" s="755"/>
      <c r="F51" s="755"/>
      <c r="G51" s="755"/>
      <c r="H51" s="755"/>
      <c r="I51" s="755"/>
      <c r="J51" s="755"/>
      <c r="K51" s="755"/>
      <c r="L51" s="755"/>
      <c r="M51" s="755"/>
      <c r="N51" s="755"/>
      <c r="O51" s="755"/>
      <c r="P51" s="755"/>
    </row>
    <row r="52" spans="2:16">
      <c r="B52" s="594" t="s">
        <v>527</v>
      </c>
      <c r="C52" s="594"/>
      <c r="D52" s="594"/>
      <c r="E52" s="594"/>
      <c r="F52" s="594"/>
      <c r="G52" s="594"/>
      <c r="H52" s="594"/>
      <c r="I52" s="594"/>
      <c r="J52" s="594"/>
      <c r="K52" s="594"/>
      <c r="L52" s="594"/>
      <c r="M52" s="594"/>
      <c r="N52" s="594"/>
      <c r="O52" s="594"/>
      <c r="P52" s="594"/>
    </row>
    <row r="53" spans="2:16">
      <c r="B53" s="608">
        <v>1</v>
      </c>
      <c r="C53" s="620" t="s">
        <v>687</v>
      </c>
      <c r="D53" s="620"/>
      <c r="E53" s="620"/>
      <c r="F53" s="620"/>
      <c r="G53" s="620"/>
      <c r="H53" s="620"/>
      <c r="I53" s="620"/>
      <c r="J53" s="620"/>
      <c r="K53" s="620"/>
      <c r="L53" s="620"/>
      <c r="M53" s="620"/>
      <c r="N53" s="620"/>
      <c r="O53" s="620"/>
      <c r="P53" s="594"/>
    </row>
    <row r="54" spans="2:16">
      <c r="B54" s="608"/>
      <c r="C54" s="620"/>
      <c r="D54" s="620"/>
      <c r="E54" s="620"/>
      <c r="F54" s="620"/>
      <c r="G54" s="620"/>
      <c r="H54" s="620"/>
      <c r="I54" s="620"/>
      <c r="J54" s="620"/>
      <c r="K54" s="620"/>
      <c r="L54" s="620"/>
      <c r="M54" s="620"/>
      <c r="N54" s="620"/>
      <c r="O54" s="620"/>
      <c r="P54" s="594"/>
    </row>
    <row r="55" spans="2:16">
      <c r="B55" s="608">
        <v>2</v>
      </c>
      <c r="C55" s="832" t="s">
        <v>474</v>
      </c>
      <c r="D55" s="832"/>
      <c r="E55" s="832"/>
      <c r="F55" s="832"/>
      <c r="G55" s="832"/>
      <c r="H55" s="832"/>
      <c r="I55" s="832"/>
      <c r="J55" s="832"/>
      <c r="K55" s="832"/>
      <c r="L55" s="832"/>
      <c r="M55" s="832"/>
      <c r="N55" s="832"/>
      <c r="O55" s="832"/>
      <c r="P55" s="594"/>
    </row>
    <row r="56" spans="2:16">
      <c r="B56" s="608"/>
      <c r="C56" s="832"/>
      <c r="D56" s="832"/>
      <c r="E56" s="832"/>
      <c r="F56" s="832"/>
      <c r="G56" s="832"/>
      <c r="H56" s="832"/>
      <c r="I56" s="832"/>
      <c r="J56" s="832"/>
      <c r="K56" s="832"/>
      <c r="L56" s="832"/>
      <c r="M56" s="832"/>
      <c r="N56" s="832"/>
      <c r="O56" s="832"/>
      <c r="P56" s="594"/>
    </row>
    <row r="57" spans="2:16">
      <c r="B57" s="594"/>
      <c r="C57" s="832"/>
      <c r="D57" s="832"/>
      <c r="E57" s="832"/>
      <c r="F57" s="832"/>
      <c r="G57" s="832"/>
      <c r="H57" s="832"/>
      <c r="I57" s="832"/>
      <c r="J57" s="832"/>
      <c r="K57" s="832"/>
      <c r="L57" s="832"/>
      <c r="M57" s="832"/>
      <c r="N57" s="832"/>
      <c r="O57" s="832"/>
      <c r="P57" s="594"/>
    </row>
    <row r="58" spans="2:16">
      <c r="B58" s="608">
        <v>3</v>
      </c>
      <c r="C58" s="832" t="s">
        <v>140</v>
      </c>
      <c r="D58" s="832"/>
      <c r="E58" s="832"/>
      <c r="F58" s="832"/>
      <c r="G58" s="832"/>
      <c r="H58" s="832"/>
      <c r="I58" s="832"/>
      <c r="J58" s="832"/>
      <c r="K58" s="832"/>
      <c r="L58" s="832"/>
      <c r="M58" s="832"/>
      <c r="N58" s="832"/>
      <c r="O58" s="832"/>
      <c r="P58" s="594"/>
    </row>
    <row r="59" spans="2:16">
      <c r="B59" s="608"/>
      <c r="C59" s="832"/>
      <c r="D59" s="832"/>
      <c r="E59" s="832"/>
      <c r="F59" s="832"/>
      <c r="G59" s="832"/>
      <c r="H59" s="832"/>
      <c r="I59" s="832"/>
      <c r="J59" s="832"/>
      <c r="K59" s="832"/>
      <c r="L59" s="832"/>
      <c r="M59" s="832"/>
      <c r="N59" s="832"/>
      <c r="O59" s="832"/>
      <c r="P59" s="594"/>
    </row>
    <row r="60" spans="2:16">
      <c r="B60" s="594"/>
      <c r="C60" s="832"/>
      <c r="D60" s="832"/>
      <c r="E60" s="832"/>
      <c r="F60" s="832"/>
      <c r="G60" s="832"/>
      <c r="H60" s="832"/>
      <c r="I60" s="832"/>
      <c r="J60" s="832"/>
      <c r="K60" s="832"/>
      <c r="L60" s="832"/>
      <c r="M60" s="832"/>
      <c r="N60" s="832"/>
      <c r="O60" s="832"/>
      <c r="P60" s="594"/>
    </row>
  </sheetData>
  <mergeCells count="143">
    <mergeCell ref="B2:O2"/>
    <mergeCell ref="B3:N3"/>
    <mergeCell ref="B5:C5"/>
    <mergeCell ref="D5:H5"/>
    <mergeCell ref="J5:K5"/>
    <mergeCell ref="L5:O5"/>
    <mergeCell ref="B7:O7"/>
    <mergeCell ref="B8:D8"/>
    <mergeCell ref="E8:F8"/>
    <mergeCell ref="H8:I8"/>
    <mergeCell ref="K8:L8"/>
    <mergeCell ref="N8:O8"/>
    <mergeCell ref="B9:D9"/>
    <mergeCell ref="E9:G9"/>
    <mergeCell ref="H9:J9"/>
    <mergeCell ref="K9:M9"/>
    <mergeCell ref="N9:O9"/>
    <mergeCell ref="B11:O11"/>
    <mergeCell ref="B12:O12"/>
    <mergeCell ref="C13:F13"/>
    <mergeCell ref="G13:I13"/>
    <mergeCell ref="J13:K13"/>
    <mergeCell ref="L13:N13"/>
    <mergeCell ref="C14:F14"/>
    <mergeCell ref="G14:I14"/>
    <mergeCell ref="J14:K14"/>
    <mergeCell ref="L14:N14"/>
    <mergeCell ref="C15:F15"/>
    <mergeCell ref="G15:I15"/>
    <mergeCell ref="J15:K15"/>
    <mergeCell ref="L15:N15"/>
    <mergeCell ref="C16:F16"/>
    <mergeCell ref="G16:I16"/>
    <mergeCell ref="J16:K16"/>
    <mergeCell ref="L16:N16"/>
    <mergeCell ref="C17:F17"/>
    <mergeCell ref="G17:I17"/>
    <mergeCell ref="J17:K17"/>
    <mergeCell ref="L17:N17"/>
    <mergeCell ref="C18:F18"/>
    <mergeCell ref="G18:I18"/>
    <mergeCell ref="J18:K18"/>
    <mergeCell ref="L18:N18"/>
    <mergeCell ref="C19:F19"/>
    <mergeCell ref="G19:I19"/>
    <mergeCell ref="J19:K19"/>
    <mergeCell ref="L19:N19"/>
    <mergeCell ref="C20:F20"/>
    <mergeCell ref="G20:I20"/>
    <mergeCell ref="J20:K20"/>
    <mergeCell ref="L20:N20"/>
    <mergeCell ref="C21:F21"/>
    <mergeCell ref="G21:I21"/>
    <mergeCell ref="J21:K21"/>
    <mergeCell ref="L21:N21"/>
    <mergeCell ref="C22:I22"/>
    <mergeCell ref="J22:K22"/>
    <mergeCell ref="L22:O22"/>
    <mergeCell ref="C23:F23"/>
    <mergeCell ref="G23:I23"/>
    <mergeCell ref="J23:K23"/>
    <mergeCell ref="L23:N23"/>
    <mergeCell ref="C24:F24"/>
    <mergeCell ref="G24:I24"/>
    <mergeCell ref="J24:K24"/>
    <mergeCell ref="L24:N24"/>
    <mergeCell ref="C25:F25"/>
    <mergeCell ref="G25:I25"/>
    <mergeCell ref="J25:K25"/>
    <mergeCell ref="L25:N25"/>
    <mergeCell ref="C26:F26"/>
    <mergeCell ref="G26:I26"/>
    <mergeCell ref="J26:K26"/>
    <mergeCell ref="L26:N26"/>
    <mergeCell ref="C27:F27"/>
    <mergeCell ref="G27:I27"/>
    <mergeCell ref="J27:K27"/>
    <mergeCell ref="L27:N27"/>
    <mergeCell ref="C28:F28"/>
    <mergeCell ref="G28:I28"/>
    <mergeCell ref="J28:K28"/>
    <mergeCell ref="L28:N28"/>
    <mergeCell ref="C29:F29"/>
    <mergeCell ref="G29:I29"/>
    <mergeCell ref="J29:K29"/>
    <mergeCell ref="L29:N29"/>
    <mergeCell ref="C30:F30"/>
    <mergeCell ref="G30:I30"/>
    <mergeCell ref="J30:K30"/>
    <mergeCell ref="L30:N30"/>
    <mergeCell ref="C31:I31"/>
    <mergeCell ref="J31:K31"/>
    <mergeCell ref="L31:O31"/>
    <mergeCell ref="C32:F32"/>
    <mergeCell ref="G32:I32"/>
    <mergeCell ref="J32:K32"/>
    <mergeCell ref="L32:N32"/>
    <mergeCell ref="C33:F33"/>
    <mergeCell ref="G33:I33"/>
    <mergeCell ref="J33:K33"/>
    <mergeCell ref="L33:N33"/>
    <mergeCell ref="C34:F34"/>
    <mergeCell ref="G34:I34"/>
    <mergeCell ref="J34:K34"/>
    <mergeCell ref="L34:N34"/>
    <mergeCell ref="C35:F35"/>
    <mergeCell ref="G35:I35"/>
    <mergeCell ref="J35:K35"/>
    <mergeCell ref="L35:N35"/>
    <mergeCell ref="C36:F36"/>
    <mergeCell ref="G36:I36"/>
    <mergeCell ref="J36:K36"/>
    <mergeCell ref="L36:N36"/>
    <mergeCell ref="C37:F37"/>
    <mergeCell ref="G37:I37"/>
    <mergeCell ref="J37:K37"/>
    <mergeCell ref="L37:N37"/>
    <mergeCell ref="C38:F38"/>
    <mergeCell ref="G38:I38"/>
    <mergeCell ref="J38:K38"/>
    <mergeCell ref="L38:N38"/>
    <mergeCell ref="C39:F39"/>
    <mergeCell ref="G39:I39"/>
    <mergeCell ref="J39:K39"/>
    <mergeCell ref="L39:N39"/>
    <mergeCell ref="C40:I40"/>
    <mergeCell ref="J40:K40"/>
    <mergeCell ref="L40:O40"/>
    <mergeCell ref="C43:O43"/>
    <mergeCell ref="C44:O44"/>
    <mergeCell ref="B17:B19"/>
    <mergeCell ref="B26:B28"/>
    <mergeCell ref="B35:B37"/>
    <mergeCell ref="J41:O42"/>
    <mergeCell ref="B47:E48"/>
    <mergeCell ref="B49:D50"/>
    <mergeCell ref="E49:E50"/>
    <mergeCell ref="F49:H50"/>
    <mergeCell ref="I49:I50"/>
    <mergeCell ref="J49:L50"/>
    <mergeCell ref="C53:O54"/>
    <mergeCell ref="C55:O57"/>
    <mergeCell ref="C58:O60"/>
  </mergeCells>
  <phoneticPr fontId="22"/>
  <printOptions horizontalCentered="1" verticalCentered="1"/>
  <pageMargins left="0.39370078740157483" right="0.39370078740157483" top="0.59055118110236227" bottom="0.39370078740157483" header="0.27559055118110237" footer="0.43307086614173229"/>
  <pageSetup paperSize="9" scale="92" fitToWidth="1" fitToHeight="1" orientation="portrait" usePrinterDefaults="1" blackAndWhite="1" r:id="rId1"/>
  <headerFooter alignWithMargins="0">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dimension ref="B1:W118"/>
  <sheetViews>
    <sheetView view="pageBreakPreview" zoomScaleSheetLayoutView="100" workbookViewId="0">
      <selection activeCell="B1" sqref="B1"/>
    </sheetView>
  </sheetViews>
  <sheetFormatPr defaultColWidth="9.375" defaultRowHeight="13.5"/>
  <cols>
    <col min="1" max="1" width="1.75" style="577" customWidth="1"/>
    <col min="2" max="2" width="6" style="577" customWidth="1"/>
    <col min="3" max="3" width="8" style="577" customWidth="1"/>
    <col min="4" max="14" width="6.875" style="577" customWidth="1"/>
    <col min="15" max="15" width="9.25" style="577" customWidth="1"/>
    <col min="16" max="16" width="1.75" style="577" customWidth="1"/>
    <col min="17" max="26" width="4.25" style="577" customWidth="1"/>
    <col min="27" max="16384" width="9.375" style="577"/>
  </cols>
  <sheetData>
    <row r="1" spans="2:23" ht="8.4499999999999993" customHeight="1">
      <c r="O1" s="787"/>
      <c r="W1" s="787"/>
    </row>
    <row r="2" spans="2:23" ht="16.5" customHeight="1">
      <c r="B2" s="812" t="s">
        <v>605</v>
      </c>
      <c r="C2" s="812"/>
      <c r="D2" s="812"/>
      <c r="E2" s="812"/>
      <c r="F2" s="812"/>
      <c r="G2" s="812"/>
      <c r="H2" s="812"/>
      <c r="I2" s="812"/>
      <c r="J2" s="812"/>
      <c r="K2" s="812"/>
      <c r="L2" s="812"/>
      <c r="M2" s="812"/>
      <c r="N2" s="812"/>
      <c r="O2" s="812"/>
      <c r="P2" s="812"/>
      <c r="Q2" s="812"/>
      <c r="R2" s="812"/>
      <c r="S2" s="915"/>
    </row>
    <row r="3" spans="2:23" ht="16.5" customHeight="1">
      <c r="P3" s="579"/>
      <c r="W3" s="593"/>
    </row>
    <row r="4" spans="2:23" ht="22.5" customHeight="1">
      <c r="B4" s="598" t="s">
        <v>150</v>
      </c>
      <c r="C4" s="598"/>
      <c r="D4" s="581"/>
      <c r="E4" s="581"/>
      <c r="F4" s="581"/>
      <c r="G4" s="581"/>
      <c r="H4" s="581"/>
      <c r="I4" s="579"/>
      <c r="J4" s="634" t="s">
        <v>491</v>
      </c>
      <c r="K4" s="642"/>
      <c r="L4" s="634"/>
      <c r="M4" s="639"/>
      <c r="N4" s="639"/>
      <c r="O4" s="642"/>
      <c r="P4" s="579"/>
    </row>
    <row r="5" spans="2:23" ht="16.5" customHeight="1">
      <c r="B5" s="579"/>
      <c r="C5" s="579"/>
      <c r="D5" s="579"/>
      <c r="E5" s="579"/>
      <c r="F5" s="579"/>
      <c r="G5" s="579"/>
      <c r="H5" s="579"/>
      <c r="I5" s="579"/>
      <c r="J5" s="579"/>
      <c r="K5" s="579"/>
      <c r="L5" s="579"/>
      <c r="M5" s="579"/>
      <c r="N5" s="579"/>
      <c r="O5" s="579"/>
      <c r="P5" s="579"/>
      <c r="W5" s="593"/>
    </row>
    <row r="6" spans="2:23" ht="14.25">
      <c r="B6" s="599" t="s">
        <v>461</v>
      </c>
      <c r="C6" s="599"/>
      <c r="D6" s="599"/>
      <c r="E6" s="599"/>
      <c r="F6" s="599"/>
      <c r="G6" s="599"/>
      <c r="H6" s="599"/>
      <c r="I6" s="599"/>
      <c r="J6" s="599"/>
      <c r="K6" s="599"/>
      <c r="L6" s="599"/>
      <c r="M6" s="599"/>
      <c r="N6" s="599"/>
      <c r="O6" s="599"/>
    </row>
    <row r="7" spans="2:23" ht="24">
      <c r="B7" s="598" t="s">
        <v>554</v>
      </c>
      <c r="C7" s="598"/>
      <c r="D7" s="598" t="s">
        <v>582</v>
      </c>
      <c r="E7" s="598" t="s">
        <v>118</v>
      </c>
      <c r="F7" s="598" t="s">
        <v>583</v>
      </c>
      <c r="G7" s="598" t="s">
        <v>64</v>
      </c>
      <c r="H7" s="598" t="s">
        <v>46</v>
      </c>
      <c r="I7" s="598" t="s">
        <v>570</v>
      </c>
      <c r="J7" s="598" t="s">
        <v>147</v>
      </c>
      <c r="K7" s="598" t="s">
        <v>550</v>
      </c>
      <c r="L7" s="598" t="s">
        <v>238</v>
      </c>
      <c r="M7" s="598" t="s">
        <v>463</v>
      </c>
      <c r="N7" s="634" t="s">
        <v>226</v>
      </c>
      <c r="O7" s="746" t="s">
        <v>585</v>
      </c>
      <c r="P7" s="663"/>
    </row>
    <row r="8" spans="2:23" ht="19.7" customHeight="1">
      <c r="B8" s="598" t="s">
        <v>332</v>
      </c>
      <c r="C8" s="598"/>
      <c r="D8" s="881"/>
      <c r="E8" s="881"/>
      <c r="F8" s="881"/>
      <c r="G8" s="881"/>
      <c r="H8" s="881"/>
      <c r="I8" s="881"/>
      <c r="J8" s="881"/>
      <c r="K8" s="881"/>
      <c r="L8" s="881"/>
      <c r="M8" s="881"/>
      <c r="N8" s="909"/>
      <c r="O8" s="910"/>
      <c r="P8" s="663"/>
    </row>
    <row r="9" spans="2:23" ht="16.5" customHeight="1"/>
    <row r="10" spans="2:23" ht="16.5" customHeight="1">
      <c r="B10" s="864" t="s">
        <v>609</v>
      </c>
      <c r="C10" s="864"/>
      <c r="D10" s="864"/>
      <c r="E10" s="864"/>
      <c r="F10" s="864"/>
      <c r="G10" s="864"/>
      <c r="H10" s="864"/>
      <c r="I10" s="864"/>
      <c r="J10" s="864"/>
      <c r="K10" s="864"/>
      <c r="L10" s="864"/>
      <c r="M10" s="864"/>
      <c r="N10" s="864"/>
      <c r="O10" s="864"/>
      <c r="Q10" s="863"/>
      <c r="R10" s="863"/>
      <c r="S10" s="863"/>
    </row>
    <row r="11" spans="2:23" ht="16.5" customHeight="1">
      <c r="B11" s="864" t="s">
        <v>67</v>
      </c>
      <c r="C11" s="864"/>
      <c r="D11" s="864"/>
      <c r="E11" s="864"/>
      <c r="F11" s="864"/>
      <c r="G11" s="864"/>
      <c r="H11" s="864"/>
      <c r="I11" s="864"/>
      <c r="J11" s="864"/>
      <c r="K11" s="864"/>
      <c r="L11" s="864"/>
      <c r="M11" s="864"/>
      <c r="N11" s="864"/>
      <c r="O11" s="864"/>
      <c r="Q11" s="863"/>
      <c r="R11" s="863"/>
      <c r="S11" s="863"/>
    </row>
    <row r="12" spans="2:23" ht="14.45" customHeight="1">
      <c r="B12" s="865" t="s">
        <v>554</v>
      </c>
      <c r="C12" s="773" t="s">
        <v>612</v>
      </c>
      <c r="D12" s="804"/>
      <c r="E12" s="804"/>
      <c r="F12" s="780"/>
      <c r="G12" s="614" t="s">
        <v>469</v>
      </c>
      <c r="H12" s="614"/>
      <c r="I12" s="614"/>
      <c r="J12" s="773" t="s">
        <v>353</v>
      </c>
      <c r="K12" s="780"/>
      <c r="L12" s="773" t="s">
        <v>579</v>
      </c>
      <c r="M12" s="804"/>
      <c r="N12" s="780"/>
      <c r="O12" s="760" t="s">
        <v>392</v>
      </c>
      <c r="P12" s="663"/>
      <c r="Q12" s="863"/>
      <c r="R12" s="863"/>
      <c r="S12" s="863"/>
    </row>
    <row r="13" spans="2:23" ht="14.45" customHeight="1">
      <c r="B13" s="866" t="s">
        <v>582</v>
      </c>
      <c r="C13" s="874"/>
      <c r="D13" s="882"/>
      <c r="E13" s="882"/>
      <c r="F13" s="888"/>
      <c r="G13" s="890"/>
      <c r="H13" s="890"/>
      <c r="I13" s="894"/>
      <c r="J13" s="897"/>
      <c r="K13" s="903"/>
      <c r="L13" s="907" t="s">
        <v>479</v>
      </c>
      <c r="M13" s="890"/>
      <c r="N13" s="894"/>
      <c r="O13" s="911"/>
      <c r="P13" s="663"/>
      <c r="Q13" s="863"/>
      <c r="R13" s="863"/>
      <c r="S13" s="863"/>
    </row>
    <row r="14" spans="2:23" ht="14.45" customHeight="1">
      <c r="B14" s="867"/>
      <c r="C14" s="581"/>
      <c r="D14" s="581"/>
      <c r="E14" s="581"/>
      <c r="F14" s="581"/>
      <c r="G14" s="891"/>
      <c r="H14" s="891"/>
      <c r="I14" s="891"/>
      <c r="J14" s="898"/>
      <c r="K14" s="904"/>
      <c r="L14" s="898" t="s">
        <v>479</v>
      </c>
      <c r="M14" s="908"/>
      <c r="N14" s="904"/>
      <c r="O14" s="912"/>
      <c r="P14" s="663"/>
      <c r="Q14" s="863"/>
      <c r="R14" s="863"/>
      <c r="S14" s="863"/>
    </row>
    <row r="15" spans="2:23" ht="14.45" customHeight="1">
      <c r="B15" s="867"/>
      <c r="C15" s="581"/>
      <c r="D15" s="581"/>
      <c r="E15" s="581"/>
      <c r="F15" s="581"/>
      <c r="G15" s="891"/>
      <c r="H15" s="891"/>
      <c r="I15" s="891"/>
      <c r="J15" s="898"/>
      <c r="K15" s="904"/>
      <c r="L15" s="898" t="s">
        <v>479</v>
      </c>
      <c r="M15" s="908"/>
      <c r="N15" s="904"/>
      <c r="O15" s="912"/>
      <c r="P15" s="663"/>
      <c r="Q15" s="863"/>
      <c r="R15" s="863"/>
      <c r="S15" s="863"/>
    </row>
    <row r="16" spans="2:23" ht="14.45" customHeight="1">
      <c r="B16" s="867"/>
      <c r="C16" s="581"/>
      <c r="D16" s="581"/>
      <c r="E16" s="581"/>
      <c r="F16" s="581"/>
      <c r="G16" s="891"/>
      <c r="H16" s="891"/>
      <c r="I16" s="891"/>
      <c r="J16" s="898"/>
      <c r="K16" s="904"/>
      <c r="L16" s="898" t="s">
        <v>479</v>
      </c>
      <c r="M16" s="908"/>
      <c r="N16" s="904"/>
      <c r="O16" s="912"/>
      <c r="P16" s="663"/>
      <c r="Q16" s="863"/>
      <c r="R16" s="863"/>
      <c r="S16" s="863"/>
    </row>
    <row r="17" spans="2:19" ht="14.45" customHeight="1">
      <c r="B17" s="867"/>
      <c r="C17" s="581"/>
      <c r="D17" s="581"/>
      <c r="E17" s="581"/>
      <c r="F17" s="581"/>
      <c r="G17" s="891"/>
      <c r="H17" s="891"/>
      <c r="I17" s="891"/>
      <c r="J17" s="898"/>
      <c r="K17" s="904"/>
      <c r="L17" s="898" t="s">
        <v>479</v>
      </c>
      <c r="M17" s="908"/>
      <c r="N17" s="904"/>
      <c r="O17" s="912"/>
      <c r="P17" s="663"/>
      <c r="Q17" s="863"/>
      <c r="R17" s="863"/>
      <c r="S17" s="863"/>
    </row>
    <row r="18" spans="2:19" ht="14.45" customHeight="1">
      <c r="B18" s="867"/>
      <c r="C18" s="581"/>
      <c r="D18" s="581"/>
      <c r="E18" s="581"/>
      <c r="F18" s="581"/>
      <c r="G18" s="891"/>
      <c r="H18" s="891"/>
      <c r="I18" s="891"/>
      <c r="J18" s="898"/>
      <c r="K18" s="904"/>
      <c r="L18" s="898" t="s">
        <v>479</v>
      </c>
      <c r="M18" s="908"/>
      <c r="N18" s="904"/>
      <c r="O18" s="912"/>
      <c r="P18" s="663"/>
      <c r="Q18" s="863"/>
      <c r="R18" s="863"/>
      <c r="S18" s="863"/>
    </row>
    <row r="19" spans="2:19" ht="14.45" customHeight="1">
      <c r="B19" s="867"/>
      <c r="C19" s="581"/>
      <c r="D19" s="581"/>
      <c r="E19" s="581"/>
      <c r="F19" s="581"/>
      <c r="G19" s="891"/>
      <c r="H19" s="891"/>
      <c r="I19" s="891"/>
      <c r="J19" s="898"/>
      <c r="K19" s="904"/>
      <c r="L19" s="898" t="s">
        <v>479</v>
      </c>
      <c r="M19" s="908"/>
      <c r="N19" s="904"/>
      <c r="O19" s="912"/>
      <c r="P19" s="663"/>
      <c r="Q19" s="863"/>
      <c r="R19" s="863"/>
      <c r="S19" s="863"/>
    </row>
    <row r="20" spans="2:19" ht="14.45" customHeight="1">
      <c r="B20" s="868"/>
      <c r="C20" s="875"/>
      <c r="D20" s="883"/>
      <c r="E20" s="883"/>
      <c r="F20" s="883"/>
      <c r="G20" s="883"/>
      <c r="H20" s="883"/>
      <c r="I20" s="895"/>
      <c r="J20" s="899" t="s">
        <v>614</v>
      </c>
      <c r="K20" s="905"/>
      <c r="L20" s="905"/>
      <c r="M20" s="905"/>
      <c r="N20" s="905"/>
      <c r="O20" s="913"/>
      <c r="P20" s="663"/>
      <c r="Q20" s="863"/>
      <c r="R20" s="863"/>
      <c r="S20" s="863"/>
    </row>
    <row r="21" spans="2:19" ht="14.45" customHeight="1">
      <c r="B21" s="866" t="s">
        <v>518</v>
      </c>
      <c r="C21" s="874"/>
      <c r="D21" s="882"/>
      <c r="E21" s="882"/>
      <c r="F21" s="888"/>
      <c r="G21" s="890"/>
      <c r="H21" s="890"/>
      <c r="I21" s="894"/>
      <c r="J21" s="897"/>
      <c r="K21" s="903"/>
      <c r="L21" s="907" t="s">
        <v>479</v>
      </c>
      <c r="M21" s="890"/>
      <c r="N21" s="894"/>
      <c r="O21" s="911"/>
      <c r="P21" s="663"/>
      <c r="Q21" s="863"/>
      <c r="R21" s="863"/>
      <c r="S21" s="863"/>
    </row>
    <row r="22" spans="2:19" ht="14.45" customHeight="1">
      <c r="B22" s="869"/>
      <c r="C22" s="581"/>
      <c r="D22" s="581"/>
      <c r="E22" s="581"/>
      <c r="F22" s="581"/>
      <c r="G22" s="891"/>
      <c r="H22" s="891"/>
      <c r="I22" s="891"/>
      <c r="J22" s="898"/>
      <c r="K22" s="904"/>
      <c r="L22" s="898" t="s">
        <v>479</v>
      </c>
      <c r="M22" s="908"/>
      <c r="N22" s="904"/>
      <c r="O22" s="912"/>
      <c r="P22" s="663"/>
      <c r="Q22" s="863"/>
      <c r="R22" s="863"/>
      <c r="S22" s="863"/>
    </row>
    <row r="23" spans="2:19" ht="14.45" customHeight="1">
      <c r="B23" s="867"/>
      <c r="C23" s="581"/>
      <c r="D23" s="581"/>
      <c r="E23" s="581"/>
      <c r="F23" s="581"/>
      <c r="G23" s="891"/>
      <c r="H23" s="891"/>
      <c r="I23" s="891"/>
      <c r="J23" s="898"/>
      <c r="K23" s="904"/>
      <c r="L23" s="898" t="s">
        <v>479</v>
      </c>
      <c r="M23" s="908"/>
      <c r="N23" s="904"/>
      <c r="O23" s="912"/>
      <c r="P23" s="663"/>
      <c r="Q23" s="863"/>
      <c r="R23" s="863"/>
      <c r="S23" s="863"/>
    </row>
    <row r="24" spans="2:19" ht="14.45" customHeight="1">
      <c r="B24" s="867"/>
      <c r="C24" s="581"/>
      <c r="D24" s="581"/>
      <c r="E24" s="581"/>
      <c r="F24" s="581"/>
      <c r="G24" s="891"/>
      <c r="H24" s="891"/>
      <c r="I24" s="891"/>
      <c r="J24" s="898"/>
      <c r="K24" s="904"/>
      <c r="L24" s="898" t="s">
        <v>479</v>
      </c>
      <c r="M24" s="908"/>
      <c r="N24" s="904"/>
      <c r="O24" s="912"/>
      <c r="P24" s="663"/>
    </row>
    <row r="25" spans="2:19" ht="14.45" customHeight="1">
      <c r="B25" s="867"/>
      <c r="C25" s="581"/>
      <c r="D25" s="581"/>
      <c r="E25" s="581"/>
      <c r="F25" s="581"/>
      <c r="G25" s="891"/>
      <c r="H25" s="891"/>
      <c r="I25" s="891"/>
      <c r="J25" s="898"/>
      <c r="K25" s="904"/>
      <c r="L25" s="898" t="s">
        <v>479</v>
      </c>
      <c r="M25" s="908"/>
      <c r="N25" s="904"/>
      <c r="O25" s="912"/>
      <c r="P25" s="663"/>
    </row>
    <row r="26" spans="2:19" ht="14.45" customHeight="1">
      <c r="B26" s="867"/>
      <c r="C26" s="581"/>
      <c r="D26" s="581"/>
      <c r="E26" s="581"/>
      <c r="F26" s="581"/>
      <c r="G26" s="891"/>
      <c r="H26" s="891"/>
      <c r="I26" s="891"/>
      <c r="J26" s="898"/>
      <c r="K26" s="904"/>
      <c r="L26" s="898" t="s">
        <v>479</v>
      </c>
      <c r="M26" s="908"/>
      <c r="N26" s="904"/>
      <c r="O26" s="912"/>
      <c r="P26" s="663"/>
      <c r="Q26" s="107"/>
      <c r="R26" s="104"/>
    </row>
    <row r="27" spans="2:19" ht="14.45" customHeight="1">
      <c r="B27" s="867"/>
      <c r="C27" s="581"/>
      <c r="D27" s="581"/>
      <c r="E27" s="581"/>
      <c r="F27" s="581"/>
      <c r="G27" s="891"/>
      <c r="H27" s="891"/>
      <c r="I27" s="891"/>
      <c r="J27" s="898"/>
      <c r="K27" s="904"/>
      <c r="L27" s="898" t="s">
        <v>479</v>
      </c>
      <c r="M27" s="908"/>
      <c r="N27" s="904"/>
      <c r="O27" s="912"/>
      <c r="P27" s="663"/>
      <c r="Q27" s="104"/>
      <c r="R27" s="104"/>
    </row>
    <row r="28" spans="2:19" ht="14.45" customHeight="1">
      <c r="B28" s="868"/>
      <c r="C28" s="875"/>
      <c r="D28" s="883"/>
      <c r="E28" s="883"/>
      <c r="F28" s="883"/>
      <c r="G28" s="883"/>
      <c r="H28" s="883"/>
      <c r="I28" s="895"/>
      <c r="J28" s="899" t="s">
        <v>303</v>
      </c>
      <c r="K28" s="905"/>
      <c r="L28" s="905"/>
      <c r="M28" s="905"/>
      <c r="N28" s="905"/>
      <c r="O28" s="913"/>
      <c r="P28" s="663"/>
    </row>
    <row r="29" spans="2:19" ht="14.45" customHeight="1">
      <c r="B29" s="866" t="s">
        <v>589</v>
      </c>
      <c r="C29" s="874"/>
      <c r="D29" s="882"/>
      <c r="E29" s="882"/>
      <c r="F29" s="888"/>
      <c r="G29" s="890"/>
      <c r="H29" s="890"/>
      <c r="I29" s="894"/>
      <c r="J29" s="897"/>
      <c r="K29" s="903"/>
      <c r="L29" s="907" t="s">
        <v>479</v>
      </c>
      <c r="M29" s="890"/>
      <c r="N29" s="894"/>
      <c r="O29" s="911"/>
      <c r="P29" s="663"/>
    </row>
    <row r="30" spans="2:19" ht="14.45" customHeight="1">
      <c r="B30" s="867"/>
      <c r="C30" s="581"/>
      <c r="D30" s="581"/>
      <c r="E30" s="581"/>
      <c r="F30" s="581"/>
      <c r="G30" s="891"/>
      <c r="H30" s="891"/>
      <c r="I30" s="891"/>
      <c r="J30" s="898"/>
      <c r="K30" s="904"/>
      <c r="L30" s="898" t="s">
        <v>479</v>
      </c>
      <c r="M30" s="908"/>
      <c r="N30" s="904"/>
      <c r="O30" s="912"/>
      <c r="P30" s="663"/>
      <c r="Q30" s="104"/>
    </row>
    <row r="31" spans="2:19" ht="14.45" customHeight="1">
      <c r="B31" s="867"/>
      <c r="C31" s="581"/>
      <c r="D31" s="581"/>
      <c r="E31" s="581"/>
      <c r="F31" s="581"/>
      <c r="G31" s="891"/>
      <c r="H31" s="891"/>
      <c r="I31" s="891"/>
      <c r="J31" s="898"/>
      <c r="K31" s="904"/>
      <c r="L31" s="898" t="s">
        <v>479</v>
      </c>
      <c r="M31" s="908"/>
      <c r="N31" s="904"/>
      <c r="O31" s="912"/>
      <c r="P31" s="663"/>
    </row>
    <row r="32" spans="2:19" ht="14.45" customHeight="1">
      <c r="B32" s="867"/>
      <c r="C32" s="581"/>
      <c r="D32" s="581"/>
      <c r="E32" s="581"/>
      <c r="F32" s="581"/>
      <c r="G32" s="891"/>
      <c r="H32" s="891"/>
      <c r="I32" s="891"/>
      <c r="J32" s="898"/>
      <c r="K32" s="904"/>
      <c r="L32" s="898" t="s">
        <v>479</v>
      </c>
      <c r="M32" s="908"/>
      <c r="N32" s="904"/>
      <c r="O32" s="912"/>
      <c r="P32" s="663"/>
    </row>
    <row r="33" spans="2:16" ht="14.45" customHeight="1">
      <c r="B33" s="867"/>
      <c r="C33" s="581"/>
      <c r="D33" s="581"/>
      <c r="E33" s="581"/>
      <c r="F33" s="581"/>
      <c r="G33" s="891"/>
      <c r="H33" s="891"/>
      <c r="I33" s="891"/>
      <c r="J33" s="898"/>
      <c r="K33" s="904"/>
      <c r="L33" s="898" t="s">
        <v>479</v>
      </c>
      <c r="M33" s="908"/>
      <c r="N33" s="904"/>
      <c r="O33" s="912"/>
      <c r="P33" s="663"/>
    </row>
    <row r="34" spans="2:16" ht="14.45" customHeight="1">
      <c r="B34" s="867"/>
      <c r="C34" s="581"/>
      <c r="D34" s="581"/>
      <c r="E34" s="581"/>
      <c r="F34" s="581"/>
      <c r="G34" s="891"/>
      <c r="H34" s="891"/>
      <c r="I34" s="891"/>
      <c r="J34" s="898"/>
      <c r="K34" s="904"/>
      <c r="L34" s="898" t="s">
        <v>479</v>
      </c>
      <c r="M34" s="908"/>
      <c r="N34" s="904"/>
      <c r="O34" s="912"/>
      <c r="P34" s="663"/>
    </row>
    <row r="35" spans="2:16" ht="14.45" customHeight="1">
      <c r="B35" s="867"/>
      <c r="C35" s="581"/>
      <c r="D35" s="581"/>
      <c r="E35" s="581"/>
      <c r="F35" s="581"/>
      <c r="G35" s="891"/>
      <c r="H35" s="891"/>
      <c r="I35" s="891"/>
      <c r="J35" s="898"/>
      <c r="K35" s="904"/>
      <c r="L35" s="898" t="s">
        <v>479</v>
      </c>
      <c r="M35" s="908"/>
      <c r="N35" s="904"/>
      <c r="O35" s="912"/>
      <c r="P35" s="663"/>
    </row>
    <row r="36" spans="2:16" ht="14.45" customHeight="1">
      <c r="B36" s="868"/>
      <c r="C36" s="875"/>
      <c r="D36" s="883"/>
      <c r="E36" s="883"/>
      <c r="F36" s="883"/>
      <c r="G36" s="883"/>
      <c r="H36" s="883"/>
      <c r="I36" s="895"/>
      <c r="J36" s="899" t="s">
        <v>615</v>
      </c>
      <c r="K36" s="905"/>
      <c r="L36" s="905"/>
      <c r="M36" s="905"/>
      <c r="N36" s="905"/>
      <c r="O36" s="913"/>
      <c r="P36" s="663"/>
    </row>
    <row r="37" spans="2:16" ht="14.45" customHeight="1">
      <c r="B37" s="866" t="s">
        <v>590</v>
      </c>
      <c r="C37" s="874"/>
      <c r="D37" s="882"/>
      <c r="E37" s="882"/>
      <c r="F37" s="888"/>
      <c r="G37" s="890"/>
      <c r="H37" s="890"/>
      <c r="I37" s="894"/>
      <c r="J37" s="897"/>
      <c r="K37" s="903"/>
      <c r="L37" s="907" t="s">
        <v>479</v>
      </c>
      <c r="M37" s="890"/>
      <c r="N37" s="894"/>
      <c r="O37" s="911"/>
      <c r="P37" s="663"/>
    </row>
    <row r="38" spans="2:16" ht="14.45" customHeight="1">
      <c r="B38" s="867"/>
      <c r="C38" s="581"/>
      <c r="D38" s="581"/>
      <c r="E38" s="581"/>
      <c r="F38" s="581"/>
      <c r="G38" s="891"/>
      <c r="H38" s="891"/>
      <c r="I38" s="891"/>
      <c r="J38" s="898"/>
      <c r="K38" s="904"/>
      <c r="L38" s="898" t="s">
        <v>479</v>
      </c>
      <c r="M38" s="908"/>
      <c r="N38" s="904"/>
      <c r="O38" s="912"/>
      <c r="P38" s="663"/>
    </row>
    <row r="39" spans="2:16" ht="14.45" customHeight="1">
      <c r="B39" s="867"/>
      <c r="C39" s="581"/>
      <c r="D39" s="581"/>
      <c r="E39" s="581"/>
      <c r="F39" s="581"/>
      <c r="G39" s="891"/>
      <c r="H39" s="891"/>
      <c r="I39" s="891"/>
      <c r="J39" s="898"/>
      <c r="K39" s="904"/>
      <c r="L39" s="898" t="s">
        <v>479</v>
      </c>
      <c r="M39" s="908"/>
      <c r="N39" s="904"/>
      <c r="O39" s="912"/>
      <c r="P39" s="663"/>
    </row>
    <row r="40" spans="2:16" ht="14.45" customHeight="1">
      <c r="B40" s="867"/>
      <c r="C40" s="581"/>
      <c r="D40" s="581"/>
      <c r="E40" s="581"/>
      <c r="F40" s="581"/>
      <c r="G40" s="891"/>
      <c r="H40" s="891"/>
      <c r="I40" s="891"/>
      <c r="J40" s="898"/>
      <c r="K40" s="904"/>
      <c r="L40" s="898" t="s">
        <v>479</v>
      </c>
      <c r="M40" s="908"/>
      <c r="N40" s="904"/>
      <c r="O40" s="912"/>
      <c r="P40" s="663"/>
    </row>
    <row r="41" spans="2:16" ht="14.45" customHeight="1">
      <c r="B41" s="867"/>
      <c r="C41" s="581"/>
      <c r="D41" s="581"/>
      <c r="E41" s="581"/>
      <c r="F41" s="581"/>
      <c r="G41" s="891"/>
      <c r="H41" s="891"/>
      <c r="I41" s="891"/>
      <c r="J41" s="898"/>
      <c r="K41" s="904"/>
      <c r="L41" s="898" t="s">
        <v>479</v>
      </c>
      <c r="M41" s="908"/>
      <c r="N41" s="904"/>
      <c r="O41" s="912"/>
      <c r="P41" s="663"/>
    </row>
    <row r="42" spans="2:16" ht="14.45" customHeight="1">
      <c r="B42" s="867"/>
      <c r="C42" s="581"/>
      <c r="D42" s="581"/>
      <c r="E42" s="581"/>
      <c r="F42" s="581"/>
      <c r="G42" s="891"/>
      <c r="H42" s="891"/>
      <c r="I42" s="891"/>
      <c r="J42" s="898"/>
      <c r="K42" s="904"/>
      <c r="L42" s="898" t="s">
        <v>479</v>
      </c>
      <c r="M42" s="908"/>
      <c r="N42" s="904"/>
      <c r="O42" s="912"/>
      <c r="P42" s="663"/>
    </row>
    <row r="43" spans="2:16" ht="14.45" customHeight="1">
      <c r="B43" s="867"/>
      <c r="C43" s="581"/>
      <c r="D43" s="581"/>
      <c r="E43" s="581"/>
      <c r="F43" s="581"/>
      <c r="G43" s="891"/>
      <c r="H43" s="891"/>
      <c r="I43" s="891"/>
      <c r="J43" s="898"/>
      <c r="K43" s="904"/>
      <c r="L43" s="898" t="s">
        <v>479</v>
      </c>
      <c r="M43" s="908"/>
      <c r="N43" s="904"/>
      <c r="O43" s="912"/>
      <c r="P43" s="663"/>
    </row>
    <row r="44" spans="2:16" ht="14.45" customHeight="1">
      <c r="B44" s="868"/>
      <c r="C44" s="875"/>
      <c r="D44" s="883"/>
      <c r="E44" s="883"/>
      <c r="F44" s="883"/>
      <c r="G44" s="883"/>
      <c r="H44" s="883"/>
      <c r="I44" s="895"/>
      <c r="J44" s="899" t="s">
        <v>616</v>
      </c>
      <c r="K44" s="905"/>
      <c r="L44" s="905"/>
      <c r="M44" s="905"/>
      <c r="N44" s="905"/>
      <c r="O44" s="913"/>
      <c r="P44" s="663"/>
    </row>
    <row r="45" spans="2:16" ht="14.45" customHeight="1">
      <c r="B45" s="866" t="s">
        <v>36</v>
      </c>
      <c r="C45" s="874"/>
      <c r="D45" s="882"/>
      <c r="E45" s="882"/>
      <c r="F45" s="888"/>
      <c r="G45" s="890"/>
      <c r="H45" s="890"/>
      <c r="I45" s="894"/>
      <c r="J45" s="897"/>
      <c r="K45" s="903"/>
      <c r="L45" s="907" t="s">
        <v>479</v>
      </c>
      <c r="M45" s="890"/>
      <c r="N45" s="894"/>
      <c r="O45" s="911"/>
      <c r="P45" s="663"/>
    </row>
    <row r="46" spans="2:16" ht="14.45" customHeight="1">
      <c r="B46" s="867"/>
      <c r="C46" s="581"/>
      <c r="D46" s="581"/>
      <c r="E46" s="581"/>
      <c r="F46" s="581"/>
      <c r="G46" s="891"/>
      <c r="H46" s="891"/>
      <c r="I46" s="891"/>
      <c r="J46" s="898"/>
      <c r="K46" s="904"/>
      <c r="L46" s="898" t="s">
        <v>479</v>
      </c>
      <c r="M46" s="908"/>
      <c r="N46" s="904"/>
      <c r="O46" s="912"/>
      <c r="P46" s="663"/>
    </row>
    <row r="47" spans="2:16" ht="14.45" customHeight="1">
      <c r="B47" s="867"/>
      <c r="C47" s="581"/>
      <c r="D47" s="581"/>
      <c r="E47" s="581"/>
      <c r="F47" s="581"/>
      <c r="G47" s="891"/>
      <c r="H47" s="891"/>
      <c r="I47" s="891"/>
      <c r="J47" s="898"/>
      <c r="K47" s="904"/>
      <c r="L47" s="898" t="s">
        <v>479</v>
      </c>
      <c r="M47" s="908"/>
      <c r="N47" s="904"/>
      <c r="O47" s="912"/>
      <c r="P47" s="663"/>
    </row>
    <row r="48" spans="2:16" ht="14.45" customHeight="1">
      <c r="B48" s="867"/>
      <c r="C48" s="581"/>
      <c r="D48" s="581"/>
      <c r="E48" s="581"/>
      <c r="F48" s="581"/>
      <c r="G48" s="891"/>
      <c r="H48" s="891"/>
      <c r="I48" s="891"/>
      <c r="J48" s="898"/>
      <c r="K48" s="904"/>
      <c r="L48" s="898" t="s">
        <v>479</v>
      </c>
      <c r="M48" s="908"/>
      <c r="N48" s="904"/>
      <c r="O48" s="912"/>
      <c r="P48" s="663"/>
    </row>
    <row r="49" spans="2:16" ht="14.45" customHeight="1">
      <c r="B49" s="867"/>
      <c r="C49" s="581"/>
      <c r="D49" s="581"/>
      <c r="E49" s="581"/>
      <c r="F49" s="581"/>
      <c r="G49" s="891"/>
      <c r="H49" s="891"/>
      <c r="I49" s="891"/>
      <c r="J49" s="898"/>
      <c r="K49" s="904"/>
      <c r="L49" s="898" t="s">
        <v>479</v>
      </c>
      <c r="M49" s="908"/>
      <c r="N49" s="904"/>
      <c r="O49" s="912"/>
      <c r="P49" s="663"/>
    </row>
    <row r="50" spans="2:16" ht="14.45" customHeight="1">
      <c r="B50" s="867"/>
      <c r="C50" s="581"/>
      <c r="D50" s="581"/>
      <c r="E50" s="581"/>
      <c r="F50" s="581"/>
      <c r="G50" s="891"/>
      <c r="H50" s="891"/>
      <c r="I50" s="891"/>
      <c r="J50" s="898"/>
      <c r="K50" s="904"/>
      <c r="L50" s="898" t="s">
        <v>479</v>
      </c>
      <c r="M50" s="908"/>
      <c r="N50" s="904"/>
      <c r="O50" s="912"/>
      <c r="P50" s="663"/>
    </row>
    <row r="51" spans="2:16" ht="14.45" customHeight="1">
      <c r="B51" s="867"/>
      <c r="C51" s="581"/>
      <c r="D51" s="581"/>
      <c r="E51" s="581"/>
      <c r="F51" s="581"/>
      <c r="G51" s="891"/>
      <c r="H51" s="891"/>
      <c r="I51" s="891"/>
      <c r="J51" s="898"/>
      <c r="K51" s="904"/>
      <c r="L51" s="898" t="s">
        <v>479</v>
      </c>
      <c r="M51" s="908"/>
      <c r="N51" s="904"/>
      <c r="O51" s="912"/>
      <c r="P51" s="663"/>
    </row>
    <row r="52" spans="2:16" ht="14.45" customHeight="1">
      <c r="B52" s="868"/>
      <c r="C52" s="875"/>
      <c r="D52" s="883"/>
      <c r="E52" s="883"/>
      <c r="F52" s="883"/>
      <c r="G52" s="883"/>
      <c r="H52" s="883"/>
      <c r="I52" s="895"/>
      <c r="J52" s="899" t="s">
        <v>617</v>
      </c>
      <c r="K52" s="905"/>
      <c r="L52" s="905"/>
      <c r="M52" s="905"/>
      <c r="N52" s="905"/>
      <c r="O52" s="913"/>
      <c r="P52" s="663"/>
    </row>
    <row r="53" spans="2:16" ht="14.45" customHeight="1">
      <c r="B53" s="869" t="s">
        <v>130</v>
      </c>
      <c r="C53" s="874"/>
      <c r="D53" s="882"/>
      <c r="E53" s="882"/>
      <c r="F53" s="888"/>
      <c r="G53" s="890"/>
      <c r="H53" s="890"/>
      <c r="I53" s="894"/>
      <c r="J53" s="897"/>
      <c r="K53" s="903"/>
      <c r="L53" s="907" t="s">
        <v>479</v>
      </c>
      <c r="M53" s="890"/>
      <c r="N53" s="894"/>
      <c r="O53" s="911"/>
      <c r="P53" s="663"/>
    </row>
    <row r="54" spans="2:16" ht="14.45" customHeight="1">
      <c r="B54" s="867"/>
      <c r="C54" s="581"/>
      <c r="D54" s="581"/>
      <c r="E54" s="581"/>
      <c r="F54" s="581"/>
      <c r="G54" s="891"/>
      <c r="H54" s="891"/>
      <c r="I54" s="891"/>
      <c r="J54" s="898"/>
      <c r="K54" s="904"/>
      <c r="L54" s="898" t="s">
        <v>479</v>
      </c>
      <c r="M54" s="908"/>
      <c r="N54" s="904"/>
      <c r="O54" s="912"/>
      <c r="P54" s="663"/>
    </row>
    <row r="55" spans="2:16" ht="14.45" customHeight="1">
      <c r="B55" s="867"/>
      <c r="C55" s="581"/>
      <c r="D55" s="581"/>
      <c r="E55" s="581"/>
      <c r="F55" s="581"/>
      <c r="G55" s="891"/>
      <c r="H55" s="891"/>
      <c r="I55" s="891"/>
      <c r="J55" s="898"/>
      <c r="K55" s="904"/>
      <c r="L55" s="898" t="s">
        <v>479</v>
      </c>
      <c r="M55" s="908"/>
      <c r="N55" s="904"/>
      <c r="O55" s="912"/>
      <c r="P55" s="663"/>
    </row>
    <row r="56" spans="2:16" ht="14.45" customHeight="1">
      <c r="B56" s="867"/>
      <c r="C56" s="581"/>
      <c r="D56" s="581"/>
      <c r="E56" s="581"/>
      <c r="F56" s="581"/>
      <c r="G56" s="891"/>
      <c r="H56" s="891"/>
      <c r="I56" s="891"/>
      <c r="J56" s="898"/>
      <c r="K56" s="904"/>
      <c r="L56" s="898" t="s">
        <v>479</v>
      </c>
      <c r="M56" s="908"/>
      <c r="N56" s="904"/>
      <c r="O56" s="912"/>
      <c r="P56" s="663"/>
    </row>
    <row r="57" spans="2:16" ht="14.45" customHeight="1">
      <c r="B57" s="867"/>
      <c r="C57" s="581"/>
      <c r="D57" s="581"/>
      <c r="E57" s="581"/>
      <c r="F57" s="581"/>
      <c r="G57" s="891"/>
      <c r="H57" s="891"/>
      <c r="I57" s="891"/>
      <c r="J57" s="898"/>
      <c r="K57" s="904"/>
      <c r="L57" s="898" t="s">
        <v>479</v>
      </c>
      <c r="M57" s="908"/>
      <c r="N57" s="904"/>
      <c r="O57" s="912"/>
      <c r="P57" s="663"/>
    </row>
    <row r="58" spans="2:16" ht="14.45" customHeight="1">
      <c r="B58" s="867"/>
      <c r="C58" s="581"/>
      <c r="D58" s="581"/>
      <c r="E58" s="581"/>
      <c r="F58" s="581"/>
      <c r="G58" s="891"/>
      <c r="H58" s="891"/>
      <c r="I58" s="891"/>
      <c r="J58" s="898"/>
      <c r="K58" s="904"/>
      <c r="L58" s="898" t="s">
        <v>479</v>
      </c>
      <c r="M58" s="908"/>
      <c r="N58" s="904"/>
      <c r="O58" s="912"/>
      <c r="P58" s="663"/>
    </row>
    <row r="59" spans="2:16" ht="14.45" customHeight="1">
      <c r="B59" s="867"/>
      <c r="C59" s="581"/>
      <c r="D59" s="581"/>
      <c r="E59" s="581"/>
      <c r="F59" s="581"/>
      <c r="G59" s="891"/>
      <c r="H59" s="891"/>
      <c r="I59" s="891"/>
      <c r="J59" s="898"/>
      <c r="K59" s="904"/>
      <c r="L59" s="898" t="s">
        <v>479</v>
      </c>
      <c r="M59" s="908"/>
      <c r="N59" s="904"/>
      <c r="O59" s="912"/>
      <c r="P59" s="663"/>
    </row>
    <row r="60" spans="2:16" ht="14.45" customHeight="1">
      <c r="B60" s="868"/>
      <c r="C60" s="875"/>
      <c r="D60" s="883"/>
      <c r="E60" s="883"/>
      <c r="F60" s="883"/>
      <c r="G60" s="883"/>
      <c r="H60" s="883"/>
      <c r="I60" s="895"/>
      <c r="J60" s="899" t="s">
        <v>92</v>
      </c>
      <c r="K60" s="905"/>
      <c r="L60" s="905"/>
      <c r="M60" s="905"/>
      <c r="N60" s="905"/>
      <c r="O60" s="913"/>
      <c r="P60" s="663"/>
    </row>
    <row r="61" spans="2:16" ht="14.45" customHeight="1">
      <c r="B61" s="812"/>
      <c r="C61" s="812"/>
      <c r="D61" s="812"/>
      <c r="E61" s="812"/>
      <c r="F61" s="812"/>
      <c r="G61" s="812"/>
      <c r="H61" s="812"/>
      <c r="I61" s="812"/>
      <c r="J61" s="812"/>
      <c r="K61" s="812"/>
      <c r="L61" s="812"/>
      <c r="M61" s="812"/>
      <c r="N61" s="812"/>
      <c r="O61" s="812"/>
      <c r="P61" s="663"/>
    </row>
    <row r="62" spans="2:16" ht="14.45" customHeight="1">
      <c r="B62" s="858"/>
      <c r="C62" s="812"/>
      <c r="D62" s="812"/>
      <c r="E62" s="812"/>
      <c r="F62" s="812"/>
      <c r="G62" s="812"/>
      <c r="H62" s="812"/>
      <c r="I62" s="812"/>
      <c r="J62" s="812"/>
      <c r="K62" s="812"/>
      <c r="L62" s="864"/>
      <c r="M62" s="864"/>
      <c r="N62" s="864"/>
      <c r="O62" s="864"/>
    </row>
    <row r="63" spans="2:16" ht="14.45" customHeight="1">
      <c r="B63" s="865" t="s">
        <v>554</v>
      </c>
      <c r="C63" s="876" t="s">
        <v>612</v>
      </c>
      <c r="D63" s="884"/>
      <c r="E63" s="884"/>
      <c r="F63" s="889"/>
      <c r="G63" s="630" t="s">
        <v>469</v>
      </c>
      <c r="H63" s="630"/>
      <c r="I63" s="630"/>
      <c r="J63" s="876" t="s">
        <v>353</v>
      </c>
      <c r="K63" s="889"/>
      <c r="L63" s="876" t="s">
        <v>579</v>
      </c>
      <c r="M63" s="884"/>
      <c r="N63" s="889"/>
      <c r="O63" s="914" t="s">
        <v>392</v>
      </c>
      <c r="P63" s="663"/>
    </row>
    <row r="64" spans="2:16" ht="14.45" customHeight="1">
      <c r="B64" s="866" t="s">
        <v>362</v>
      </c>
      <c r="C64" s="874"/>
      <c r="D64" s="882"/>
      <c r="E64" s="882"/>
      <c r="F64" s="888"/>
      <c r="G64" s="890"/>
      <c r="H64" s="890"/>
      <c r="I64" s="894"/>
      <c r="J64" s="897"/>
      <c r="K64" s="903"/>
      <c r="L64" s="907" t="s">
        <v>479</v>
      </c>
      <c r="M64" s="890"/>
      <c r="N64" s="894"/>
      <c r="O64" s="911"/>
      <c r="P64" s="663"/>
    </row>
    <row r="65" spans="2:16" ht="14.45" customHeight="1">
      <c r="B65" s="867"/>
      <c r="C65" s="581"/>
      <c r="D65" s="581"/>
      <c r="E65" s="581"/>
      <c r="F65" s="581"/>
      <c r="G65" s="891"/>
      <c r="H65" s="891"/>
      <c r="I65" s="891"/>
      <c r="J65" s="898"/>
      <c r="K65" s="904"/>
      <c r="L65" s="898" t="s">
        <v>479</v>
      </c>
      <c r="M65" s="908"/>
      <c r="N65" s="904"/>
      <c r="O65" s="912"/>
      <c r="P65" s="663"/>
    </row>
    <row r="66" spans="2:16" ht="14.45" customHeight="1">
      <c r="B66" s="867"/>
      <c r="C66" s="581"/>
      <c r="D66" s="581"/>
      <c r="E66" s="581"/>
      <c r="F66" s="581"/>
      <c r="G66" s="891"/>
      <c r="H66" s="891"/>
      <c r="I66" s="891"/>
      <c r="J66" s="898"/>
      <c r="K66" s="904"/>
      <c r="L66" s="898" t="s">
        <v>479</v>
      </c>
      <c r="M66" s="908"/>
      <c r="N66" s="904"/>
      <c r="O66" s="912"/>
      <c r="P66" s="663"/>
    </row>
    <row r="67" spans="2:16" ht="14.45" customHeight="1">
      <c r="B67" s="867"/>
      <c r="C67" s="581"/>
      <c r="D67" s="581"/>
      <c r="E67" s="581"/>
      <c r="F67" s="581"/>
      <c r="G67" s="891"/>
      <c r="H67" s="891"/>
      <c r="I67" s="891"/>
      <c r="J67" s="898"/>
      <c r="K67" s="904"/>
      <c r="L67" s="898" t="s">
        <v>479</v>
      </c>
      <c r="M67" s="908"/>
      <c r="N67" s="904"/>
      <c r="O67" s="912"/>
      <c r="P67" s="663"/>
    </row>
    <row r="68" spans="2:16" ht="14.45" customHeight="1">
      <c r="B68" s="867"/>
      <c r="C68" s="581"/>
      <c r="D68" s="581"/>
      <c r="E68" s="581"/>
      <c r="F68" s="581"/>
      <c r="G68" s="891"/>
      <c r="H68" s="891"/>
      <c r="I68" s="891"/>
      <c r="J68" s="898"/>
      <c r="K68" s="904"/>
      <c r="L68" s="898" t="s">
        <v>479</v>
      </c>
      <c r="M68" s="908"/>
      <c r="N68" s="904"/>
      <c r="O68" s="912"/>
      <c r="P68" s="663"/>
    </row>
    <row r="69" spans="2:16" ht="14.45" customHeight="1">
      <c r="B69" s="867"/>
      <c r="C69" s="581"/>
      <c r="D69" s="581"/>
      <c r="E69" s="581"/>
      <c r="F69" s="581"/>
      <c r="G69" s="891"/>
      <c r="H69" s="891"/>
      <c r="I69" s="891"/>
      <c r="J69" s="898"/>
      <c r="K69" s="904"/>
      <c r="L69" s="898" t="s">
        <v>479</v>
      </c>
      <c r="M69" s="908"/>
      <c r="N69" s="904"/>
      <c r="O69" s="912"/>
      <c r="P69" s="663"/>
    </row>
    <row r="70" spans="2:16" ht="14.45" customHeight="1">
      <c r="B70" s="867"/>
      <c r="C70" s="581"/>
      <c r="D70" s="581"/>
      <c r="E70" s="581"/>
      <c r="F70" s="581"/>
      <c r="G70" s="891"/>
      <c r="H70" s="891"/>
      <c r="I70" s="891"/>
      <c r="J70" s="898"/>
      <c r="K70" s="904"/>
      <c r="L70" s="898" t="s">
        <v>479</v>
      </c>
      <c r="M70" s="908"/>
      <c r="N70" s="904"/>
      <c r="O70" s="912"/>
      <c r="P70" s="663"/>
    </row>
    <row r="71" spans="2:16" ht="14.45" customHeight="1">
      <c r="B71" s="868"/>
      <c r="C71" s="875"/>
      <c r="D71" s="883"/>
      <c r="E71" s="883"/>
      <c r="F71" s="883"/>
      <c r="G71" s="883"/>
      <c r="H71" s="883"/>
      <c r="I71" s="895"/>
      <c r="J71" s="899" t="s">
        <v>618</v>
      </c>
      <c r="K71" s="905"/>
      <c r="L71" s="905"/>
      <c r="M71" s="905"/>
      <c r="N71" s="905"/>
      <c r="O71" s="913"/>
      <c r="P71" s="663"/>
    </row>
    <row r="72" spans="2:16" ht="14.45" customHeight="1">
      <c r="B72" s="866" t="s">
        <v>512</v>
      </c>
      <c r="C72" s="874"/>
      <c r="D72" s="882"/>
      <c r="E72" s="882"/>
      <c r="F72" s="888"/>
      <c r="G72" s="890"/>
      <c r="H72" s="890"/>
      <c r="I72" s="894"/>
      <c r="J72" s="897"/>
      <c r="K72" s="903"/>
      <c r="L72" s="907" t="s">
        <v>479</v>
      </c>
      <c r="M72" s="890"/>
      <c r="N72" s="894"/>
      <c r="O72" s="911"/>
      <c r="P72" s="663"/>
    </row>
    <row r="73" spans="2:16" ht="14.45" customHeight="1">
      <c r="B73" s="867"/>
      <c r="C73" s="581"/>
      <c r="D73" s="581"/>
      <c r="E73" s="581"/>
      <c r="F73" s="581"/>
      <c r="G73" s="891"/>
      <c r="H73" s="891"/>
      <c r="I73" s="891"/>
      <c r="J73" s="898"/>
      <c r="K73" s="904"/>
      <c r="L73" s="898" t="s">
        <v>479</v>
      </c>
      <c r="M73" s="908"/>
      <c r="N73" s="904"/>
      <c r="O73" s="912"/>
      <c r="P73" s="663"/>
    </row>
    <row r="74" spans="2:16" ht="14.45" customHeight="1">
      <c r="B74" s="867"/>
      <c r="C74" s="581"/>
      <c r="D74" s="581"/>
      <c r="E74" s="581"/>
      <c r="F74" s="581"/>
      <c r="G74" s="891"/>
      <c r="H74" s="891"/>
      <c r="I74" s="891"/>
      <c r="J74" s="898"/>
      <c r="K74" s="904"/>
      <c r="L74" s="898" t="s">
        <v>479</v>
      </c>
      <c r="M74" s="908"/>
      <c r="N74" s="904"/>
      <c r="O74" s="912"/>
      <c r="P74" s="663"/>
    </row>
    <row r="75" spans="2:16" ht="14.45" customHeight="1">
      <c r="B75" s="867"/>
      <c r="C75" s="581"/>
      <c r="D75" s="581"/>
      <c r="E75" s="581"/>
      <c r="F75" s="581"/>
      <c r="G75" s="891"/>
      <c r="H75" s="891"/>
      <c r="I75" s="891"/>
      <c r="J75" s="898"/>
      <c r="K75" s="904"/>
      <c r="L75" s="898" t="s">
        <v>479</v>
      </c>
      <c r="M75" s="908"/>
      <c r="N75" s="904"/>
      <c r="O75" s="912"/>
      <c r="P75" s="663"/>
    </row>
    <row r="76" spans="2:16" ht="14.45" customHeight="1">
      <c r="B76" s="867"/>
      <c r="C76" s="581"/>
      <c r="D76" s="581"/>
      <c r="E76" s="581"/>
      <c r="F76" s="581"/>
      <c r="G76" s="891"/>
      <c r="H76" s="891"/>
      <c r="I76" s="891"/>
      <c r="J76" s="898"/>
      <c r="K76" s="904"/>
      <c r="L76" s="898" t="s">
        <v>479</v>
      </c>
      <c r="M76" s="908"/>
      <c r="N76" s="904"/>
      <c r="O76" s="912"/>
      <c r="P76" s="663"/>
    </row>
    <row r="77" spans="2:16" ht="14.45" customHeight="1">
      <c r="B77" s="867"/>
      <c r="C77" s="581"/>
      <c r="D77" s="581"/>
      <c r="E77" s="581"/>
      <c r="F77" s="581"/>
      <c r="G77" s="891"/>
      <c r="H77" s="891"/>
      <c r="I77" s="891"/>
      <c r="J77" s="898"/>
      <c r="K77" s="904"/>
      <c r="L77" s="898" t="s">
        <v>479</v>
      </c>
      <c r="M77" s="908"/>
      <c r="N77" s="904"/>
      <c r="O77" s="912"/>
      <c r="P77" s="663"/>
    </row>
    <row r="78" spans="2:16" ht="14.45" customHeight="1">
      <c r="B78" s="867"/>
      <c r="C78" s="581"/>
      <c r="D78" s="581"/>
      <c r="E78" s="581"/>
      <c r="F78" s="581"/>
      <c r="G78" s="891"/>
      <c r="H78" s="891"/>
      <c r="I78" s="891"/>
      <c r="J78" s="898"/>
      <c r="K78" s="904"/>
      <c r="L78" s="898" t="s">
        <v>479</v>
      </c>
      <c r="M78" s="908"/>
      <c r="N78" s="904"/>
      <c r="O78" s="912"/>
      <c r="P78" s="663"/>
    </row>
    <row r="79" spans="2:16" ht="14.45" customHeight="1">
      <c r="B79" s="868"/>
      <c r="C79" s="875"/>
      <c r="D79" s="883"/>
      <c r="E79" s="883"/>
      <c r="F79" s="883"/>
      <c r="G79" s="883"/>
      <c r="H79" s="883"/>
      <c r="I79" s="895"/>
      <c r="J79" s="899" t="s">
        <v>620</v>
      </c>
      <c r="K79" s="905"/>
      <c r="L79" s="905"/>
      <c r="M79" s="905"/>
      <c r="N79" s="905"/>
      <c r="O79" s="913"/>
      <c r="P79" s="663"/>
    </row>
    <row r="80" spans="2:16" ht="14.45" customHeight="1">
      <c r="B80" s="866" t="s">
        <v>563</v>
      </c>
      <c r="C80" s="874"/>
      <c r="D80" s="882"/>
      <c r="E80" s="882"/>
      <c r="F80" s="888"/>
      <c r="G80" s="890"/>
      <c r="H80" s="890"/>
      <c r="I80" s="894"/>
      <c r="J80" s="897"/>
      <c r="K80" s="903"/>
      <c r="L80" s="907" t="s">
        <v>479</v>
      </c>
      <c r="M80" s="890"/>
      <c r="N80" s="894"/>
      <c r="O80" s="911"/>
      <c r="P80" s="663"/>
    </row>
    <row r="81" spans="2:16" ht="14.45" customHeight="1">
      <c r="B81" s="867"/>
      <c r="C81" s="581"/>
      <c r="D81" s="581"/>
      <c r="E81" s="581"/>
      <c r="F81" s="581"/>
      <c r="G81" s="891"/>
      <c r="H81" s="891"/>
      <c r="I81" s="891"/>
      <c r="J81" s="898"/>
      <c r="K81" s="904"/>
      <c r="L81" s="898" t="s">
        <v>479</v>
      </c>
      <c r="M81" s="908"/>
      <c r="N81" s="904"/>
      <c r="O81" s="912"/>
      <c r="P81" s="663"/>
    </row>
    <row r="82" spans="2:16" ht="14.45" customHeight="1">
      <c r="B82" s="867"/>
      <c r="C82" s="581"/>
      <c r="D82" s="581"/>
      <c r="E82" s="581"/>
      <c r="F82" s="581"/>
      <c r="G82" s="891"/>
      <c r="H82" s="891"/>
      <c r="I82" s="891"/>
      <c r="J82" s="898"/>
      <c r="K82" s="904"/>
      <c r="L82" s="898" t="s">
        <v>479</v>
      </c>
      <c r="M82" s="908"/>
      <c r="N82" s="904"/>
      <c r="O82" s="912"/>
      <c r="P82" s="663"/>
    </row>
    <row r="83" spans="2:16" ht="14.45" customHeight="1">
      <c r="B83" s="867"/>
      <c r="C83" s="581"/>
      <c r="D83" s="581"/>
      <c r="E83" s="581"/>
      <c r="F83" s="581"/>
      <c r="G83" s="891"/>
      <c r="H83" s="891"/>
      <c r="I83" s="891"/>
      <c r="J83" s="898"/>
      <c r="K83" s="904"/>
      <c r="L83" s="898" t="s">
        <v>479</v>
      </c>
      <c r="M83" s="908"/>
      <c r="N83" s="904"/>
      <c r="O83" s="912"/>
      <c r="P83" s="663"/>
    </row>
    <row r="84" spans="2:16" ht="14.45" customHeight="1">
      <c r="B84" s="867"/>
      <c r="C84" s="581"/>
      <c r="D84" s="581"/>
      <c r="E84" s="581"/>
      <c r="F84" s="581"/>
      <c r="G84" s="891"/>
      <c r="H84" s="891"/>
      <c r="I84" s="891"/>
      <c r="J84" s="898"/>
      <c r="K84" s="904"/>
      <c r="L84" s="898" t="s">
        <v>479</v>
      </c>
      <c r="M84" s="908"/>
      <c r="N84" s="904"/>
      <c r="O84" s="912"/>
      <c r="P84" s="663"/>
    </row>
    <row r="85" spans="2:16" ht="14.45" customHeight="1">
      <c r="B85" s="867"/>
      <c r="C85" s="581"/>
      <c r="D85" s="581"/>
      <c r="E85" s="581"/>
      <c r="F85" s="581"/>
      <c r="G85" s="891"/>
      <c r="H85" s="891"/>
      <c r="I85" s="891"/>
      <c r="J85" s="898"/>
      <c r="K85" s="904"/>
      <c r="L85" s="898" t="s">
        <v>479</v>
      </c>
      <c r="M85" s="908"/>
      <c r="N85" s="904"/>
      <c r="O85" s="912"/>
      <c r="P85" s="663"/>
    </row>
    <row r="86" spans="2:16" ht="14.45" customHeight="1">
      <c r="B86" s="867"/>
      <c r="C86" s="581"/>
      <c r="D86" s="581"/>
      <c r="E86" s="581"/>
      <c r="F86" s="581"/>
      <c r="G86" s="891"/>
      <c r="H86" s="891"/>
      <c r="I86" s="891"/>
      <c r="J86" s="898"/>
      <c r="K86" s="904"/>
      <c r="L86" s="898" t="s">
        <v>479</v>
      </c>
      <c r="M86" s="908"/>
      <c r="N86" s="904"/>
      <c r="O86" s="912"/>
      <c r="P86" s="663"/>
    </row>
    <row r="87" spans="2:16" ht="14.45" customHeight="1">
      <c r="B87" s="868"/>
      <c r="C87" s="875"/>
      <c r="D87" s="883"/>
      <c r="E87" s="883"/>
      <c r="F87" s="883"/>
      <c r="G87" s="883"/>
      <c r="H87" s="883"/>
      <c r="I87" s="895"/>
      <c r="J87" s="899" t="s">
        <v>25</v>
      </c>
      <c r="K87" s="905"/>
      <c r="L87" s="905"/>
      <c r="M87" s="905"/>
      <c r="N87" s="905"/>
      <c r="O87" s="913"/>
      <c r="P87" s="663"/>
    </row>
    <row r="88" spans="2:16" ht="14.45" customHeight="1">
      <c r="B88" s="866" t="s">
        <v>327</v>
      </c>
      <c r="C88" s="874"/>
      <c r="D88" s="882"/>
      <c r="E88" s="882"/>
      <c r="F88" s="888"/>
      <c r="G88" s="890"/>
      <c r="H88" s="890"/>
      <c r="I88" s="894"/>
      <c r="J88" s="897"/>
      <c r="K88" s="903"/>
      <c r="L88" s="907" t="s">
        <v>479</v>
      </c>
      <c r="M88" s="890"/>
      <c r="N88" s="894"/>
      <c r="O88" s="911"/>
      <c r="P88" s="663"/>
    </row>
    <row r="89" spans="2:16" ht="14.45" customHeight="1">
      <c r="B89" s="867"/>
      <c r="C89" s="581"/>
      <c r="D89" s="581"/>
      <c r="E89" s="581"/>
      <c r="F89" s="581"/>
      <c r="G89" s="891"/>
      <c r="H89" s="891"/>
      <c r="I89" s="891"/>
      <c r="J89" s="898"/>
      <c r="K89" s="904"/>
      <c r="L89" s="898" t="s">
        <v>479</v>
      </c>
      <c r="M89" s="908"/>
      <c r="N89" s="904"/>
      <c r="O89" s="912"/>
      <c r="P89" s="663"/>
    </row>
    <row r="90" spans="2:16" ht="14.45" customHeight="1">
      <c r="B90" s="867"/>
      <c r="C90" s="581"/>
      <c r="D90" s="581"/>
      <c r="E90" s="581"/>
      <c r="F90" s="581"/>
      <c r="G90" s="891"/>
      <c r="H90" s="891"/>
      <c r="I90" s="891"/>
      <c r="J90" s="898"/>
      <c r="K90" s="904"/>
      <c r="L90" s="898" t="s">
        <v>479</v>
      </c>
      <c r="M90" s="908"/>
      <c r="N90" s="904"/>
      <c r="O90" s="912"/>
      <c r="P90" s="663"/>
    </row>
    <row r="91" spans="2:16" ht="14.45" customHeight="1">
      <c r="B91" s="867"/>
      <c r="C91" s="581"/>
      <c r="D91" s="581"/>
      <c r="E91" s="581"/>
      <c r="F91" s="581"/>
      <c r="G91" s="891"/>
      <c r="H91" s="891"/>
      <c r="I91" s="891"/>
      <c r="J91" s="898"/>
      <c r="K91" s="904"/>
      <c r="L91" s="898" t="s">
        <v>479</v>
      </c>
      <c r="M91" s="908"/>
      <c r="N91" s="904"/>
      <c r="O91" s="912"/>
      <c r="P91" s="663"/>
    </row>
    <row r="92" spans="2:16" ht="14.45" customHeight="1">
      <c r="B92" s="867"/>
      <c r="C92" s="581"/>
      <c r="D92" s="581"/>
      <c r="E92" s="581"/>
      <c r="F92" s="581"/>
      <c r="G92" s="891"/>
      <c r="H92" s="891"/>
      <c r="I92" s="891"/>
      <c r="J92" s="898"/>
      <c r="K92" s="904"/>
      <c r="L92" s="898" t="s">
        <v>479</v>
      </c>
      <c r="M92" s="908"/>
      <c r="N92" s="904"/>
      <c r="O92" s="912"/>
      <c r="P92" s="663"/>
    </row>
    <row r="93" spans="2:16" ht="14.45" customHeight="1">
      <c r="B93" s="867"/>
      <c r="C93" s="581"/>
      <c r="D93" s="581"/>
      <c r="E93" s="581"/>
      <c r="F93" s="581"/>
      <c r="G93" s="891"/>
      <c r="H93" s="891"/>
      <c r="I93" s="891"/>
      <c r="J93" s="898"/>
      <c r="K93" s="904"/>
      <c r="L93" s="898" t="s">
        <v>479</v>
      </c>
      <c r="M93" s="908"/>
      <c r="N93" s="904"/>
      <c r="O93" s="912"/>
      <c r="P93" s="663"/>
    </row>
    <row r="94" spans="2:16" ht="14.45" customHeight="1">
      <c r="B94" s="867"/>
      <c r="C94" s="581"/>
      <c r="D94" s="581"/>
      <c r="E94" s="581"/>
      <c r="F94" s="581"/>
      <c r="G94" s="891"/>
      <c r="H94" s="891"/>
      <c r="I94" s="891"/>
      <c r="J94" s="898"/>
      <c r="K94" s="904"/>
      <c r="L94" s="898" t="s">
        <v>479</v>
      </c>
      <c r="M94" s="908"/>
      <c r="N94" s="904"/>
      <c r="O94" s="912"/>
      <c r="P94" s="663"/>
    </row>
    <row r="95" spans="2:16" ht="14.45" customHeight="1">
      <c r="B95" s="868"/>
      <c r="C95" s="875"/>
      <c r="D95" s="883"/>
      <c r="E95" s="883"/>
      <c r="F95" s="883"/>
      <c r="G95" s="883"/>
      <c r="H95" s="883"/>
      <c r="I95" s="895"/>
      <c r="J95" s="899" t="s">
        <v>540</v>
      </c>
      <c r="K95" s="905"/>
      <c r="L95" s="905"/>
      <c r="M95" s="905"/>
      <c r="N95" s="905"/>
      <c r="O95" s="913"/>
      <c r="P95" s="663"/>
    </row>
    <row r="96" spans="2:16" ht="14.45" customHeight="1">
      <c r="B96" s="869" t="s">
        <v>594</v>
      </c>
      <c r="C96" s="874"/>
      <c r="D96" s="882"/>
      <c r="E96" s="882"/>
      <c r="F96" s="888"/>
      <c r="G96" s="890"/>
      <c r="H96" s="890"/>
      <c r="I96" s="894"/>
      <c r="J96" s="897"/>
      <c r="K96" s="903"/>
      <c r="L96" s="907" t="s">
        <v>479</v>
      </c>
      <c r="M96" s="890"/>
      <c r="N96" s="894"/>
      <c r="O96" s="911"/>
      <c r="P96" s="663"/>
    </row>
    <row r="97" spans="2:16" ht="14.45" customHeight="1">
      <c r="B97" s="867"/>
      <c r="C97" s="581"/>
      <c r="D97" s="581"/>
      <c r="E97" s="581"/>
      <c r="F97" s="581"/>
      <c r="G97" s="891"/>
      <c r="H97" s="891"/>
      <c r="I97" s="891"/>
      <c r="J97" s="898"/>
      <c r="K97" s="904"/>
      <c r="L97" s="898" t="s">
        <v>479</v>
      </c>
      <c r="M97" s="908"/>
      <c r="N97" s="904"/>
      <c r="O97" s="912"/>
      <c r="P97" s="663"/>
    </row>
    <row r="98" spans="2:16" ht="14.45" customHeight="1">
      <c r="B98" s="867"/>
      <c r="C98" s="581"/>
      <c r="D98" s="581"/>
      <c r="E98" s="581"/>
      <c r="F98" s="581"/>
      <c r="G98" s="891"/>
      <c r="H98" s="891"/>
      <c r="I98" s="891"/>
      <c r="J98" s="898"/>
      <c r="K98" s="904"/>
      <c r="L98" s="898" t="s">
        <v>479</v>
      </c>
      <c r="M98" s="908"/>
      <c r="N98" s="904"/>
      <c r="O98" s="912"/>
      <c r="P98" s="663"/>
    </row>
    <row r="99" spans="2:16" ht="14.45" customHeight="1">
      <c r="B99" s="867"/>
      <c r="C99" s="581"/>
      <c r="D99" s="581"/>
      <c r="E99" s="581"/>
      <c r="F99" s="581"/>
      <c r="G99" s="891"/>
      <c r="H99" s="891"/>
      <c r="I99" s="891"/>
      <c r="J99" s="898"/>
      <c r="K99" s="904"/>
      <c r="L99" s="898" t="s">
        <v>479</v>
      </c>
      <c r="M99" s="908"/>
      <c r="N99" s="904"/>
      <c r="O99" s="912"/>
      <c r="P99" s="663"/>
    </row>
    <row r="100" spans="2:16" ht="14.45" customHeight="1">
      <c r="B100" s="867"/>
      <c r="C100" s="581"/>
      <c r="D100" s="581"/>
      <c r="E100" s="581"/>
      <c r="F100" s="581"/>
      <c r="G100" s="891"/>
      <c r="H100" s="891"/>
      <c r="I100" s="891"/>
      <c r="J100" s="898"/>
      <c r="K100" s="904"/>
      <c r="L100" s="898" t="s">
        <v>479</v>
      </c>
      <c r="M100" s="908"/>
      <c r="N100" s="904"/>
      <c r="O100" s="912"/>
      <c r="P100" s="663"/>
    </row>
    <row r="101" spans="2:16" ht="14.45" customHeight="1">
      <c r="B101" s="867"/>
      <c r="C101" s="581"/>
      <c r="D101" s="581"/>
      <c r="E101" s="581"/>
      <c r="F101" s="581"/>
      <c r="G101" s="891"/>
      <c r="H101" s="891"/>
      <c r="I101" s="891"/>
      <c r="J101" s="898"/>
      <c r="K101" s="904"/>
      <c r="L101" s="898" t="s">
        <v>479</v>
      </c>
      <c r="M101" s="908"/>
      <c r="N101" s="904"/>
      <c r="O101" s="912"/>
      <c r="P101" s="663"/>
    </row>
    <row r="102" spans="2:16" ht="14.45" customHeight="1">
      <c r="B102" s="867"/>
      <c r="C102" s="581"/>
      <c r="D102" s="581"/>
      <c r="E102" s="581"/>
      <c r="F102" s="581"/>
      <c r="G102" s="891"/>
      <c r="H102" s="891"/>
      <c r="I102" s="891"/>
      <c r="J102" s="898"/>
      <c r="K102" s="904"/>
      <c r="L102" s="898" t="s">
        <v>479</v>
      </c>
      <c r="M102" s="908"/>
      <c r="N102" s="904"/>
      <c r="O102" s="912"/>
      <c r="P102" s="663"/>
    </row>
    <row r="103" spans="2:16" ht="14.45" customHeight="1">
      <c r="B103" s="868"/>
      <c r="C103" s="875"/>
      <c r="D103" s="883"/>
      <c r="E103" s="883"/>
      <c r="F103" s="883"/>
      <c r="G103" s="892"/>
      <c r="H103" s="892"/>
      <c r="I103" s="896"/>
      <c r="J103" s="899" t="s">
        <v>621</v>
      </c>
      <c r="K103" s="905"/>
      <c r="L103" s="905"/>
      <c r="M103" s="905"/>
      <c r="N103" s="905"/>
      <c r="O103" s="913"/>
      <c r="P103" s="663"/>
    </row>
    <row r="104" spans="2:16" ht="14.45" customHeight="1">
      <c r="B104" s="858"/>
      <c r="C104" s="858"/>
      <c r="D104" s="858"/>
      <c r="E104" s="858"/>
      <c r="F104" s="858"/>
      <c r="G104" s="893"/>
      <c r="H104" s="893"/>
      <c r="I104" s="893"/>
      <c r="J104" s="900" t="s">
        <v>560</v>
      </c>
      <c r="K104" s="900"/>
      <c r="L104" s="900"/>
      <c r="M104" s="900"/>
      <c r="N104" s="900"/>
      <c r="O104" s="900"/>
    </row>
    <row r="105" spans="2:16" ht="14.45" customHeight="1">
      <c r="B105" s="858"/>
      <c r="C105" s="858"/>
      <c r="D105" s="858"/>
      <c r="E105" s="858"/>
      <c r="F105" s="858"/>
      <c r="G105" s="858"/>
      <c r="H105" s="858"/>
      <c r="I105" s="858"/>
      <c r="J105" s="891"/>
      <c r="K105" s="891"/>
      <c r="L105" s="891"/>
      <c r="M105" s="891"/>
      <c r="N105" s="891"/>
      <c r="O105" s="891"/>
    </row>
    <row r="106" spans="2:16">
      <c r="B106" s="870" t="s">
        <v>123</v>
      </c>
      <c r="C106" s="877" t="s">
        <v>205</v>
      </c>
      <c r="D106" s="877"/>
      <c r="E106" s="877"/>
      <c r="F106" s="877"/>
      <c r="G106" s="877"/>
      <c r="H106" s="877"/>
      <c r="I106" s="877"/>
      <c r="J106" s="877"/>
      <c r="K106" s="877"/>
      <c r="L106" s="877"/>
      <c r="M106" s="877"/>
      <c r="N106" s="877"/>
      <c r="O106" s="877"/>
      <c r="P106" s="594"/>
    </row>
    <row r="107" spans="2:16">
      <c r="B107" s="870" t="s">
        <v>123</v>
      </c>
      <c r="C107" s="877" t="s">
        <v>445</v>
      </c>
      <c r="D107" s="877"/>
      <c r="E107" s="877"/>
      <c r="F107" s="877"/>
      <c r="G107" s="877"/>
      <c r="H107" s="877"/>
      <c r="I107" s="877"/>
      <c r="J107" s="877"/>
      <c r="K107" s="877"/>
      <c r="L107" s="877"/>
      <c r="M107" s="877"/>
      <c r="N107" s="877"/>
      <c r="O107" s="877"/>
      <c r="P107" s="594"/>
    </row>
    <row r="108" spans="2:16">
      <c r="B108" s="858"/>
      <c r="C108" s="858"/>
      <c r="D108" s="858"/>
      <c r="E108" s="858"/>
      <c r="F108" s="858"/>
      <c r="G108" s="858"/>
      <c r="H108" s="858"/>
      <c r="I108" s="858"/>
      <c r="J108" s="858"/>
      <c r="K108" s="858"/>
      <c r="L108" s="858"/>
      <c r="M108" s="858"/>
      <c r="N108" s="858"/>
      <c r="O108" s="858"/>
    </row>
    <row r="109" spans="2:16" ht="14.25">
      <c r="B109" s="858" t="s">
        <v>342</v>
      </c>
      <c r="C109" s="858"/>
      <c r="D109" s="858"/>
      <c r="E109" s="858"/>
      <c r="F109" s="858"/>
      <c r="G109" s="858"/>
      <c r="H109" s="858"/>
      <c r="I109" s="858"/>
      <c r="J109" s="858"/>
      <c r="K109" s="858"/>
      <c r="L109" s="858"/>
      <c r="M109" s="858"/>
      <c r="N109" s="858"/>
      <c r="O109" s="858"/>
    </row>
    <row r="110" spans="2:16">
      <c r="B110" s="871" t="s">
        <v>247</v>
      </c>
      <c r="C110" s="878"/>
      <c r="D110" s="878"/>
      <c r="E110" s="885"/>
      <c r="F110" s="858"/>
      <c r="G110" s="858"/>
      <c r="H110" s="858"/>
      <c r="I110" s="858"/>
      <c r="J110" s="901"/>
      <c r="K110" s="906"/>
      <c r="L110" s="906"/>
      <c r="M110" s="858"/>
      <c r="N110" s="858"/>
      <c r="O110" s="858"/>
    </row>
    <row r="111" spans="2:16" ht="14.25">
      <c r="B111" s="872"/>
      <c r="C111" s="879"/>
      <c r="D111" s="879"/>
      <c r="E111" s="886"/>
      <c r="F111" s="858"/>
      <c r="G111" s="858"/>
      <c r="H111" s="858"/>
      <c r="I111" s="858"/>
      <c r="J111" s="858"/>
      <c r="K111" s="901"/>
      <c r="L111" s="901"/>
      <c r="M111" s="858"/>
      <c r="N111" s="858"/>
      <c r="O111" s="858"/>
    </row>
    <row r="112" spans="2:16">
      <c r="B112" s="873"/>
      <c r="C112" s="812"/>
      <c r="D112" s="812"/>
      <c r="E112" s="887" t="s">
        <v>186</v>
      </c>
      <c r="F112" s="871" t="s">
        <v>562</v>
      </c>
      <c r="G112" s="878"/>
      <c r="H112" s="885"/>
      <c r="I112" s="873" t="s">
        <v>568</v>
      </c>
      <c r="J112" s="902" t="s">
        <v>537</v>
      </c>
      <c r="K112" s="902"/>
      <c r="L112" s="902"/>
      <c r="M112" s="858"/>
      <c r="N112" s="858"/>
      <c r="O112" s="858"/>
    </row>
    <row r="113" spans="2:16" ht="14.25">
      <c r="B113" s="872"/>
      <c r="C113" s="879"/>
      <c r="D113" s="879"/>
      <c r="E113" s="886"/>
      <c r="F113" s="872"/>
      <c r="G113" s="879"/>
      <c r="H113" s="886"/>
      <c r="I113" s="873"/>
      <c r="J113" s="902"/>
      <c r="K113" s="902"/>
      <c r="L113" s="902"/>
      <c r="M113" s="858"/>
      <c r="N113" s="858"/>
      <c r="O113" s="858"/>
    </row>
    <row r="114" spans="2:16">
      <c r="P114" s="755"/>
    </row>
    <row r="115" spans="2:16">
      <c r="B115" s="595" t="s">
        <v>527</v>
      </c>
      <c r="C115" s="595"/>
      <c r="D115" s="595"/>
      <c r="E115" s="595"/>
      <c r="F115" s="595"/>
      <c r="G115" s="595"/>
      <c r="H115" s="595"/>
      <c r="I115" s="595"/>
      <c r="J115" s="595"/>
      <c r="K115" s="595"/>
      <c r="L115" s="595"/>
      <c r="M115" s="595"/>
      <c r="N115" s="595"/>
      <c r="O115" s="595"/>
      <c r="P115" s="594"/>
    </row>
    <row r="116" spans="2:16" ht="13.15" customHeight="1">
      <c r="B116" s="870" t="s">
        <v>123</v>
      </c>
      <c r="C116" s="880" t="s">
        <v>622</v>
      </c>
      <c r="D116" s="880"/>
      <c r="E116" s="880"/>
      <c r="F116" s="880"/>
      <c r="G116" s="880"/>
      <c r="H116" s="880"/>
      <c r="I116" s="880"/>
      <c r="J116" s="880"/>
      <c r="K116" s="880"/>
      <c r="L116" s="880"/>
      <c r="M116" s="880"/>
      <c r="N116" s="880"/>
      <c r="O116" s="880"/>
      <c r="P116" s="594"/>
    </row>
    <row r="117" spans="2:16">
      <c r="B117" s="870"/>
      <c r="C117" s="880"/>
      <c r="D117" s="880"/>
      <c r="E117" s="880"/>
      <c r="F117" s="880"/>
      <c r="G117" s="880"/>
      <c r="H117" s="880"/>
      <c r="I117" s="880"/>
      <c r="J117" s="880"/>
      <c r="K117" s="880"/>
      <c r="L117" s="880"/>
      <c r="M117" s="880"/>
      <c r="N117" s="880"/>
      <c r="O117" s="880"/>
      <c r="P117" s="594"/>
    </row>
    <row r="118" spans="2:16">
      <c r="B118" s="595"/>
      <c r="C118" s="880"/>
      <c r="D118" s="880"/>
      <c r="E118" s="880"/>
      <c r="F118" s="880"/>
      <c r="G118" s="880"/>
      <c r="H118" s="880"/>
      <c r="I118" s="880"/>
      <c r="J118" s="880"/>
      <c r="K118" s="880"/>
      <c r="L118" s="880"/>
      <c r="M118" s="880"/>
      <c r="N118" s="880"/>
      <c r="O118" s="880"/>
      <c r="P118" s="594"/>
    </row>
  </sheetData>
  <mergeCells count="369">
    <mergeCell ref="B2:R2"/>
    <mergeCell ref="B4:C4"/>
    <mergeCell ref="D4:H4"/>
    <mergeCell ref="J4:K4"/>
    <mergeCell ref="L4:O4"/>
    <mergeCell ref="B6:O6"/>
    <mergeCell ref="B7:C7"/>
    <mergeCell ref="B8:C8"/>
    <mergeCell ref="B10:O10"/>
    <mergeCell ref="B11:O11"/>
    <mergeCell ref="C12:F12"/>
    <mergeCell ref="G12:I12"/>
    <mergeCell ref="J12:K12"/>
    <mergeCell ref="L12:N12"/>
    <mergeCell ref="C13:F13"/>
    <mergeCell ref="G13:I13"/>
    <mergeCell ref="J13:K13"/>
    <mergeCell ref="L13:N13"/>
    <mergeCell ref="C14:F14"/>
    <mergeCell ref="G14:I14"/>
    <mergeCell ref="J14:K14"/>
    <mergeCell ref="L14:N14"/>
    <mergeCell ref="C15:F15"/>
    <mergeCell ref="G15:I15"/>
    <mergeCell ref="J15:K15"/>
    <mergeCell ref="L15:N15"/>
    <mergeCell ref="C16:F16"/>
    <mergeCell ref="G16:I16"/>
    <mergeCell ref="J16:K16"/>
    <mergeCell ref="L16:N16"/>
    <mergeCell ref="C17:F17"/>
    <mergeCell ref="G17:I17"/>
    <mergeCell ref="J17:K17"/>
    <mergeCell ref="L17:N17"/>
    <mergeCell ref="C18:F18"/>
    <mergeCell ref="G18:I18"/>
    <mergeCell ref="J18:K18"/>
    <mergeCell ref="L18:N18"/>
    <mergeCell ref="C19:F19"/>
    <mergeCell ref="G19:I19"/>
    <mergeCell ref="J19:K19"/>
    <mergeCell ref="L19:N19"/>
    <mergeCell ref="C20:I20"/>
    <mergeCell ref="J20:O20"/>
    <mergeCell ref="C21:F21"/>
    <mergeCell ref="G21:I21"/>
    <mergeCell ref="J21:K21"/>
    <mergeCell ref="L21:N21"/>
    <mergeCell ref="C22:F22"/>
    <mergeCell ref="G22:I22"/>
    <mergeCell ref="J22:K22"/>
    <mergeCell ref="L22:N22"/>
    <mergeCell ref="C23:F23"/>
    <mergeCell ref="G23:I23"/>
    <mergeCell ref="J23:K23"/>
    <mergeCell ref="L23:N23"/>
    <mergeCell ref="C24:F24"/>
    <mergeCell ref="G24:I24"/>
    <mergeCell ref="J24:K24"/>
    <mergeCell ref="L24:N24"/>
    <mergeCell ref="C25:F25"/>
    <mergeCell ref="G25:I25"/>
    <mergeCell ref="J25:K25"/>
    <mergeCell ref="L25:N25"/>
    <mergeCell ref="C26:F26"/>
    <mergeCell ref="G26:I26"/>
    <mergeCell ref="J26:K26"/>
    <mergeCell ref="L26:N26"/>
    <mergeCell ref="C27:F27"/>
    <mergeCell ref="G27:I27"/>
    <mergeCell ref="J27:K27"/>
    <mergeCell ref="L27:N27"/>
    <mergeCell ref="C28:I28"/>
    <mergeCell ref="J28:O28"/>
    <mergeCell ref="C29:F29"/>
    <mergeCell ref="G29:I29"/>
    <mergeCell ref="J29:K29"/>
    <mergeCell ref="L29:N29"/>
    <mergeCell ref="C30:F30"/>
    <mergeCell ref="G30:I30"/>
    <mergeCell ref="J30:K30"/>
    <mergeCell ref="L30:N30"/>
    <mergeCell ref="C31:F31"/>
    <mergeCell ref="G31:I31"/>
    <mergeCell ref="J31:K31"/>
    <mergeCell ref="L31:N31"/>
    <mergeCell ref="C32:F32"/>
    <mergeCell ref="G32:I32"/>
    <mergeCell ref="J32:K32"/>
    <mergeCell ref="L32:N32"/>
    <mergeCell ref="C33:F33"/>
    <mergeCell ref="G33:I33"/>
    <mergeCell ref="J33:K33"/>
    <mergeCell ref="L33:N33"/>
    <mergeCell ref="C34:F34"/>
    <mergeCell ref="G34:I34"/>
    <mergeCell ref="J34:K34"/>
    <mergeCell ref="L34:N34"/>
    <mergeCell ref="C35:F35"/>
    <mergeCell ref="G35:I35"/>
    <mergeCell ref="J35:K35"/>
    <mergeCell ref="L35:N35"/>
    <mergeCell ref="C36:I36"/>
    <mergeCell ref="J36:O36"/>
    <mergeCell ref="C37:F37"/>
    <mergeCell ref="G37:I37"/>
    <mergeCell ref="J37:K37"/>
    <mergeCell ref="L37:N37"/>
    <mergeCell ref="C38:F38"/>
    <mergeCell ref="G38:I38"/>
    <mergeCell ref="J38:K38"/>
    <mergeCell ref="L38:N38"/>
    <mergeCell ref="C39:F39"/>
    <mergeCell ref="G39:I39"/>
    <mergeCell ref="J39:K39"/>
    <mergeCell ref="L39:N39"/>
    <mergeCell ref="C40:F40"/>
    <mergeCell ref="G40:I40"/>
    <mergeCell ref="J40:K40"/>
    <mergeCell ref="L40:N40"/>
    <mergeCell ref="C41:F41"/>
    <mergeCell ref="G41:I41"/>
    <mergeCell ref="J41:K41"/>
    <mergeCell ref="L41:N41"/>
    <mergeCell ref="C42:F42"/>
    <mergeCell ref="G42:I42"/>
    <mergeCell ref="J42:K42"/>
    <mergeCell ref="L42:N42"/>
    <mergeCell ref="C43:F43"/>
    <mergeCell ref="G43:I43"/>
    <mergeCell ref="J43:K43"/>
    <mergeCell ref="L43:N43"/>
    <mergeCell ref="C44:I44"/>
    <mergeCell ref="J44:O44"/>
    <mergeCell ref="C45:F45"/>
    <mergeCell ref="G45:I45"/>
    <mergeCell ref="J45:K45"/>
    <mergeCell ref="L45:N45"/>
    <mergeCell ref="C46:F46"/>
    <mergeCell ref="G46:I46"/>
    <mergeCell ref="J46:K46"/>
    <mergeCell ref="L46:N46"/>
    <mergeCell ref="C47:F47"/>
    <mergeCell ref="G47:I47"/>
    <mergeCell ref="J47:K47"/>
    <mergeCell ref="L47:N47"/>
    <mergeCell ref="C48:F48"/>
    <mergeCell ref="G48:I48"/>
    <mergeCell ref="J48:K48"/>
    <mergeCell ref="L48:N48"/>
    <mergeCell ref="C49:F49"/>
    <mergeCell ref="G49:I49"/>
    <mergeCell ref="J49:K49"/>
    <mergeCell ref="L49:N49"/>
    <mergeCell ref="C50:F50"/>
    <mergeCell ref="G50:I50"/>
    <mergeCell ref="J50:K50"/>
    <mergeCell ref="L50:N50"/>
    <mergeCell ref="C51:F51"/>
    <mergeCell ref="G51:I51"/>
    <mergeCell ref="J51:K51"/>
    <mergeCell ref="L51:N51"/>
    <mergeCell ref="C52:I52"/>
    <mergeCell ref="J52:O52"/>
    <mergeCell ref="C53:F53"/>
    <mergeCell ref="G53:I53"/>
    <mergeCell ref="J53:K53"/>
    <mergeCell ref="L53:N53"/>
    <mergeCell ref="C54:F54"/>
    <mergeCell ref="G54:I54"/>
    <mergeCell ref="J54:K54"/>
    <mergeCell ref="L54:N54"/>
    <mergeCell ref="C55:F55"/>
    <mergeCell ref="G55:I55"/>
    <mergeCell ref="J55:K55"/>
    <mergeCell ref="L55:N55"/>
    <mergeCell ref="C56:F56"/>
    <mergeCell ref="G56:I56"/>
    <mergeCell ref="J56:K56"/>
    <mergeCell ref="L56:N56"/>
    <mergeCell ref="C57:F57"/>
    <mergeCell ref="G57:I57"/>
    <mergeCell ref="J57:K57"/>
    <mergeCell ref="L57:N57"/>
    <mergeCell ref="C58:F58"/>
    <mergeCell ref="G58:I58"/>
    <mergeCell ref="J58:K58"/>
    <mergeCell ref="L58:N58"/>
    <mergeCell ref="C59:F59"/>
    <mergeCell ref="G59:I59"/>
    <mergeCell ref="J59:K59"/>
    <mergeCell ref="L59:N59"/>
    <mergeCell ref="C60:I60"/>
    <mergeCell ref="J60:O60"/>
    <mergeCell ref="C63:F63"/>
    <mergeCell ref="G63:I63"/>
    <mergeCell ref="J63:K63"/>
    <mergeCell ref="L63:N63"/>
    <mergeCell ref="C64:F64"/>
    <mergeCell ref="G64:I64"/>
    <mergeCell ref="J64:K64"/>
    <mergeCell ref="L64:N64"/>
    <mergeCell ref="C65:F65"/>
    <mergeCell ref="G65:I65"/>
    <mergeCell ref="J65:K65"/>
    <mergeCell ref="L65:N65"/>
    <mergeCell ref="C66:F66"/>
    <mergeCell ref="G66:I66"/>
    <mergeCell ref="J66:K66"/>
    <mergeCell ref="L66:N66"/>
    <mergeCell ref="C67:F67"/>
    <mergeCell ref="G67:I67"/>
    <mergeCell ref="J67:K67"/>
    <mergeCell ref="L67:N67"/>
    <mergeCell ref="C68:F68"/>
    <mergeCell ref="G68:I68"/>
    <mergeCell ref="J68:K68"/>
    <mergeCell ref="L68:N68"/>
    <mergeCell ref="C69:F69"/>
    <mergeCell ref="G69:I69"/>
    <mergeCell ref="J69:K69"/>
    <mergeCell ref="L69:N69"/>
    <mergeCell ref="C70:F70"/>
    <mergeCell ref="G70:I70"/>
    <mergeCell ref="J70:K70"/>
    <mergeCell ref="L70:N70"/>
    <mergeCell ref="C71:I71"/>
    <mergeCell ref="J71:O71"/>
    <mergeCell ref="C72:F72"/>
    <mergeCell ref="G72:I72"/>
    <mergeCell ref="J72:K72"/>
    <mergeCell ref="L72:N72"/>
    <mergeCell ref="C73:F73"/>
    <mergeCell ref="G73:I73"/>
    <mergeCell ref="J73:K73"/>
    <mergeCell ref="L73:N73"/>
    <mergeCell ref="C74:F74"/>
    <mergeCell ref="G74:I74"/>
    <mergeCell ref="J74:K74"/>
    <mergeCell ref="L74:N74"/>
    <mergeCell ref="C75:F75"/>
    <mergeCell ref="G75:I75"/>
    <mergeCell ref="J75:K75"/>
    <mergeCell ref="L75:N75"/>
    <mergeCell ref="C76:F76"/>
    <mergeCell ref="G76:I76"/>
    <mergeCell ref="J76:K76"/>
    <mergeCell ref="L76:N76"/>
    <mergeCell ref="C77:F77"/>
    <mergeCell ref="G77:I77"/>
    <mergeCell ref="J77:K77"/>
    <mergeCell ref="L77:N77"/>
    <mergeCell ref="C78:F78"/>
    <mergeCell ref="G78:I78"/>
    <mergeCell ref="J78:K78"/>
    <mergeCell ref="L78:N78"/>
    <mergeCell ref="C79:I79"/>
    <mergeCell ref="J79:O79"/>
    <mergeCell ref="C80:F80"/>
    <mergeCell ref="G80:I80"/>
    <mergeCell ref="J80:K80"/>
    <mergeCell ref="L80:N80"/>
    <mergeCell ref="C81:F81"/>
    <mergeCell ref="G81:I81"/>
    <mergeCell ref="J81:K81"/>
    <mergeCell ref="L81:N81"/>
    <mergeCell ref="C82:F82"/>
    <mergeCell ref="G82:I82"/>
    <mergeCell ref="J82:K82"/>
    <mergeCell ref="L82:N82"/>
    <mergeCell ref="C83:F83"/>
    <mergeCell ref="G83:I83"/>
    <mergeCell ref="J83:K83"/>
    <mergeCell ref="L83:N83"/>
    <mergeCell ref="C84:F84"/>
    <mergeCell ref="G84:I84"/>
    <mergeCell ref="J84:K84"/>
    <mergeCell ref="L84:N84"/>
    <mergeCell ref="C85:F85"/>
    <mergeCell ref="G85:I85"/>
    <mergeCell ref="J85:K85"/>
    <mergeCell ref="L85:N85"/>
    <mergeCell ref="C86:F86"/>
    <mergeCell ref="G86:I86"/>
    <mergeCell ref="J86:K86"/>
    <mergeCell ref="L86:N86"/>
    <mergeCell ref="C87:I87"/>
    <mergeCell ref="J87:O87"/>
    <mergeCell ref="C88:F88"/>
    <mergeCell ref="G88:I88"/>
    <mergeCell ref="J88:K88"/>
    <mergeCell ref="L88:N88"/>
    <mergeCell ref="C89:F89"/>
    <mergeCell ref="G89:I89"/>
    <mergeCell ref="J89:K89"/>
    <mergeCell ref="L89:N89"/>
    <mergeCell ref="C90:F90"/>
    <mergeCell ref="G90:I90"/>
    <mergeCell ref="J90:K90"/>
    <mergeCell ref="L90:N90"/>
    <mergeCell ref="C91:F91"/>
    <mergeCell ref="G91:I91"/>
    <mergeCell ref="J91:K91"/>
    <mergeCell ref="L91:N91"/>
    <mergeCell ref="C92:F92"/>
    <mergeCell ref="G92:I92"/>
    <mergeCell ref="J92:K92"/>
    <mergeCell ref="L92:N92"/>
    <mergeCell ref="C93:F93"/>
    <mergeCell ref="G93:I93"/>
    <mergeCell ref="J93:K93"/>
    <mergeCell ref="L93:N93"/>
    <mergeCell ref="C94:F94"/>
    <mergeCell ref="G94:I94"/>
    <mergeCell ref="J94:K94"/>
    <mergeCell ref="L94:N94"/>
    <mergeCell ref="C95:I95"/>
    <mergeCell ref="J95:O95"/>
    <mergeCell ref="C96:F96"/>
    <mergeCell ref="G96:I96"/>
    <mergeCell ref="J96:K96"/>
    <mergeCell ref="L96:N96"/>
    <mergeCell ref="C97:F97"/>
    <mergeCell ref="G97:I97"/>
    <mergeCell ref="J97:K97"/>
    <mergeCell ref="L97:N97"/>
    <mergeCell ref="C98:F98"/>
    <mergeCell ref="G98:I98"/>
    <mergeCell ref="J98:K98"/>
    <mergeCell ref="L98:N98"/>
    <mergeCell ref="C99:F99"/>
    <mergeCell ref="G99:I99"/>
    <mergeCell ref="J99:K99"/>
    <mergeCell ref="L99:N99"/>
    <mergeCell ref="C100:F100"/>
    <mergeCell ref="G100:I100"/>
    <mergeCell ref="J100:K100"/>
    <mergeCell ref="L100:N100"/>
    <mergeCell ref="C101:F101"/>
    <mergeCell ref="G101:I101"/>
    <mergeCell ref="J101:K101"/>
    <mergeCell ref="L101:N101"/>
    <mergeCell ref="C102:F102"/>
    <mergeCell ref="G102:I102"/>
    <mergeCell ref="J102:K102"/>
    <mergeCell ref="L102:N102"/>
    <mergeCell ref="C103:I103"/>
    <mergeCell ref="J103:O103"/>
    <mergeCell ref="C106:O106"/>
    <mergeCell ref="C107:O107"/>
    <mergeCell ref="J104:O105"/>
    <mergeCell ref="B110:E111"/>
    <mergeCell ref="B112:D113"/>
    <mergeCell ref="E112:E113"/>
    <mergeCell ref="F112:H113"/>
    <mergeCell ref="I112:I113"/>
    <mergeCell ref="J112:L113"/>
    <mergeCell ref="C116:O118"/>
    <mergeCell ref="B13:B20"/>
    <mergeCell ref="B21:B28"/>
    <mergeCell ref="B29:B36"/>
    <mergeCell ref="B37:B44"/>
    <mergeCell ref="B45:B52"/>
    <mergeCell ref="B53:B60"/>
    <mergeCell ref="B64:B71"/>
    <mergeCell ref="B72:B79"/>
    <mergeCell ref="B80:B87"/>
    <mergeCell ref="B88:B95"/>
    <mergeCell ref="B96:B103"/>
  </mergeCells>
  <phoneticPr fontId="22"/>
  <printOptions horizontalCentered="1" verticalCentered="1"/>
  <pageMargins left="0.39370078740157483" right="0.39370078740157483" top="0.59055118110236227" bottom="0.39370078740157483" header="0.27559055118110237" footer="0.43307086614173229"/>
  <pageSetup paperSize="9" scale="81" fitToWidth="1" fitToHeight="1" orientation="portrait" usePrinterDefaults="1" blackAndWhite="1" r:id="rId1"/>
  <headerFooter alignWithMargins="0">
    <oddHeader>&amp;R&amp;A</oddHeader>
  </headerFooter>
  <rowBreaks count="1" manualBreakCount="1">
    <brk id="6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36"/>
  <sheetViews>
    <sheetView view="pageBreakPreview" zoomScaleSheetLayoutView="100" workbookViewId="0">
      <selection activeCell="E17" sqref="E17:G17"/>
    </sheetView>
  </sheetViews>
  <sheetFormatPr defaultColWidth="9.375" defaultRowHeight="11.25"/>
  <cols>
    <col min="1" max="1" width="1.625" style="104" customWidth="1"/>
    <col min="2" max="2" width="16.25" style="104" customWidth="1"/>
    <col min="3" max="4" width="4.5" style="104" customWidth="1"/>
    <col min="5" max="5" width="2.5" style="105" customWidth="1"/>
    <col min="6" max="6" width="2.5" style="106" customWidth="1"/>
    <col min="7" max="7" width="47.25" style="104" customWidth="1"/>
    <col min="8" max="8" width="28.75" style="107" customWidth="1"/>
    <col min="9" max="16384" width="9.375" style="104"/>
  </cols>
  <sheetData>
    <row r="1" spans="1:8" ht="30" customHeight="1">
      <c r="A1" s="109" t="s">
        <v>747</v>
      </c>
      <c r="B1" s="119"/>
      <c r="C1" s="119"/>
      <c r="D1" s="119"/>
      <c r="E1" s="119"/>
      <c r="F1" s="119"/>
      <c r="G1" s="119"/>
      <c r="H1" s="119"/>
    </row>
    <row r="2" spans="1:8" ht="30" customHeight="1">
      <c r="G2" s="158"/>
      <c r="H2" s="167"/>
    </row>
    <row r="3" spans="1:8" ht="12" customHeight="1">
      <c r="A3" s="104" t="s">
        <v>124</v>
      </c>
    </row>
    <row r="4" spans="1:8" s="104" customFormat="1" ht="60" customHeight="1">
      <c r="A4" s="110" t="s">
        <v>42</v>
      </c>
      <c r="B4" s="120"/>
      <c r="C4" s="135" t="s">
        <v>84</v>
      </c>
      <c r="D4" s="135" t="s">
        <v>40</v>
      </c>
      <c r="E4" s="110" t="s">
        <v>126</v>
      </c>
      <c r="F4" s="149"/>
      <c r="G4" s="120"/>
      <c r="H4" s="168" t="s">
        <v>28</v>
      </c>
    </row>
    <row r="5" spans="1:8" s="104" customFormat="1" ht="24" customHeight="1">
      <c r="A5" s="111" t="s">
        <v>105</v>
      </c>
      <c r="B5" s="121"/>
      <c r="C5" s="136" t="s">
        <v>65</v>
      </c>
      <c r="D5" s="136" t="s">
        <v>65</v>
      </c>
      <c r="E5" s="145" t="s">
        <v>120</v>
      </c>
      <c r="F5" s="150" t="s">
        <v>825</v>
      </c>
      <c r="G5" s="159"/>
      <c r="H5" s="169" t="s">
        <v>2</v>
      </c>
    </row>
    <row r="6" spans="1:8" s="104" customFormat="1" ht="25.5" customHeight="1">
      <c r="A6" s="112"/>
      <c r="B6" s="122"/>
      <c r="C6" s="137" t="s">
        <v>65</v>
      </c>
      <c r="D6" s="137" t="s">
        <v>65</v>
      </c>
      <c r="E6" s="145" t="s">
        <v>120</v>
      </c>
      <c r="F6" s="151" t="s">
        <v>207</v>
      </c>
      <c r="G6" s="160"/>
      <c r="H6" s="169" t="s">
        <v>58</v>
      </c>
    </row>
    <row r="7" spans="1:8" s="104" customFormat="1" ht="22.5" customHeight="1">
      <c r="A7" s="112"/>
      <c r="B7" s="122"/>
      <c r="C7" s="137" t="s">
        <v>65</v>
      </c>
      <c r="D7" s="137" t="s">
        <v>65</v>
      </c>
      <c r="E7" s="145" t="s">
        <v>120</v>
      </c>
      <c r="F7" s="151" t="s">
        <v>528</v>
      </c>
      <c r="G7" s="160"/>
      <c r="H7" s="169"/>
    </row>
    <row r="8" spans="1:8" s="104" customFormat="1" ht="47.25" customHeight="1">
      <c r="A8" s="113"/>
      <c r="B8" s="123" t="s">
        <v>132</v>
      </c>
      <c r="C8" s="137" t="s">
        <v>65</v>
      </c>
      <c r="D8" s="137" t="s">
        <v>65</v>
      </c>
      <c r="E8" s="145" t="s">
        <v>120</v>
      </c>
      <c r="F8" s="152" t="s">
        <v>786</v>
      </c>
      <c r="G8" s="161"/>
      <c r="H8" s="169"/>
    </row>
    <row r="9" spans="1:8" ht="18" customHeight="1">
      <c r="A9" s="114"/>
      <c r="B9" s="124" t="s">
        <v>134</v>
      </c>
      <c r="C9" s="138"/>
      <c r="D9" s="138"/>
      <c r="E9" s="145"/>
      <c r="F9" s="153"/>
      <c r="G9" s="162"/>
      <c r="H9" s="170"/>
    </row>
    <row r="10" spans="1:8" s="104" customFormat="1" ht="18" customHeight="1">
      <c r="A10" s="115"/>
      <c r="B10" s="125" t="s">
        <v>73</v>
      </c>
      <c r="C10" s="139"/>
      <c r="D10" s="137" t="s">
        <v>65</v>
      </c>
      <c r="E10" s="145" t="s">
        <v>120</v>
      </c>
      <c r="F10" s="152" t="s">
        <v>137</v>
      </c>
      <c r="G10" s="161"/>
      <c r="H10" s="171" t="s">
        <v>138</v>
      </c>
    </row>
    <row r="11" spans="1:8" s="104" customFormat="1" ht="24" customHeight="1">
      <c r="A11" s="115"/>
      <c r="B11" s="126"/>
      <c r="C11" s="140"/>
      <c r="D11" s="137" t="s">
        <v>65</v>
      </c>
      <c r="E11" s="145" t="s">
        <v>120</v>
      </c>
      <c r="F11" s="152" t="s">
        <v>311</v>
      </c>
      <c r="G11" s="161"/>
      <c r="H11" s="171" t="s">
        <v>141</v>
      </c>
    </row>
    <row r="12" spans="1:8" s="104" customFormat="1" ht="18" customHeight="1">
      <c r="A12" s="115"/>
      <c r="B12" s="126"/>
      <c r="C12" s="140"/>
      <c r="D12" s="137" t="s">
        <v>65</v>
      </c>
      <c r="E12" s="145" t="s">
        <v>120</v>
      </c>
      <c r="F12" s="152" t="s">
        <v>143</v>
      </c>
      <c r="G12" s="161"/>
      <c r="H12" s="169" t="s">
        <v>138</v>
      </c>
    </row>
    <row r="13" spans="1:8" s="104" customFormat="1" ht="18" customHeight="1">
      <c r="A13" s="115"/>
      <c r="B13" s="127"/>
      <c r="C13" s="141"/>
      <c r="D13" s="137" t="s">
        <v>65</v>
      </c>
      <c r="E13" s="145" t="s">
        <v>120</v>
      </c>
      <c r="F13" s="152" t="s">
        <v>102</v>
      </c>
      <c r="G13" s="161"/>
      <c r="H13" s="169" t="s">
        <v>145</v>
      </c>
    </row>
    <row r="14" spans="1:8" ht="22.5">
      <c r="A14" s="115"/>
      <c r="B14" s="127" t="s">
        <v>670</v>
      </c>
      <c r="C14" s="137"/>
      <c r="D14" s="137"/>
      <c r="E14" s="145"/>
      <c r="F14" s="153"/>
      <c r="G14" s="162"/>
      <c r="H14" s="169"/>
    </row>
    <row r="15" spans="1:8" ht="24.6" customHeight="1">
      <c r="A15" s="115"/>
      <c r="B15" s="127" t="s">
        <v>148</v>
      </c>
      <c r="C15" s="137"/>
      <c r="D15" s="137"/>
      <c r="E15" s="145"/>
      <c r="F15" s="153"/>
      <c r="G15" s="162"/>
      <c r="H15" s="169"/>
    </row>
    <row r="16" spans="1:8" ht="24.6" customHeight="1">
      <c r="A16" s="115"/>
      <c r="B16" s="127" t="s">
        <v>151</v>
      </c>
      <c r="C16" s="137"/>
      <c r="D16" s="137"/>
      <c r="E16" s="145"/>
      <c r="F16" s="153"/>
      <c r="G16" s="162"/>
      <c r="H16" s="169"/>
    </row>
    <row r="17" spans="1:8" ht="24.6" customHeight="1">
      <c r="A17" s="115"/>
      <c r="B17" s="127" t="s">
        <v>24</v>
      </c>
      <c r="C17" s="142"/>
      <c r="D17" s="142"/>
      <c r="E17" s="145"/>
      <c r="F17" s="153"/>
      <c r="G17" s="162"/>
      <c r="H17" s="169"/>
    </row>
    <row r="18" spans="1:8" s="108" customFormat="1" ht="33.75">
      <c r="A18" s="116"/>
      <c r="B18" s="128" t="s">
        <v>846</v>
      </c>
      <c r="C18" s="143"/>
      <c r="D18" s="143"/>
      <c r="E18" s="146"/>
      <c r="F18" s="154"/>
      <c r="G18" s="163"/>
      <c r="H18" s="172"/>
    </row>
    <row r="19" spans="1:8" ht="24.75" customHeight="1">
      <c r="A19" s="115"/>
      <c r="B19" s="129" t="s">
        <v>79</v>
      </c>
      <c r="C19" s="137" t="s">
        <v>65</v>
      </c>
      <c r="D19" s="137" t="s">
        <v>65</v>
      </c>
      <c r="E19" s="145" t="s">
        <v>120</v>
      </c>
      <c r="F19" s="152" t="s">
        <v>826</v>
      </c>
      <c r="G19" s="161"/>
      <c r="H19" s="169"/>
    </row>
    <row r="20" spans="1:8" ht="24.75" customHeight="1">
      <c r="A20" s="115"/>
      <c r="B20" s="130"/>
      <c r="C20" s="137" t="s">
        <v>65</v>
      </c>
      <c r="D20" s="137" t="s">
        <v>65</v>
      </c>
      <c r="E20" s="145" t="s">
        <v>120</v>
      </c>
      <c r="F20" s="152" t="s">
        <v>544</v>
      </c>
      <c r="G20" s="161"/>
      <c r="H20" s="169"/>
    </row>
    <row r="21" spans="1:8" ht="24.75" customHeight="1">
      <c r="A21" s="115"/>
      <c r="B21" s="131"/>
      <c r="C21" s="137" t="s">
        <v>65</v>
      </c>
      <c r="D21" s="137" t="s">
        <v>65</v>
      </c>
      <c r="E21" s="145" t="s">
        <v>120</v>
      </c>
      <c r="F21" s="152" t="s">
        <v>261</v>
      </c>
      <c r="G21" s="164"/>
      <c r="H21" s="169" t="s">
        <v>780</v>
      </c>
    </row>
    <row r="22" spans="1:8" ht="24.75" customHeight="1">
      <c r="A22" s="115"/>
      <c r="B22" s="132" t="s">
        <v>152</v>
      </c>
      <c r="C22" s="137" t="s">
        <v>65</v>
      </c>
      <c r="D22" s="137" t="s">
        <v>65</v>
      </c>
      <c r="E22" s="145" t="s">
        <v>120</v>
      </c>
      <c r="F22" s="152" t="s">
        <v>541</v>
      </c>
      <c r="G22" s="161"/>
      <c r="H22" s="169"/>
    </row>
    <row r="23" spans="1:8" ht="24" customHeight="1">
      <c r="A23" s="115"/>
      <c r="B23" s="125" t="s">
        <v>161</v>
      </c>
      <c r="C23" s="142"/>
      <c r="D23" s="137" t="s">
        <v>65</v>
      </c>
      <c r="E23" s="145" t="s">
        <v>120</v>
      </c>
      <c r="F23" s="152" t="s">
        <v>358</v>
      </c>
      <c r="G23" s="161"/>
      <c r="H23" s="171" t="s">
        <v>163</v>
      </c>
    </row>
    <row r="24" spans="1:8" ht="18" customHeight="1">
      <c r="A24" s="115"/>
      <c r="B24" s="127"/>
      <c r="C24" s="142"/>
      <c r="D24" s="137" t="s">
        <v>65</v>
      </c>
      <c r="E24" s="145" t="s">
        <v>120</v>
      </c>
      <c r="F24" s="152" t="s">
        <v>122</v>
      </c>
      <c r="G24" s="161"/>
      <c r="H24" s="171" t="s">
        <v>165</v>
      </c>
    </row>
    <row r="25" spans="1:8" s="104" customFormat="1" ht="30" customHeight="1">
      <c r="A25" s="113"/>
      <c r="B25" s="129" t="s">
        <v>108</v>
      </c>
      <c r="C25" s="137" t="s">
        <v>65</v>
      </c>
      <c r="D25" s="137" t="s">
        <v>65</v>
      </c>
      <c r="E25" s="145" t="s">
        <v>120</v>
      </c>
      <c r="F25" s="152" t="s">
        <v>494</v>
      </c>
      <c r="G25" s="161"/>
      <c r="H25" s="169"/>
    </row>
    <row r="26" spans="1:8" s="104" customFormat="1" ht="30" customHeight="1">
      <c r="A26" s="113"/>
      <c r="B26" s="128"/>
      <c r="C26" s="137" t="s">
        <v>65</v>
      </c>
      <c r="D26" s="137" t="s">
        <v>65</v>
      </c>
      <c r="E26" s="145" t="s">
        <v>120</v>
      </c>
      <c r="F26" s="155" t="s">
        <v>164</v>
      </c>
      <c r="G26" s="165"/>
      <c r="H26" s="169"/>
    </row>
    <row r="27" spans="1:8" s="104" customFormat="1" ht="30" customHeight="1">
      <c r="A27" s="113"/>
      <c r="B27" s="129" t="s">
        <v>88</v>
      </c>
      <c r="C27" s="137" t="s">
        <v>65</v>
      </c>
      <c r="D27" s="137" t="s">
        <v>65</v>
      </c>
      <c r="E27" s="145" t="s">
        <v>120</v>
      </c>
      <c r="F27" s="152" t="s">
        <v>383</v>
      </c>
      <c r="G27" s="161"/>
      <c r="H27" s="169"/>
    </row>
    <row r="28" spans="1:8" s="104" customFormat="1" ht="30" customHeight="1">
      <c r="A28" s="113"/>
      <c r="B28" s="128"/>
      <c r="C28" s="137" t="s">
        <v>65</v>
      </c>
      <c r="D28" s="137" t="s">
        <v>65</v>
      </c>
      <c r="E28" s="145" t="s">
        <v>120</v>
      </c>
      <c r="F28" s="152" t="s">
        <v>358</v>
      </c>
      <c r="G28" s="161"/>
      <c r="H28" s="169" t="s">
        <v>166</v>
      </c>
    </row>
    <row r="29" spans="1:8" s="104" customFormat="1" ht="30" customHeight="1">
      <c r="A29" s="113"/>
      <c r="B29" s="123" t="s">
        <v>94</v>
      </c>
      <c r="C29" s="137" t="s">
        <v>65</v>
      </c>
      <c r="D29" s="137" t="s">
        <v>65</v>
      </c>
      <c r="E29" s="145" t="s">
        <v>120</v>
      </c>
      <c r="F29" s="156" t="s">
        <v>827</v>
      </c>
      <c r="G29" s="132"/>
      <c r="H29" s="169"/>
    </row>
    <row r="30" spans="1:8" ht="24.75" customHeight="1">
      <c r="A30" s="115"/>
      <c r="B30" s="133" t="s">
        <v>154</v>
      </c>
      <c r="C30" s="137"/>
      <c r="D30" s="137"/>
      <c r="E30" s="145"/>
      <c r="F30" s="153"/>
      <c r="G30" s="162"/>
      <c r="H30" s="169"/>
    </row>
    <row r="31" spans="1:8" ht="24.75" customHeight="1">
      <c r="A31" s="115"/>
      <c r="B31" s="133" t="s">
        <v>153</v>
      </c>
      <c r="C31" s="137" t="s">
        <v>65</v>
      </c>
      <c r="D31" s="137" t="s">
        <v>65</v>
      </c>
      <c r="E31" s="145" t="s">
        <v>120</v>
      </c>
      <c r="F31" s="152" t="s">
        <v>751</v>
      </c>
      <c r="G31" s="161"/>
      <c r="H31" s="169"/>
    </row>
    <row r="32" spans="1:8" ht="30" customHeight="1">
      <c r="A32" s="117"/>
      <c r="B32" s="129" t="s">
        <v>167</v>
      </c>
      <c r="C32" s="142"/>
      <c r="D32" s="137" t="s">
        <v>65</v>
      </c>
      <c r="E32" s="145" t="s">
        <v>120</v>
      </c>
      <c r="F32" s="152" t="s">
        <v>499</v>
      </c>
      <c r="G32" s="161"/>
      <c r="H32" s="169"/>
    </row>
    <row r="33" spans="1:8" ht="30" customHeight="1">
      <c r="A33" s="117"/>
      <c r="B33" s="130"/>
      <c r="C33" s="142"/>
      <c r="D33" s="137" t="s">
        <v>65</v>
      </c>
      <c r="E33" s="145" t="s">
        <v>120</v>
      </c>
      <c r="F33" s="152" t="s">
        <v>358</v>
      </c>
      <c r="G33" s="161"/>
      <c r="H33" s="169" t="s">
        <v>169</v>
      </c>
    </row>
    <row r="34" spans="1:8" ht="39" customHeight="1">
      <c r="A34" s="117"/>
      <c r="B34" s="130"/>
      <c r="C34" s="142"/>
      <c r="D34" s="137" t="s">
        <v>65</v>
      </c>
      <c r="E34" s="147" t="s">
        <v>120</v>
      </c>
      <c r="F34" s="152" t="s">
        <v>564</v>
      </c>
      <c r="G34" s="161"/>
      <c r="H34" s="169" t="s">
        <v>172</v>
      </c>
    </row>
    <row r="35" spans="1:8" ht="48.75" customHeight="1">
      <c r="A35" s="117"/>
      <c r="B35" s="128"/>
      <c r="C35" s="142"/>
      <c r="D35" s="137" t="s">
        <v>65</v>
      </c>
      <c r="E35" s="145" t="s">
        <v>120</v>
      </c>
      <c r="F35" s="152" t="s">
        <v>788</v>
      </c>
      <c r="G35" s="161"/>
      <c r="H35" s="169" t="s">
        <v>787</v>
      </c>
    </row>
    <row r="36" spans="1:8" s="104" customFormat="1" ht="30" customHeight="1">
      <c r="A36" s="118"/>
      <c r="B36" s="134" t="s">
        <v>173</v>
      </c>
      <c r="C36" s="144" t="s">
        <v>65</v>
      </c>
      <c r="D36" s="144" t="s">
        <v>65</v>
      </c>
      <c r="E36" s="148" t="s">
        <v>120</v>
      </c>
      <c r="F36" s="157" t="s">
        <v>398</v>
      </c>
      <c r="G36" s="166"/>
      <c r="H36" s="173"/>
    </row>
  </sheetData>
  <mergeCells count="45">
    <mergeCell ref="A1:H1"/>
    <mergeCell ref="A4:B4"/>
    <mergeCell ref="E4:G4"/>
    <mergeCell ref="F5:G5"/>
    <mergeCell ref="F6:G6"/>
    <mergeCell ref="F7:G7"/>
    <mergeCell ref="F8:G8"/>
    <mergeCell ref="E9:G9"/>
    <mergeCell ref="F10:G10"/>
    <mergeCell ref="F11:G11"/>
    <mergeCell ref="F12:G12"/>
    <mergeCell ref="F13:G13"/>
    <mergeCell ref="E14:G14"/>
    <mergeCell ref="E15:G15"/>
    <mergeCell ref="E16:G16"/>
    <mergeCell ref="E17:G17"/>
    <mergeCell ref="E18:G18"/>
    <mergeCell ref="F19:G19"/>
    <mergeCell ref="F20:G20"/>
    <mergeCell ref="F21:G21"/>
    <mergeCell ref="F22:G22"/>
    <mergeCell ref="F23:G23"/>
    <mergeCell ref="F24:G24"/>
    <mergeCell ref="F25:G25"/>
    <mergeCell ref="F26:G26"/>
    <mergeCell ref="F27:G27"/>
    <mergeCell ref="F28:G28"/>
    <mergeCell ref="F29:G29"/>
    <mergeCell ref="E30:G30"/>
    <mergeCell ref="F31:G31"/>
    <mergeCell ref="F32:G32"/>
    <mergeCell ref="F33:G33"/>
    <mergeCell ref="F34:G34"/>
    <mergeCell ref="F35:G35"/>
    <mergeCell ref="F36:G36"/>
    <mergeCell ref="A5:B7"/>
    <mergeCell ref="B10:B13"/>
    <mergeCell ref="C10:C13"/>
    <mergeCell ref="B19:B21"/>
    <mergeCell ref="B23:B24"/>
    <mergeCell ref="C23:C24"/>
    <mergeCell ref="B25:B26"/>
    <mergeCell ref="B27:B28"/>
    <mergeCell ref="B32:B35"/>
    <mergeCell ref="C32:C35"/>
  </mergeCells>
  <phoneticPr fontId="22"/>
  <dataValidations count="1">
    <dataValidation type="list" allowBlank="1" showDropDown="0" showInputMessage="1" showErrorMessage="1" sqref="C36 C19:D22 C31 C25:C29 D23:D29 D31:D36 C5:D8 D10:D13">
      <formula1>"□,■"</formula1>
    </dataValidation>
  </dataValidations>
  <printOptions horizontalCentered="1" verticalCentered="1"/>
  <pageMargins left="0.39370078740157483" right="0.39370078740157483" top="0.59055118110236227" bottom="0.39370078740157483" header="0.27559055118110237" footer="0.43307086614173229"/>
  <pageSetup paperSize="9" scale="89" fitToWidth="1" fitToHeight="0" orientation="portrait" usePrinterDefaults="1" blackAndWhite="1" r:id="rId1"/>
  <headerFooter alignWithMargins="0">
    <oddHeader>&amp;R&amp;A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dimension ref="B1:W21"/>
  <sheetViews>
    <sheetView view="pageBreakPreview" zoomScaleSheetLayoutView="100" workbookViewId="0">
      <selection activeCell="B2" sqref="B2:W2"/>
    </sheetView>
  </sheetViews>
  <sheetFormatPr defaultColWidth="9.375" defaultRowHeight="13.5"/>
  <cols>
    <col min="1" max="1" width="1.75" style="577" customWidth="1"/>
    <col min="2" max="23" width="4.25" style="577" customWidth="1"/>
    <col min="24" max="24" width="1.25" style="577" customWidth="1"/>
    <col min="25" max="26" width="4.25" style="577" customWidth="1"/>
    <col min="27" max="16384" width="9.375" style="577"/>
  </cols>
  <sheetData>
    <row r="1" spans="2:23" ht="8.4499999999999993" customHeight="1">
      <c r="W1" s="787"/>
    </row>
    <row r="2" spans="2:23" ht="16.5" customHeight="1">
      <c r="B2" s="579" t="s">
        <v>281</v>
      </c>
      <c r="C2" s="579"/>
      <c r="D2" s="579"/>
      <c r="E2" s="579"/>
      <c r="F2" s="579"/>
      <c r="G2" s="579"/>
      <c r="H2" s="579"/>
      <c r="I2" s="579"/>
      <c r="J2" s="579"/>
      <c r="K2" s="579"/>
      <c r="L2" s="579"/>
      <c r="M2" s="579"/>
      <c r="N2" s="579"/>
      <c r="O2" s="579"/>
      <c r="P2" s="579"/>
      <c r="Q2" s="579"/>
      <c r="R2" s="579"/>
      <c r="S2" s="579"/>
      <c r="T2" s="579"/>
      <c r="U2" s="579"/>
      <c r="V2" s="579"/>
      <c r="W2" s="579"/>
    </row>
    <row r="3" spans="2:23" ht="16.5" customHeight="1">
      <c r="W3" s="593"/>
    </row>
    <row r="4" spans="2:23" ht="22.5" customHeight="1">
      <c r="B4" s="581" t="s">
        <v>150</v>
      </c>
      <c r="C4" s="581"/>
      <c r="D4" s="581"/>
      <c r="E4" s="581"/>
      <c r="F4" s="581"/>
      <c r="G4" s="581"/>
      <c r="H4" s="581"/>
      <c r="I4" s="581"/>
      <c r="J4" s="581"/>
      <c r="L4" s="581" t="s">
        <v>491</v>
      </c>
      <c r="M4" s="581"/>
      <c r="N4" s="581"/>
      <c r="O4" s="581"/>
      <c r="P4" s="581"/>
      <c r="Q4" s="581"/>
      <c r="R4" s="581"/>
      <c r="S4" s="581"/>
      <c r="T4" s="581"/>
      <c r="U4" s="581"/>
      <c r="V4" s="581"/>
      <c r="W4" s="581"/>
    </row>
    <row r="5" spans="2:23" ht="16.5" customHeight="1">
      <c r="W5" s="593"/>
    </row>
    <row r="6" spans="2:23">
      <c r="B6" s="581" t="s">
        <v>473</v>
      </c>
      <c r="C6" s="581"/>
      <c r="D6" s="581"/>
      <c r="E6" s="581"/>
      <c r="F6" s="919" t="s">
        <v>584</v>
      </c>
      <c r="G6" s="919"/>
      <c r="H6" s="919"/>
      <c r="I6" s="919"/>
      <c r="J6" s="919"/>
      <c r="K6" s="919"/>
      <c r="L6" s="919"/>
      <c r="M6" s="919"/>
      <c r="N6" s="919"/>
      <c r="O6" s="919"/>
      <c r="P6" s="919"/>
      <c r="Q6" s="919"/>
      <c r="R6" s="919"/>
      <c r="S6" s="919"/>
      <c r="T6" s="919"/>
      <c r="U6" s="919"/>
      <c r="V6" s="919"/>
      <c r="W6" s="919"/>
    </row>
    <row r="7" spans="2:23">
      <c r="B7" s="581"/>
      <c r="C7" s="581"/>
      <c r="D7" s="581"/>
      <c r="E7" s="581"/>
      <c r="F7" s="919"/>
      <c r="G7" s="919"/>
      <c r="H7" s="919"/>
      <c r="I7" s="919"/>
      <c r="J7" s="919"/>
      <c r="K7" s="919"/>
      <c r="L7" s="919"/>
      <c r="M7" s="919"/>
      <c r="N7" s="919"/>
      <c r="O7" s="919"/>
      <c r="P7" s="919"/>
      <c r="Q7" s="919"/>
      <c r="R7" s="919"/>
      <c r="S7" s="919"/>
      <c r="T7" s="919"/>
      <c r="U7" s="919"/>
      <c r="V7" s="919"/>
      <c r="W7" s="919"/>
    </row>
    <row r="9" spans="2:23" ht="16.5" customHeight="1">
      <c r="B9" s="599" t="s">
        <v>624</v>
      </c>
      <c r="C9" s="599"/>
      <c r="D9" s="599"/>
      <c r="F9" s="593"/>
      <c r="N9" s="593"/>
    </row>
    <row r="10" spans="2:23" ht="16.5" customHeight="1">
      <c r="B10" s="599"/>
      <c r="C10" s="916" t="s">
        <v>243</v>
      </c>
      <c r="D10" s="588" t="s">
        <v>626</v>
      </c>
      <c r="E10" s="588"/>
      <c r="F10" s="588"/>
      <c r="G10" s="588"/>
      <c r="H10" s="588"/>
      <c r="I10" s="588"/>
      <c r="J10" s="588"/>
      <c r="K10" s="588"/>
      <c r="L10" s="588"/>
      <c r="M10" s="588"/>
      <c r="N10" s="588"/>
      <c r="O10" s="588"/>
      <c r="P10" s="588"/>
      <c r="Q10" s="588"/>
      <c r="R10" s="588"/>
      <c r="S10" s="920"/>
      <c r="T10" s="923" t="s">
        <v>546</v>
      </c>
      <c r="U10" s="926"/>
      <c r="V10" s="928"/>
    </row>
    <row r="11" spans="2:23" ht="16.5" customHeight="1">
      <c r="B11" s="599"/>
      <c r="C11" s="917"/>
      <c r="D11" s="589"/>
      <c r="E11" s="589"/>
      <c r="F11" s="589"/>
      <c r="G11" s="589"/>
      <c r="H11" s="589"/>
      <c r="I11" s="589"/>
      <c r="J11" s="589"/>
      <c r="K11" s="589"/>
      <c r="L11" s="589"/>
      <c r="M11" s="589"/>
      <c r="N11" s="589"/>
      <c r="O11" s="589"/>
      <c r="P11" s="589"/>
      <c r="Q11" s="589"/>
      <c r="R11" s="589"/>
      <c r="S11" s="921"/>
      <c r="T11" s="924"/>
      <c r="U11" s="579"/>
      <c r="V11" s="929"/>
    </row>
    <row r="12" spans="2:23" ht="16.5" customHeight="1">
      <c r="B12" s="599"/>
      <c r="C12" s="917"/>
      <c r="D12" s="589"/>
      <c r="E12" s="589"/>
      <c r="F12" s="589"/>
      <c r="G12" s="589"/>
      <c r="H12" s="589"/>
      <c r="I12" s="589"/>
      <c r="J12" s="589"/>
      <c r="K12" s="589"/>
      <c r="L12" s="589"/>
      <c r="M12" s="589"/>
      <c r="N12" s="589"/>
      <c r="O12" s="589"/>
      <c r="P12" s="589"/>
      <c r="Q12" s="589"/>
      <c r="R12" s="589"/>
      <c r="S12" s="921"/>
      <c r="T12" s="924"/>
      <c r="U12" s="579"/>
      <c r="V12" s="929"/>
    </row>
    <row r="13" spans="2:23" ht="16.5" customHeight="1">
      <c r="B13" s="599"/>
      <c r="C13" s="917"/>
      <c r="D13" s="589"/>
      <c r="E13" s="589"/>
      <c r="F13" s="589"/>
      <c r="G13" s="589"/>
      <c r="H13" s="589"/>
      <c r="I13" s="589"/>
      <c r="J13" s="589"/>
      <c r="K13" s="589"/>
      <c r="L13" s="589"/>
      <c r="M13" s="589"/>
      <c r="N13" s="589"/>
      <c r="O13" s="589"/>
      <c r="P13" s="589"/>
      <c r="Q13" s="589"/>
      <c r="R13" s="589"/>
      <c r="S13" s="921"/>
      <c r="T13" s="924"/>
      <c r="U13" s="579"/>
      <c r="V13" s="929"/>
    </row>
    <row r="14" spans="2:23" ht="16.5" customHeight="1">
      <c r="B14" s="599"/>
      <c r="C14" s="918"/>
      <c r="D14" s="590"/>
      <c r="E14" s="590"/>
      <c r="F14" s="590"/>
      <c r="G14" s="590"/>
      <c r="H14" s="590"/>
      <c r="I14" s="590"/>
      <c r="J14" s="590"/>
      <c r="K14" s="590"/>
      <c r="L14" s="590"/>
      <c r="M14" s="590"/>
      <c r="N14" s="590"/>
      <c r="O14" s="590"/>
      <c r="P14" s="590"/>
      <c r="Q14" s="590"/>
      <c r="R14" s="590"/>
      <c r="S14" s="922"/>
      <c r="T14" s="925"/>
      <c r="U14" s="927"/>
      <c r="V14" s="930"/>
    </row>
    <row r="15" spans="2:23" ht="16.5" customHeight="1">
      <c r="B15" s="599"/>
      <c r="C15" s="916" t="s">
        <v>196</v>
      </c>
      <c r="D15" s="588" t="s">
        <v>627</v>
      </c>
      <c r="E15" s="588"/>
      <c r="F15" s="588"/>
      <c r="G15" s="588"/>
      <c r="H15" s="588"/>
      <c r="I15" s="588"/>
      <c r="J15" s="588"/>
      <c r="K15" s="588"/>
      <c r="L15" s="588"/>
      <c r="M15" s="588"/>
      <c r="N15" s="588"/>
      <c r="O15" s="588"/>
      <c r="P15" s="588"/>
      <c r="Q15" s="588"/>
      <c r="R15" s="588"/>
      <c r="S15" s="920"/>
      <c r="T15" s="923" t="s">
        <v>546</v>
      </c>
      <c r="U15" s="926"/>
      <c r="V15" s="928"/>
    </row>
    <row r="16" spans="2:23" ht="16.5" customHeight="1">
      <c r="B16" s="599"/>
      <c r="C16" s="917"/>
      <c r="D16" s="589"/>
      <c r="E16" s="589"/>
      <c r="F16" s="589"/>
      <c r="G16" s="589"/>
      <c r="H16" s="589"/>
      <c r="I16" s="589"/>
      <c r="J16" s="589"/>
      <c r="K16" s="589"/>
      <c r="L16" s="589"/>
      <c r="M16" s="589"/>
      <c r="N16" s="589"/>
      <c r="O16" s="589"/>
      <c r="P16" s="589"/>
      <c r="Q16" s="589"/>
      <c r="R16" s="589"/>
      <c r="S16" s="921"/>
      <c r="T16" s="924"/>
      <c r="U16" s="579"/>
      <c r="V16" s="929"/>
    </row>
    <row r="17" spans="2:22" ht="16.5" customHeight="1">
      <c r="B17" s="599"/>
      <c r="C17" s="918"/>
      <c r="D17" s="590"/>
      <c r="E17" s="590"/>
      <c r="F17" s="590"/>
      <c r="G17" s="590"/>
      <c r="H17" s="590"/>
      <c r="I17" s="590"/>
      <c r="J17" s="590"/>
      <c r="K17" s="590"/>
      <c r="L17" s="590"/>
      <c r="M17" s="590"/>
      <c r="N17" s="590"/>
      <c r="O17" s="590"/>
      <c r="P17" s="590"/>
      <c r="Q17" s="590"/>
      <c r="R17" s="590"/>
      <c r="S17" s="922"/>
      <c r="T17" s="925"/>
      <c r="U17" s="927"/>
      <c r="V17" s="930"/>
    </row>
    <row r="18" spans="2:22" ht="16.5" customHeight="1">
      <c r="B18" s="599"/>
      <c r="C18" s="916" t="s">
        <v>248</v>
      </c>
      <c r="D18" s="588" t="s">
        <v>85</v>
      </c>
      <c r="E18" s="588"/>
      <c r="F18" s="588"/>
      <c r="G18" s="588"/>
      <c r="H18" s="588"/>
      <c r="I18" s="588"/>
      <c r="J18" s="588"/>
      <c r="K18" s="588"/>
      <c r="L18" s="588"/>
      <c r="M18" s="588"/>
      <c r="N18" s="588"/>
      <c r="O18" s="588"/>
      <c r="P18" s="588"/>
      <c r="Q18" s="588"/>
      <c r="R18" s="588"/>
      <c r="S18" s="920"/>
      <c r="T18" s="923" t="s">
        <v>546</v>
      </c>
      <c r="U18" s="926"/>
      <c r="V18" s="928"/>
    </row>
    <row r="19" spans="2:22" ht="16.5" customHeight="1">
      <c r="B19" s="599"/>
      <c r="C19" s="918"/>
      <c r="D19" s="590"/>
      <c r="E19" s="590"/>
      <c r="F19" s="590"/>
      <c r="G19" s="590"/>
      <c r="H19" s="590"/>
      <c r="I19" s="590"/>
      <c r="J19" s="590"/>
      <c r="K19" s="590"/>
      <c r="L19" s="590"/>
      <c r="M19" s="590"/>
      <c r="N19" s="590"/>
      <c r="O19" s="590"/>
      <c r="P19" s="590"/>
      <c r="Q19" s="590"/>
      <c r="R19" s="590"/>
      <c r="S19" s="922"/>
      <c r="T19" s="925"/>
      <c r="U19" s="927"/>
      <c r="V19" s="930"/>
    </row>
    <row r="20" spans="2:22" ht="16.5" customHeight="1">
      <c r="B20" s="599"/>
      <c r="C20" s="916" t="s">
        <v>251</v>
      </c>
      <c r="D20" s="588" t="s">
        <v>553</v>
      </c>
      <c r="E20" s="588"/>
      <c r="F20" s="588"/>
      <c r="G20" s="588"/>
      <c r="H20" s="588"/>
      <c r="I20" s="588"/>
      <c r="J20" s="588"/>
      <c r="K20" s="588"/>
      <c r="L20" s="588"/>
      <c r="M20" s="588"/>
      <c r="N20" s="588"/>
      <c r="O20" s="588"/>
      <c r="P20" s="588"/>
      <c r="Q20" s="588"/>
      <c r="R20" s="588"/>
      <c r="S20" s="920"/>
      <c r="T20" s="923" t="s">
        <v>546</v>
      </c>
      <c r="U20" s="926"/>
      <c r="V20" s="928"/>
    </row>
    <row r="21" spans="2:22" ht="16.5" customHeight="1">
      <c r="B21" s="599"/>
      <c r="C21" s="918"/>
      <c r="D21" s="590"/>
      <c r="E21" s="590"/>
      <c r="F21" s="590"/>
      <c r="G21" s="590"/>
      <c r="H21" s="590"/>
      <c r="I21" s="590"/>
      <c r="J21" s="590"/>
      <c r="K21" s="590"/>
      <c r="L21" s="590"/>
      <c r="M21" s="590"/>
      <c r="N21" s="590"/>
      <c r="O21" s="590"/>
      <c r="P21" s="590"/>
      <c r="Q21" s="590"/>
      <c r="R21" s="590"/>
      <c r="S21" s="922"/>
      <c r="T21" s="925"/>
      <c r="U21" s="927"/>
      <c r="V21" s="930"/>
    </row>
  </sheetData>
  <mergeCells count="19">
    <mergeCell ref="B2:W2"/>
    <mergeCell ref="B4:E4"/>
    <mergeCell ref="F4:J4"/>
    <mergeCell ref="L4:O4"/>
    <mergeCell ref="P4:W4"/>
    <mergeCell ref="B6:E7"/>
    <mergeCell ref="F6:W7"/>
    <mergeCell ref="C10:C14"/>
    <mergeCell ref="D10:S14"/>
    <mergeCell ref="T10:V14"/>
    <mergeCell ref="C15:C17"/>
    <mergeCell ref="D15:S17"/>
    <mergeCell ref="T15:V17"/>
    <mergeCell ref="C18:C19"/>
    <mergeCell ref="D18:S19"/>
    <mergeCell ref="T18:V19"/>
    <mergeCell ref="C20:C21"/>
    <mergeCell ref="D20:S21"/>
    <mergeCell ref="T20:V21"/>
  </mergeCells>
  <phoneticPr fontId="22"/>
  <printOptions horizontalCentered="1" verticalCentered="1"/>
  <pageMargins left="0.39370078740157483" right="0.39370078740157483" top="0.59055118110236227" bottom="0.39370078740157483" header="0.27559055118110237" footer="0.43307086614173229"/>
  <pageSetup paperSize="9" scale="92" fitToWidth="1" fitToHeight="1" orientation="portrait" usePrinterDefaults="1" blackAndWhite="1" r:id="rId1"/>
  <headerFooter alignWithMargins="0">
    <oddHeader>&amp;R&amp;A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B1:BM136"/>
  <sheetViews>
    <sheetView showGridLines="0" view="pageBreakPreview" zoomScaleNormal="55" zoomScaleSheetLayoutView="100" workbookViewId="0">
      <selection activeCell="C1" sqref="C1"/>
    </sheetView>
  </sheetViews>
  <sheetFormatPr defaultColWidth="5" defaultRowHeight="14.25"/>
  <cols>
    <col min="1" max="1" width="1" style="931" customWidth="1"/>
    <col min="2" max="5" width="6.375" style="931" customWidth="1"/>
    <col min="6" max="7" width="6.375" style="931" hidden="1" customWidth="1"/>
    <col min="8" max="60" width="6.375" style="931" customWidth="1"/>
    <col min="61" max="61" width="1.25" style="931" customWidth="1"/>
    <col min="62" max="16384" width="5" style="931"/>
  </cols>
  <sheetData>
    <row r="1" spans="2:65" s="932" customFormat="1" ht="20.25" customHeight="1">
      <c r="C1" s="934" t="s">
        <v>628</v>
      </c>
      <c r="D1" s="934"/>
      <c r="E1" s="934"/>
      <c r="F1" s="934"/>
      <c r="G1" s="934"/>
      <c r="H1" s="934"/>
      <c r="K1" s="985" t="s">
        <v>598</v>
      </c>
      <c r="N1" s="934"/>
      <c r="O1" s="934"/>
      <c r="P1" s="934"/>
      <c r="Q1" s="934"/>
      <c r="R1" s="934"/>
      <c r="S1" s="934"/>
      <c r="T1" s="934"/>
      <c r="U1" s="934"/>
      <c r="AQ1" s="1010" t="s">
        <v>471</v>
      </c>
      <c r="AR1" s="1117" t="s">
        <v>15</v>
      </c>
      <c r="AS1" s="1118"/>
      <c r="AT1" s="1118"/>
      <c r="AU1" s="1118"/>
      <c r="AV1" s="1118"/>
      <c r="AW1" s="1118"/>
      <c r="AX1" s="1118"/>
      <c r="AY1" s="1118"/>
      <c r="AZ1" s="1118"/>
      <c r="BA1" s="1118"/>
      <c r="BB1" s="1118"/>
      <c r="BC1" s="1118"/>
      <c r="BD1" s="1118"/>
      <c r="BE1" s="1118"/>
      <c r="BF1" s="1118"/>
      <c r="BG1" s="1118"/>
      <c r="BH1" s="1010" t="s">
        <v>557</v>
      </c>
    </row>
    <row r="2" spans="2:65" s="933" customFormat="1" ht="20.25" customHeight="1">
      <c r="H2" s="985"/>
      <c r="K2" s="985"/>
      <c r="L2" s="985"/>
      <c r="N2" s="1010"/>
      <c r="O2" s="1010"/>
      <c r="P2" s="1010"/>
      <c r="Q2" s="1010"/>
      <c r="R2" s="1010"/>
      <c r="S2" s="1010"/>
      <c r="T2" s="1010"/>
      <c r="U2" s="1010"/>
      <c r="Z2" s="1010" t="s">
        <v>280</v>
      </c>
      <c r="AA2" s="1088">
        <v>6</v>
      </c>
      <c r="AB2" s="1088"/>
      <c r="AC2" s="1010" t="s">
        <v>477</v>
      </c>
      <c r="AD2" s="1090">
        <f>IF(AA2=0,"",YEAR(DATE(2018+AA2,1,1)))</f>
        <v>2024</v>
      </c>
      <c r="AE2" s="1090"/>
      <c r="AF2" s="933" t="s">
        <v>573</v>
      </c>
      <c r="AG2" s="933" t="s">
        <v>1</v>
      </c>
      <c r="AH2" s="1088">
        <v>4</v>
      </c>
      <c r="AI2" s="1088"/>
      <c r="AJ2" s="933" t="s">
        <v>283</v>
      </c>
      <c r="AQ2" s="1010" t="s">
        <v>629</v>
      </c>
      <c r="AR2" s="1088" t="s">
        <v>630</v>
      </c>
      <c r="AS2" s="1088"/>
      <c r="AT2" s="1088"/>
      <c r="AU2" s="1088"/>
      <c r="AV2" s="1088"/>
      <c r="AW2" s="1088"/>
      <c r="AX2" s="1088"/>
      <c r="AY2" s="1088"/>
      <c r="AZ2" s="1088"/>
      <c r="BA2" s="1088"/>
      <c r="BB2" s="1088"/>
      <c r="BC2" s="1088"/>
      <c r="BD2" s="1088"/>
      <c r="BE2" s="1088"/>
      <c r="BF2" s="1088"/>
      <c r="BG2" s="1088"/>
      <c r="BH2" s="1010" t="s">
        <v>557</v>
      </c>
      <c r="BI2" s="1010"/>
      <c r="BJ2" s="1010"/>
      <c r="BK2" s="1010"/>
    </row>
    <row r="3" spans="2:65" s="933" customFormat="1" ht="20.25" customHeight="1">
      <c r="H3" s="985"/>
      <c r="K3" s="985"/>
      <c r="M3" s="1010"/>
      <c r="N3" s="1010"/>
      <c r="O3" s="1010"/>
      <c r="P3" s="1010"/>
      <c r="Q3" s="1010"/>
      <c r="R3" s="1010"/>
      <c r="S3" s="1010"/>
      <c r="AA3" s="1089"/>
      <c r="AB3" s="1089"/>
      <c r="AC3" s="1089"/>
      <c r="AD3" s="1112"/>
      <c r="AE3" s="1089"/>
      <c r="BB3" s="1151" t="s">
        <v>133</v>
      </c>
      <c r="BC3" s="1163" t="s">
        <v>291</v>
      </c>
      <c r="BD3" s="1169"/>
      <c r="BE3" s="1169"/>
      <c r="BF3" s="1180"/>
      <c r="BG3" s="1010"/>
    </row>
    <row r="4" spans="2:65" s="933" customFormat="1" ht="20.25" customHeight="1">
      <c r="H4" s="985"/>
      <c r="K4" s="985"/>
      <c r="M4" s="1010"/>
      <c r="N4" s="1010"/>
      <c r="O4" s="1010"/>
      <c r="P4" s="1010"/>
      <c r="Q4" s="1010"/>
      <c r="R4" s="1010"/>
      <c r="S4" s="1010"/>
      <c r="AA4" s="1089"/>
      <c r="AB4" s="1089"/>
      <c r="AC4" s="1089"/>
      <c r="AD4" s="1112"/>
      <c r="AE4" s="1089"/>
      <c r="BB4" s="1151" t="s">
        <v>417</v>
      </c>
      <c r="BC4" s="1163" t="s">
        <v>631</v>
      </c>
      <c r="BD4" s="1169"/>
      <c r="BE4" s="1169"/>
      <c r="BF4" s="1180"/>
      <c r="BG4" s="1010"/>
    </row>
    <row r="5" spans="2:65" s="933" customFormat="1" ht="5.0999999999999996" customHeight="1">
      <c r="H5" s="985"/>
      <c r="K5" s="985"/>
      <c r="M5" s="1010"/>
      <c r="N5" s="1010"/>
      <c r="O5" s="1010"/>
      <c r="P5" s="1010"/>
      <c r="Q5" s="1010"/>
      <c r="R5" s="1010"/>
      <c r="S5" s="1010"/>
      <c r="AA5" s="1090"/>
      <c r="AB5" s="1090"/>
      <c r="AH5" s="932"/>
      <c r="AI5" s="932"/>
      <c r="AJ5" s="932"/>
      <c r="AK5" s="932"/>
      <c r="AL5" s="932"/>
      <c r="AM5" s="932"/>
      <c r="AN5" s="932"/>
      <c r="AO5" s="932"/>
      <c r="AP5" s="932"/>
      <c r="AQ5" s="932"/>
      <c r="AR5" s="932"/>
      <c r="AS5" s="932"/>
      <c r="AT5" s="932"/>
      <c r="AU5" s="932"/>
      <c r="AV5" s="932"/>
      <c r="AW5" s="932"/>
      <c r="AX5" s="932"/>
      <c r="AY5" s="932"/>
      <c r="AZ5" s="932"/>
      <c r="BA5" s="932"/>
      <c r="BB5" s="932"/>
      <c r="BC5" s="932"/>
      <c r="BD5" s="932"/>
      <c r="BE5" s="932"/>
      <c r="BF5" s="1049"/>
      <c r="BG5" s="1049"/>
    </row>
    <row r="6" spans="2:65" s="933" customFormat="1" ht="21" customHeight="1">
      <c r="B6" s="934"/>
      <c r="C6" s="932"/>
      <c r="D6" s="932"/>
      <c r="E6" s="932"/>
      <c r="F6" s="932"/>
      <c r="G6" s="932"/>
      <c r="H6" s="932"/>
      <c r="I6" s="986"/>
      <c r="J6" s="986"/>
      <c r="K6" s="986"/>
      <c r="L6" s="178"/>
      <c r="M6" s="986"/>
      <c r="N6" s="986"/>
      <c r="O6" s="986"/>
      <c r="AH6" s="932"/>
      <c r="AI6" s="932"/>
      <c r="AJ6" s="932"/>
      <c r="AK6" s="932"/>
      <c r="AL6" s="932"/>
      <c r="AM6" s="932" t="s">
        <v>515</v>
      </c>
      <c r="AN6" s="932"/>
      <c r="AO6" s="932"/>
      <c r="AP6" s="932"/>
      <c r="AQ6" s="932"/>
      <c r="AR6" s="932"/>
      <c r="AS6" s="932"/>
      <c r="AU6" s="1119"/>
      <c r="AV6" s="1119"/>
      <c r="AW6" s="1120"/>
      <c r="AX6" s="932"/>
      <c r="AY6" s="1121">
        <v>40</v>
      </c>
      <c r="AZ6" s="1126"/>
      <c r="BA6" s="1120" t="s">
        <v>632</v>
      </c>
      <c r="BB6" s="932"/>
      <c r="BC6" s="1121">
        <v>160</v>
      </c>
      <c r="BD6" s="1126"/>
      <c r="BE6" s="1120" t="s">
        <v>633</v>
      </c>
      <c r="BF6" s="932"/>
      <c r="BG6" s="1049"/>
    </row>
    <row r="7" spans="2:65" s="933" customFormat="1" ht="5.0999999999999996" customHeight="1">
      <c r="B7" s="934"/>
      <c r="C7" s="945"/>
      <c r="D7" s="945"/>
      <c r="E7" s="945"/>
      <c r="F7" s="945"/>
      <c r="G7" s="945"/>
      <c r="H7" s="986"/>
      <c r="I7" s="986"/>
      <c r="J7" s="986"/>
      <c r="K7" s="986"/>
      <c r="L7" s="986"/>
      <c r="M7" s="986"/>
      <c r="N7" s="986"/>
      <c r="O7" s="986"/>
      <c r="AH7" s="932"/>
      <c r="AI7" s="932"/>
      <c r="AJ7" s="932"/>
      <c r="AK7" s="932"/>
      <c r="AL7" s="932"/>
      <c r="AM7" s="932"/>
      <c r="AN7" s="932"/>
      <c r="AO7" s="932"/>
      <c r="AP7" s="932"/>
      <c r="AQ7" s="932"/>
      <c r="AR7" s="932"/>
      <c r="AS7" s="932"/>
      <c r="AT7" s="932"/>
      <c r="AU7" s="932"/>
      <c r="AV7" s="932"/>
      <c r="AW7" s="932"/>
      <c r="AX7" s="932"/>
      <c r="AY7" s="932"/>
      <c r="AZ7" s="932"/>
      <c r="BA7" s="932"/>
      <c r="BB7" s="932"/>
      <c r="BC7" s="932"/>
      <c r="BD7" s="932"/>
      <c r="BE7" s="932"/>
      <c r="BF7" s="1049"/>
      <c r="BG7" s="1049"/>
    </row>
    <row r="8" spans="2:65" s="933" customFormat="1" ht="21" customHeight="1">
      <c r="B8" s="177"/>
      <c r="C8" s="178"/>
      <c r="D8" s="178"/>
      <c r="E8" s="178"/>
      <c r="F8" s="178"/>
      <c r="G8" s="178"/>
      <c r="H8" s="986"/>
      <c r="I8" s="986"/>
      <c r="J8" s="986"/>
      <c r="K8" s="986"/>
      <c r="L8" s="986"/>
      <c r="M8" s="986"/>
      <c r="N8" s="986"/>
      <c r="O8" s="986"/>
      <c r="AH8" s="1113"/>
      <c r="AI8" s="1113"/>
      <c r="AJ8" s="1113"/>
      <c r="AK8" s="932"/>
      <c r="AL8" s="1049"/>
      <c r="AM8" s="932"/>
      <c r="AN8" s="1103"/>
      <c r="AO8" s="934"/>
      <c r="AP8" s="946"/>
      <c r="AQ8" s="946"/>
      <c r="AR8" s="946"/>
      <c r="AS8" s="366"/>
      <c r="AT8" s="366"/>
      <c r="AU8" s="932"/>
      <c r="AV8" s="946"/>
      <c r="AW8" s="946"/>
      <c r="AX8" s="178"/>
      <c r="AY8" s="932"/>
      <c r="AZ8" s="932" t="s">
        <v>634</v>
      </c>
      <c r="BA8" s="932"/>
      <c r="BB8" s="932"/>
      <c r="BC8" s="1164">
        <f>DAY(EOMONTH(DATE(AD2,AH2,1),0))</f>
        <v>30</v>
      </c>
      <c r="BD8" s="1170"/>
      <c r="BE8" s="932" t="s">
        <v>284</v>
      </c>
      <c r="BF8" s="932"/>
      <c r="BG8" s="932"/>
      <c r="BK8" s="1010"/>
      <c r="BL8" s="1010"/>
      <c r="BM8" s="1010"/>
    </row>
    <row r="9" spans="2:65" s="933" customFormat="1" ht="4.5" customHeight="1">
      <c r="B9" s="177"/>
      <c r="C9" s="946"/>
      <c r="D9" s="946"/>
      <c r="E9" s="946"/>
      <c r="F9" s="946"/>
      <c r="G9" s="946"/>
      <c r="H9" s="946"/>
      <c r="I9" s="946"/>
      <c r="J9" s="946"/>
      <c r="K9" s="946"/>
      <c r="L9" s="946"/>
      <c r="M9" s="946"/>
      <c r="N9" s="946"/>
      <c r="O9" s="946"/>
      <c r="AH9" s="945"/>
      <c r="AI9" s="932"/>
      <c r="AJ9" s="932"/>
      <c r="AK9" s="1113"/>
      <c r="AL9" s="932"/>
      <c r="AM9" s="932"/>
      <c r="AN9" s="932"/>
      <c r="AO9" s="932"/>
      <c r="AP9" s="932"/>
      <c r="AQ9" s="932"/>
      <c r="AR9" s="945"/>
      <c r="AS9" s="945"/>
      <c r="AT9" s="945"/>
      <c r="AU9" s="932"/>
      <c r="AV9" s="932"/>
      <c r="AW9" s="932"/>
      <c r="AX9" s="932"/>
      <c r="AY9" s="932"/>
      <c r="AZ9" s="932"/>
      <c r="BA9" s="932"/>
      <c r="BB9" s="932"/>
      <c r="BC9" s="932"/>
      <c r="BD9" s="932"/>
      <c r="BE9" s="932"/>
      <c r="BF9" s="932"/>
      <c r="BG9" s="932"/>
      <c r="BK9" s="1010"/>
      <c r="BL9" s="1010"/>
      <c r="BM9" s="1010"/>
    </row>
    <row r="10" spans="2:65" s="933" customFormat="1" ht="21" customHeight="1">
      <c r="B10" s="177"/>
      <c r="C10" s="946"/>
      <c r="D10" s="946"/>
      <c r="E10" s="946"/>
      <c r="F10" s="946"/>
      <c r="G10" s="946"/>
      <c r="H10" s="946"/>
      <c r="I10" s="946"/>
      <c r="J10" s="946"/>
      <c r="K10" s="946"/>
      <c r="L10" s="946"/>
      <c r="M10" s="946"/>
      <c r="N10" s="946"/>
      <c r="O10" s="946"/>
      <c r="AH10" s="945"/>
      <c r="AI10" s="932"/>
      <c r="AJ10" s="932"/>
      <c r="AK10" s="1113"/>
      <c r="AL10" s="932"/>
      <c r="AN10" s="932" t="s">
        <v>335</v>
      </c>
      <c r="AO10" s="932"/>
      <c r="AP10" s="932"/>
      <c r="AQ10" s="932"/>
      <c r="AR10" s="932"/>
      <c r="AS10" s="932"/>
      <c r="AT10" s="932"/>
      <c r="AU10" s="932"/>
      <c r="AV10" s="945"/>
      <c r="AW10" s="945"/>
      <c r="AX10" s="945"/>
      <c r="AY10" s="932"/>
      <c r="AZ10" s="932"/>
      <c r="BA10" s="1049" t="s">
        <v>635</v>
      </c>
      <c r="BB10" s="932"/>
      <c r="BC10" s="1121"/>
      <c r="BD10" s="1126"/>
      <c r="BE10" s="1120" t="s">
        <v>324</v>
      </c>
      <c r="BG10" s="932"/>
      <c r="BK10" s="1010"/>
      <c r="BL10" s="1010"/>
      <c r="BM10" s="1010"/>
    </row>
    <row r="11" spans="2:65" s="933" customFormat="1" ht="5.0999999999999996" customHeight="1">
      <c r="B11" s="177"/>
      <c r="C11" s="946"/>
      <c r="D11" s="946"/>
      <c r="E11" s="946"/>
      <c r="F11" s="946"/>
      <c r="G11" s="946"/>
      <c r="H11" s="946"/>
      <c r="I11" s="946"/>
      <c r="J11" s="946"/>
      <c r="K11" s="946"/>
      <c r="L11" s="946"/>
      <c r="M11" s="946"/>
      <c r="N11" s="946"/>
      <c r="O11" s="946"/>
      <c r="AH11" s="945"/>
      <c r="AI11" s="932"/>
      <c r="AJ11" s="932"/>
      <c r="AK11" s="1113"/>
      <c r="AL11" s="932"/>
      <c r="AM11" s="932"/>
      <c r="AN11" s="932"/>
      <c r="AO11" s="932"/>
      <c r="AP11" s="932"/>
      <c r="AQ11" s="932"/>
      <c r="AR11" s="945"/>
      <c r="AS11" s="945"/>
      <c r="AT11" s="945"/>
      <c r="AU11" s="932"/>
      <c r="AV11" s="932"/>
      <c r="AW11" s="932"/>
      <c r="AX11" s="932"/>
      <c r="AY11" s="932"/>
      <c r="AZ11" s="932"/>
      <c r="BA11" s="932"/>
      <c r="BB11" s="932"/>
      <c r="BC11" s="932"/>
      <c r="BD11" s="932"/>
      <c r="BE11" s="932"/>
      <c r="BF11" s="932"/>
      <c r="BG11" s="932"/>
      <c r="BK11" s="1010"/>
      <c r="BL11" s="1010"/>
      <c r="BM11" s="1010"/>
    </row>
    <row r="12" spans="2:65" s="933" customFormat="1" ht="21" customHeight="1">
      <c r="R12" s="986"/>
      <c r="S12" s="986"/>
      <c r="T12" s="1049"/>
      <c r="U12" s="1066"/>
      <c r="V12" s="1066"/>
      <c r="W12" s="934"/>
      <c r="AA12" s="945"/>
      <c r="AB12" s="1103"/>
      <c r="AC12" s="934"/>
      <c r="AD12" s="945"/>
      <c r="AE12" s="945"/>
      <c r="AF12" s="945"/>
      <c r="AH12" s="1113"/>
      <c r="AI12" s="1113"/>
      <c r="AJ12" s="1113"/>
      <c r="AK12" s="932"/>
      <c r="AL12" s="1049"/>
      <c r="AM12" s="1103"/>
      <c r="AN12" s="932"/>
      <c r="AO12" s="932"/>
      <c r="AP12" s="932"/>
      <c r="AQ12" s="932"/>
      <c r="AR12" s="932"/>
      <c r="AS12" s="934" t="s">
        <v>83</v>
      </c>
      <c r="AT12" s="932"/>
      <c r="AU12" s="932"/>
      <c r="AV12" s="932"/>
      <c r="AW12" s="932"/>
      <c r="AX12" s="932"/>
      <c r="AY12" s="932"/>
      <c r="AZ12" s="932"/>
      <c r="BA12" s="932"/>
      <c r="BB12" s="932"/>
      <c r="BC12" s="945"/>
      <c r="BD12" s="1113"/>
      <c r="BE12" s="932"/>
      <c r="BF12" s="932"/>
      <c r="BG12" s="945"/>
      <c r="BH12" s="932"/>
      <c r="BK12" s="1010"/>
      <c r="BL12" s="1010"/>
      <c r="BM12" s="1010"/>
    </row>
    <row r="13" spans="2:65" s="933" customFormat="1" ht="21" customHeight="1">
      <c r="R13" s="932"/>
      <c r="S13" s="932"/>
      <c r="T13" s="932"/>
      <c r="U13" s="932"/>
      <c r="V13" s="932"/>
      <c r="AA13" s="932"/>
      <c r="AB13" s="932"/>
      <c r="AC13" s="932"/>
      <c r="AD13" s="932"/>
      <c r="AE13" s="932"/>
      <c r="AF13" s="932"/>
      <c r="AH13" s="945"/>
      <c r="AI13" s="1113"/>
      <c r="AJ13" s="932"/>
      <c r="AK13" s="1113"/>
      <c r="AL13" s="932"/>
      <c r="AM13" s="932"/>
      <c r="AN13" s="932"/>
      <c r="AO13" s="945"/>
      <c r="AP13" s="934"/>
      <c r="AQ13" s="945"/>
      <c r="AR13" s="945"/>
      <c r="AS13" s="934" t="s">
        <v>636</v>
      </c>
      <c r="AT13" s="932"/>
      <c r="AU13" s="932"/>
      <c r="AV13" s="932"/>
      <c r="AW13" s="932"/>
      <c r="AX13" s="932"/>
      <c r="AY13" s="932"/>
      <c r="AZ13" s="932"/>
      <c r="BA13" s="932"/>
      <c r="BB13" s="1152">
        <v>0.29166666666666669</v>
      </c>
      <c r="BC13" s="1165"/>
      <c r="BD13" s="1171"/>
      <c r="BE13" s="178" t="s">
        <v>479</v>
      </c>
      <c r="BF13" s="1152">
        <v>0.83333333333333337</v>
      </c>
      <c r="BG13" s="1165"/>
      <c r="BH13" s="1171"/>
      <c r="BK13" s="1010"/>
      <c r="BL13" s="1010"/>
      <c r="BM13" s="1010"/>
    </row>
    <row r="14" spans="2:65" s="933" customFormat="1" ht="21" customHeight="1">
      <c r="R14" s="931"/>
      <c r="S14" s="931"/>
      <c r="T14" s="931"/>
      <c r="U14" s="931"/>
      <c r="V14" s="931"/>
      <c r="W14" s="931"/>
      <c r="AA14" s="178"/>
      <c r="AB14" s="931"/>
      <c r="AC14" s="931"/>
      <c r="AD14" s="178"/>
      <c r="AE14" s="945"/>
      <c r="AF14" s="945"/>
      <c r="AG14" s="1090"/>
      <c r="AH14" s="934"/>
      <c r="AI14" s="1113"/>
      <c r="AJ14" s="932"/>
      <c r="AK14" s="1113"/>
      <c r="AL14" s="932"/>
      <c r="AM14" s="932"/>
      <c r="AN14" s="932"/>
      <c r="AO14" s="178"/>
      <c r="AP14" s="986"/>
      <c r="AQ14" s="986"/>
      <c r="AR14" s="986"/>
      <c r="AS14" s="934" t="s">
        <v>378</v>
      </c>
      <c r="AT14" s="932"/>
      <c r="AU14" s="932"/>
      <c r="AV14" s="932"/>
      <c r="AW14" s="932"/>
      <c r="AX14" s="932"/>
      <c r="AY14" s="932"/>
      <c r="AZ14" s="932"/>
      <c r="BA14" s="932"/>
      <c r="BB14" s="1152">
        <v>0.83333333333333337</v>
      </c>
      <c r="BC14" s="1165"/>
      <c r="BD14" s="1171"/>
      <c r="BE14" s="178" t="s">
        <v>479</v>
      </c>
      <c r="BF14" s="1152">
        <v>0.29166666666666669</v>
      </c>
      <c r="BG14" s="1165"/>
      <c r="BH14" s="1171"/>
      <c r="BK14" s="1010"/>
      <c r="BL14" s="1010"/>
      <c r="BM14" s="1010"/>
    </row>
    <row r="15" spans="2:65" ht="12" customHeight="1">
      <c r="C15" s="947"/>
      <c r="D15" s="947"/>
      <c r="E15" s="947"/>
      <c r="F15" s="947"/>
      <c r="G15" s="947"/>
      <c r="H15" s="947"/>
      <c r="AA15" s="947"/>
      <c r="AR15" s="947"/>
      <c r="BI15" s="1188"/>
      <c r="BJ15" s="1188"/>
      <c r="BK15" s="1188"/>
    </row>
    <row r="16" spans="2:65" ht="21.6" customHeight="1">
      <c r="B16" s="935" t="s">
        <v>637</v>
      </c>
      <c r="C16" s="948" t="s">
        <v>639</v>
      </c>
      <c r="D16" s="961"/>
      <c r="E16" s="969"/>
      <c r="F16" s="969"/>
      <c r="G16" s="977"/>
      <c r="H16" s="987" t="s">
        <v>640</v>
      </c>
      <c r="I16" s="996" t="s">
        <v>530</v>
      </c>
      <c r="J16" s="961"/>
      <c r="K16" s="961"/>
      <c r="L16" s="969"/>
      <c r="M16" s="996" t="s">
        <v>641</v>
      </c>
      <c r="N16" s="961"/>
      <c r="O16" s="969"/>
      <c r="P16" s="996" t="s">
        <v>279</v>
      </c>
      <c r="Q16" s="961"/>
      <c r="R16" s="961"/>
      <c r="S16" s="961"/>
      <c r="T16" s="1050"/>
      <c r="U16" s="1067"/>
      <c r="V16" s="1078"/>
      <c r="W16" s="1078"/>
      <c r="X16" s="1078"/>
      <c r="Y16" s="1078"/>
      <c r="Z16" s="1078"/>
      <c r="AA16" s="1078"/>
      <c r="AB16" s="1078"/>
      <c r="AC16" s="1078"/>
      <c r="AD16" s="1078"/>
      <c r="AE16" s="1078"/>
      <c r="AF16" s="1078"/>
      <c r="AG16" s="1078"/>
      <c r="AH16" s="1078"/>
      <c r="AI16" s="1114" t="s">
        <v>569</v>
      </c>
      <c r="AJ16" s="1078"/>
      <c r="AK16" s="1078"/>
      <c r="AL16" s="1078"/>
      <c r="AM16" s="1078"/>
      <c r="AN16" s="1078" t="s">
        <v>642</v>
      </c>
      <c r="AO16" s="1078"/>
      <c r="AP16" s="1115"/>
      <c r="AQ16" s="1116"/>
      <c r="AR16" s="1078" t="s">
        <v>557</v>
      </c>
      <c r="AS16" s="1078"/>
      <c r="AT16" s="1078"/>
      <c r="AU16" s="1078"/>
      <c r="AV16" s="1078"/>
      <c r="AW16" s="1078"/>
      <c r="AX16" s="1078"/>
      <c r="AY16" s="1122"/>
      <c r="AZ16" s="1127" t="str">
        <f>IF(BC3="計画","(11)1～4週目の勤務時間数合計","(11)1か月の勤務時間数　合計")</f>
        <v>(11)1か月の勤務時間数　合計</v>
      </c>
      <c r="BA16" s="1139"/>
      <c r="BB16" s="1153" t="s">
        <v>643</v>
      </c>
      <c r="BC16" s="1139"/>
      <c r="BD16" s="948" t="s">
        <v>644</v>
      </c>
      <c r="BE16" s="961"/>
      <c r="BF16" s="961"/>
      <c r="BG16" s="961"/>
      <c r="BH16" s="1050"/>
    </row>
    <row r="17" spans="2:60" ht="20.25" customHeight="1">
      <c r="B17" s="936"/>
      <c r="C17" s="949"/>
      <c r="D17" s="962"/>
      <c r="E17" s="970"/>
      <c r="F17" s="970"/>
      <c r="G17" s="978"/>
      <c r="H17" s="988"/>
      <c r="I17" s="997"/>
      <c r="J17" s="962"/>
      <c r="K17" s="962"/>
      <c r="L17" s="970"/>
      <c r="M17" s="997"/>
      <c r="N17" s="962"/>
      <c r="O17" s="970"/>
      <c r="P17" s="997"/>
      <c r="Q17" s="962"/>
      <c r="R17" s="962"/>
      <c r="S17" s="962"/>
      <c r="T17" s="1051"/>
      <c r="U17" s="1068" t="s">
        <v>513</v>
      </c>
      <c r="V17" s="1068"/>
      <c r="W17" s="1068"/>
      <c r="X17" s="1068"/>
      <c r="Y17" s="1068"/>
      <c r="Z17" s="1068"/>
      <c r="AA17" s="1091"/>
      <c r="AB17" s="1104" t="s">
        <v>52</v>
      </c>
      <c r="AC17" s="1068"/>
      <c r="AD17" s="1068"/>
      <c r="AE17" s="1068"/>
      <c r="AF17" s="1068"/>
      <c r="AG17" s="1068"/>
      <c r="AH17" s="1091"/>
      <c r="AI17" s="1104" t="s">
        <v>645</v>
      </c>
      <c r="AJ17" s="1068"/>
      <c r="AK17" s="1068"/>
      <c r="AL17" s="1068"/>
      <c r="AM17" s="1068"/>
      <c r="AN17" s="1068"/>
      <c r="AO17" s="1091"/>
      <c r="AP17" s="1104" t="s">
        <v>647</v>
      </c>
      <c r="AQ17" s="1068"/>
      <c r="AR17" s="1068"/>
      <c r="AS17" s="1068"/>
      <c r="AT17" s="1068"/>
      <c r="AU17" s="1068"/>
      <c r="AV17" s="1091"/>
      <c r="AW17" s="1104" t="s">
        <v>649</v>
      </c>
      <c r="AX17" s="1068"/>
      <c r="AY17" s="1068"/>
      <c r="AZ17" s="1128"/>
      <c r="BA17" s="1140"/>
      <c r="BB17" s="1154"/>
      <c r="BC17" s="1140"/>
      <c r="BD17" s="949"/>
      <c r="BE17" s="962"/>
      <c r="BF17" s="962"/>
      <c r="BG17" s="962"/>
      <c r="BH17" s="1051"/>
    </row>
    <row r="18" spans="2:60" ht="20.25" customHeight="1">
      <c r="B18" s="936"/>
      <c r="C18" s="949"/>
      <c r="D18" s="962"/>
      <c r="E18" s="970"/>
      <c r="F18" s="970"/>
      <c r="G18" s="978"/>
      <c r="H18" s="988"/>
      <c r="I18" s="997"/>
      <c r="J18" s="962"/>
      <c r="K18" s="962"/>
      <c r="L18" s="970"/>
      <c r="M18" s="997"/>
      <c r="N18" s="962"/>
      <c r="O18" s="970"/>
      <c r="P18" s="997"/>
      <c r="Q18" s="962"/>
      <c r="R18" s="962"/>
      <c r="S18" s="962"/>
      <c r="T18" s="1051"/>
      <c r="U18" s="391">
        <v>1</v>
      </c>
      <c r="V18" s="1079">
        <v>2</v>
      </c>
      <c r="W18" s="1079">
        <v>3</v>
      </c>
      <c r="X18" s="1079">
        <v>4</v>
      </c>
      <c r="Y18" s="1079">
        <v>5</v>
      </c>
      <c r="Z18" s="1079">
        <v>6</v>
      </c>
      <c r="AA18" s="1092">
        <v>7</v>
      </c>
      <c r="AB18" s="1105">
        <v>8</v>
      </c>
      <c r="AC18" s="1079">
        <v>9</v>
      </c>
      <c r="AD18" s="1079">
        <v>10</v>
      </c>
      <c r="AE18" s="1079">
        <v>11</v>
      </c>
      <c r="AF18" s="1079">
        <v>12</v>
      </c>
      <c r="AG18" s="1079">
        <v>13</v>
      </c>
      <c r="AH18" s="1092">
        <v>14</v>
      </c>
      <c r="AI18" s="391">
        <v>15</v>
      </c>
      <c r="AJ18" s="1079">
        <v>16</v>
      </c>
      <c r="AK18" s="1079">
        <v>17</v>
      </c>
      <c r="AL18" s="1079">
        <v>18</v>
      </c>
      <c r="AM18" s="1079">
        <v>19</v>
      </c>
      <c r="AN18" s="1079">
        <v>20</v>
      </c>
      <c r="AO18" s="1092">
        <v>21</v>
      </c>
      <c r="AP18" s="1105">
        <v>22</v>
      </c>
      <c r="AQ18" s="1079">
        <v>23</v>
      </c>
      <c r="AR18" s="1079">
        <v>24</v>
      </c>
      <c r="AS18" s="1079">
        <v>25</v>
      </c>
      <c r="AT18" s="1079">
        <v>26</v>
      </c>
      <c r="AU18" s="1079">
        <v>27</v>
      </c>
      <c r="AV18" s="1092">
        <v>28</v>
      </c>
      <c r="AW18" s="1105" t="str">
        <f>IF($BC$3="暦月",IF(DAY(DATE($AD$2,$AH$2,29))=29,29,""),"")</f>
        <v/>
      </c>
      <c r="AX18" s="1079" t="str">
        <f>IF($BC$3="暦月",IF(DAY(DATE($AD$2,$AH$2,30))=30,30,""),"")</f>
        <v/>
      </c>
      <c r="AY18" s="1092" t="str">
        <f>IF($BC$3="暦月",IF(DAY(DATE($AD$2,$AH$2,31))=31,31,""),"")</f>
        <v/>
      </c>
      <c r="AZ18" s="1128"/>
      <c r="BA18" s="1140"/>
      <c r="BB18" s="1154"/>
      <c r="BC18" s="1140"/>
      <c r="BD18" s="949"/>
      <c r="BE18" s="962"/>
      <c r="BF18" s="962"/>
      <c r="BG18" s="962"/>
      <c r="BH18" s="1051"/>
    </row>
    <row r="19" spans="2:60" ht="20.25" hidden="1" customHeight="1">
      <c r="B19" s="936"/>
      <c r="C19" s="949"/>
      <c r="D19" s="962"/>
      <c r="E19" s="970"/>
      <c r="F19" s="970"/>
      <c r="G19" s="978"/>
      <c r="H19" s="988"/>
      <c r="I19" s="997"/>
      <c r="J19" s="962"/>
      <c r="K19" s="962"/>
      <c r="L19" s="970"/>
      <c r="M19" s="997"/>
      <c r="N19" s="962"/>
      <c r="O19" s="970"/>
      <c r="P19" s="997"/>
      <c r="Q19" s="962"/>
      <c r="R19" s="962"/>
      <c r="S19" s="962"/>
      <c r="T19" s="1051"/>
      <c r="U19" s="391">
        <f>WEEKDAY(DATE($AD$2,$AH$2,1))</f>
        <v>2</v>
      </c>
      <c r="V19" s="1079">
        <f>WEEKDAY(DATE($AD$2,$AH$2,2))</f>
        <v>3</v>
      </c>
      <c r="W19" s="1079">
        <f>WEEKDAY(DATE($AD$2,$AH$2,3))</f>
        <v>4</v>
      </c>
      <c r="X19" s="1079">
        <f>WEEKDAY(DATE($AD$2,$AH$2,4))</f>
        <v>5</v>
      </c>
      <c r="Y19" s="1079">
        <f>WEEKDAY(DATE($AD$2,$AH$2,5))</f>
        <v>6</v>
      </c>
      <c r="Z19" s="1079">
        <f>WEEKDAY(DATE($AD$2,$AH$2,6))</f>
        <v>7</v>
      </c>
      <c r="AA19" s="1092">
        <f>WEEKDAY(DATE($AD$2,$AH$2,7))</f>
        <v>1</v>
      </c>
      <c r="AB19" s="1105">
        <f>WEEKDAY(DATE($AD$2,$AH$2,8))</f>
        <v>2</v>
      </c>
      <c r="AC19" s="1079">
        <f>WEEKDAY(DATE($AD$2,$AH$2,9))</f>
        <v>3</v>
      </c>
      <c r="AD19" s="1079">
        <f>WEEKDAY(DATE($AD$2,$AH$2,10))</f>
        <v>4</v>
      </c>
      <c r="AE19" s="1079">
        <f>WEEKDAY(DATE($AD$2,$AH$2,11))</f>
        <v>5</v>
      </c>
      <c r="AF19" s="1079">
        <f>WEEKDAY(DATE($AD$2,$AH$2,12))</f>
        <v>6</v>
      </c>
      <c r="AG19" s="1079">
        <f>WEEKDAY(DATE($AD$2,$AH$2,13))</f>
        <v>7</v>
      </c>
      <c r="AH19" s="1092">
        <f>WEEKDAY(DATE($AD$2,$AH$2,14))</f>
        <v>1</v>
      </c>
      <c r="AI19" s="1105">
        <f>WEEKDAY(DATE($AD$2,$AH$2,15))</f>
        <v>2</v>
      </c>
      <c r="AJ19" s="1079">
        <f>WEEKDAY(DATE($AD$2,$AH$2,16))</f>
        <v>3</v>
      </c>
      <c r="AK19" s="1079">
        <f>WEEKDAY(DATE($AD$2,$AH$2,17))</f>
        <v>4</v>
      </c>
      <c r="AL19" s="1079">
        <f>WEEKDAY(DATE($AD$2,$AH$2,18))</f>
        <v>5</v>
      </c>
      <c r="AM19" s="1079">
        <f>WEEKDAY(DATE($AD$2,$AH$2,19))</f>
        <v>6</v>
      </c>
      <c r="AN19" s="1079">
        <f>WEEKDAY(DATE($AD$2,$AH$2,20))</f>
        <v>7</v>
      </c>
      <c r="AO19" s="1092">
        <f>WEEKDAY(DATE($AD$2,$AH$2,21))</f>
        <v>1</v>
      </c>
      <c r="AP19" s="1105">
        <f>WEEKDAY(DATE($AD$2,$AH$2,22))</f>
        <v>2</v>
      </c>
      <c r="AQ19" s="1079">
        <f>WEEKDAY(DATE($AD$2,$AH$2,23))</f>
        <v>3</v>
      </c>
      <c r="AR19" s="1079">
        <f>WEEKDAY(DATE($AD$2,$AH$2,24))</f>
        <v>4</v>
      </c>
      <c r="AS19" s="1079">
        <f>WEEKDAY(DATE($AD$2,$AH$2,25))</f>
        <v>5</v>
      </c>
      <c r="AT19" s="1079">
        <f>WEEKDAY(DATE($AD$2,$AH$2,26))</f>
        <v>6</v>
      </c>
      <c r="AU19" s="1079">
        <f>WEEKDAY(DATE($AD$2,$AH$2,27))</f>
        <v>7</v>
      </c>
      <c r="AV19" s="1092">
        <f>WEEKDAY(DATE($AD$2,$AH$2,28))</f>
        <v>1</v>
      </c>
      <c r="AW19" s="1105">
        <f>IF(AW18=29,WEEKDAY(DATE($AD$2,$AH$2,29)),0)</f>
        <v>0</v>
      </c>
      <c r="AX19" s="1079">
        <f>IF(AX18=30,WEEKDAY(DATE($AD$2,$AH$2,30)),0)</f>
        <v>0</v>
      </c>
      <c r="AY19" s="1092">
        <f>IF(AY18=31,WEEKDAY(DATE($AD$2,$AH$2,31)),0)</f>
        <v>0</v>
      </c>
      <c r="AZ19" s="1128"/>
      <c r="BA19" s="1140"/>
      <c r="BB19" s="1154"/>
      <c r="BC19" s="1140"/>
      <c r="BD19" s="949"/>
      <c r="BE19" s="962"/>
      <c r="BF19" s="962"/>
      <c r="BG19" s="962"/>
      <c r="BH19" s="1051"/>
    </row>
    <row r="20" spans="2:60" ht="20.25" customHeight="1">
      <c r="B20" s="937"/>
      <c r="C20" s="950"/>
      <c r="D20" s="963"/>
      <c r="E20" s="971"/>
      <c r="F20" s="971"/>
      <c r="G20" s="979"/>
      <c r="H20" s="989"/>
      <c r="I20" s="998"/>
      <c r="J20" s="963"/>
      <c r="K20" s="963"/>
      <c r="L20" s="971"/>
      <c r="M20" s="998"/>
      <c r="N20" s="963"/>
      <c r="O20" s="971"/>
      <c r="P20" s="998"/>
      <c r="Q20" s="963"/>
      <c r="R20" s="963"/>
      <c r="S20" s="963"/>
      <c r="T20" s="1052"/>
      <c r="U20" s="1069" t="str">
        <f t="shared" ref="U20:AV20" si="0">IF(U19=1,"日",IF(U19=2,"月",IF(U19=3,"火",IF(U19=4,"水",IF(U19=5,"木",IF(U19=6,"金","土"))))))</f>
        <v>月</v>
      </c>
      <c r="V20" s="1080" t="str">
        <f t="shared" si="0"/>
        <v>火</v>
      </c>
      <c r="W20" s="1080" t="str">
        <f t="shared" si="0"/>
        <v>水</v>
      </c>
      <c r="X20" s="1080" t="str">
        <f t="shared" si="0"/>
        <v>木</v>
      </c>
      <c r="Y20" s="1080" t="str">
        <f t="shared" si="0"/>
        <v>金</v>
      </c>
      <c r="Z20" s="1080" t="str">
        <f t="shared" si="0"/>
        <v>土</v>
      </c>
      <c r="AA20" s="1093" t="str">
        <f t="shared" si="0"/>
        <v>日</v>
      </c>
      <c r="AB20" s="1106" t="str">
        <f t="shared" si="0"/>
        <v>月</v>
      </c>
      <c r="AC20" s="1080" t="str">
        <f t="shared" si="0"/>
        <v>火</v>
      </c>
      <c r="AD20" s="1080" t="str">
        <f t="shared" si="0"/>
        <v>水</v>
      </c>
      <c r="AE20" s="1080" t="str">
        <f t="shared" si="0"/>
        <v>木</v>
      </c>
      <c r="AF20" s="1080" t="str">
        <f t="shared" si="0"/>
        <v>金</v>
      </c>
      <c r="AG20" s="1080" t="str">
        <f t="shared" si="0"/>
        <v>土</v>
      </c>
      <c r="AH20" s="1093" t="str">
        <f t="shared" si="0"/>
        <v>日</v>
      </c>
      <c r="AI20" s="1106" t="str">
        <f t="shared" si="0"/>
        <v>月</v>
      </c>
      <c r="AJ20" s="1080" t="str">
        <f t="shared" si="0"/>
        <v>火</v>
      </c>
      <c r="AK20" s="1080" t="str">
        <f t="shared" si="0"/>
        <v>水</v>
      </c>
      <c r="AL20" s="1080" t="str">
        <f t="shared" si="0"/>
        <v>木</v>
      </c>
      <c r="AM20" s="1080" t="str">
        <f t="shared" si="0"/>
        <v>金</v>
      </c>
      <c r="AN20" s="1080" t="str">
        <f t="shared" si="0"/>
        <v>土</v>
      </c>
      <c r="AO20" s="1093" t="str">
        <f t="shared" si="0"/>
        <v>日</v>
      </c>
      <c r="AP20" s="1106" t="str">
        <f t="shared" si="0"/>
        <v>月</v>
      </c>
      <c r="AQ20" s="1080" t="str">
        <f t="shared" si="0"/>
        <v>火</v>
      </c>
      <c r="AR20" s="1080" t="str">
        <f t="shared" si="0"/>
        <v>水</v>
      </c>
      <c r="AS20" s="1080" t="str">
        <f t="shared" si="0"/>
        <v>木</v>
      </c>
      <c r="AT20" s="1080" t="str">
        <f t="shared" si="0"/>
        <v>金</v>
      </c>
      <c r="AU20" s="1080" t="str">
        <f t="shared" si="0"/>
        <v>土</v>
      </c>
      <c r="AV20" s="1093" t="str">
        <f t="shared" si="0"/>
        <v>日</v>
      </c>
      <c r="AW20" s="1080" t="str">
        <f>IF(AW19=1,"日",IF(AW19=2,"月",IF(AW19=3,"火",IF(AW19=4,"水",IF(AW19=5,"木",IF(AW19=6,"金",IF(AW19=0,"","土")))))))</f>
        <v/>
      </c>
      <c r="AX20" s="1080" t="str">
        <f>IF(AX19=1,"日",IF(AX19=2,"月",IF(AX19=3,"火",IF(AX19=4,"水",IF(AX19=5,"木",IF(AX19=6,"金",IF(AX19=0,"","土")))))))</f>
        <v/>
      </c>
      <c r="AY20" s="1080" t="str">
        <f>IF(AY19=1,"日",IF(AY19=2,"月",IF(AY19=3,"火",IF(AY19=4,"水",IF(AY19=5,"木",IF(AY19=6,"金",IF(AY19=0,"","土")))))))</f>
        <v/>
      </c>
      <c r="AZ20" s="1129"/>
      <c r="BA20" s="1141"/>
      <c r="BB20" s="1155"/>
      <c r="BC20" s="1141"/>
      <c r="BD20" s="950"/>
      <c r="BE20" s="963"/>
      <c r="BF20" s="963"/>
      <c r="BG20" s="963"/>
      <c r="BH20" s="1052"/>
    </row>
    <row r="21" spans="2:60" ht="20.25" customHeight="1">
      <c r="B21" s="938"/>
      <c r="C21" s="951"/>
      <c r="D21" s="964"/>
      <c r="E21" s="972"/>
      <c r="F21" s="972"/>
      <c r="G21" s="980"/>
      <c r="H21" s="990"/>
      <c r="I21" s="999"/>
      <c r="J21" s="1005"/>
      <c r="K21" s="1005"/>
      <c r="L21" s="980"/>
      <c r="M21" s="1011"/>
      <c r="N21" s="1016"/>
      <c r="O21" s="1021"/>
      <c r="P21" s="1026" t="s">
        <v>305</v>
      </c>
      <c r="Q21" s="1033"/>
      <c r="R21" s="1033"/>
      <c r="S21" s="1041"/>
      <c r="T21" s="1053"/>
      <c r="U21" s="1070"/>
      <c r="V21" s="1070"/>
      <c r="W21" s="1070"/>
      <c r="X21" s="1070"/>
      <c r="Y21" s="1070"/>
      <c r="Z21" s="1070"/>
      <c r="AA21" s="1094"/>
      <c r="AB21" s="1107"/>
      <c r="AC21" s="1070"/>
      <c r="AD21" s="1070"/>
      <c r="AE21" s="1070"/>
      <c r="AF21" s="1070"/>
      <c r="AG21" s="1070"/>
      <c r="AH21" s="1094"/>
      <c r="AI21" s="1107"/>
      <c r="AJ21" s="1070"/>
      <c r="AK21" s="1070"/>
      <c r="AL21" s="1070"/>
      <c r="AM21" s="1070"/>
      <c r="AN21" s="1070"/>
      <c r="AO21" s="1094"/>
      <c r="AP21" s="1107"/>
      <c r="AQ21" s="1070"/>
      <c r="AR21" s="1070"/>
      <c r="AS21" s="1070"/>
      <c r="AT21" s="1070"/>
      <c r="AU21" s="1070"/>
      <c r="AV21" s="1094"/>
      <c r="AW21" s="1107"/>
      <c r="AX21" s="1070"/>
      <c r="AY21" s="1070"/>
      <c r="AZ21" s="1130"/>
      <c r="BA21" s="1142"/>
      <c r="BB21" s="1156"/>
      <c r="BC21" s="1142"/>
      <c r="BD21" s="1172"/>
      <c r="BE21" s="1176"/>
      <c r="BF21" s="1176"/>
      <c r="BG21" s="1176"/>
      <c r="BH21" s="1181"/>
    </row>
    <row r="22" spans="2:60" ht="20.25" customHeight="1">
      <c r="B22" s="939">
        <v>1</v>
      </c>
      <c r="C22" s="952"/>
      <c r="D22" s="965"/>
      <c r="E22" s="973"/>
      <c r="F22" s="973">
        <f>C21</f>
        <v>0</v>
      </c>
      <c r="G22" s="981"/>
      <c r="H22" s="991"/>
      <c r="I22" s="1000"/>
      <c r="J22" s="1006"/>
      <c r="K22" s="1006"/>
      <c r="L22" s="981"/>
      <c r="M22" s="1012"/>
      <c r="N22" s="1017"/>
      <c r="O22" s="1022"/>
      <c r="P22" s="1027" t="s">
        <v>301</v>
      </c>
      <c r="Q22" s="1034"/>
      <c r="R22" s="1034"/>
      <c r="S22" s="1042"/>
      <c r="T22" s="1054"/>
      <c r="U22" s="1071" t="str">
        <f>IF(U21="","",VLOOKUP(U21,'標準様式１シフト記号表（勤務時間帯）'!$D$6:$X$47,21,FALSE))</f>
        <v/>
      </c>
      <c r="V22" s="1081" t="str">
        <f>IF(V21="","",VLOOKUP(V21,'標準様式１シフト記号表（勤務時間帯）'!$D$6:$X$47,21,FALSE))</f>
        <v/>
      </c>
      <c r="W22" s="1081" t="str">
        <f>IF(W21="","",VLOOKUP(W21,'標準様式１シフト記号表（勤務時間帯）'!$D$6:$X$47,21,FALSE))</f>
        <v/>
      </c>
      <c r="X22" s="1081" t="str">
        <f>IF(X21="","",VLOOKUP(X21,'標準様式１シフト記号表（勤務時間帯）'!$D$6:$X$47,21,FALSE))</f>
        <v/>
      </c>
      <c r="Y22" s="1081" t="str">
        <f>IF(Y21="","",VLOOKUP(Y21,'標準様式１シフト記号表（勤務時間帯）'!$D$6:$X$47,21,FALSE))</f>
        <v/>
      </c>
      <c r="Z22" s="1081" t="str">
        <f>IF(Z21="","",VLOOKUP(Z21,'標準様式１シフト記号表（勤務時間帯）'!$D$6:$X$47,21,FALSE))</f>
        <v/>
      </c>
      <c r="AA22" s="1095" t="str">
        <f>IF(AA21="","",VLOOKUP(AA21,'標準様式１シフト記号表（勤務時間帯）'!$D$6:$X$47,21,FALSE))</f>
        <v/>
      </c>
      <c r="AB22" s="1071" t="str">
        <f>IF(AB21="","",VLOOKUP(AB21,'標準様式１シフト記号表（勤務時間帯）'!$D$6:$X$47,21,FALSE))</f>
        <v/>
      </c>
      <c r="AC22" s="1081" t="str">
        <f>IF(AC21="","",VLOOKUP(AC21,'標準様式１シフト記号表（勤務時間帯）'!$D$6:$X$47,21,FALSE))</f>
        <v/>
      </c>
      <c r="AD22" s="1081" t="str">
        <f>IF(AD21="","",VLOOKUP(AD21,'標準様式１シフト記号表（勤務時間帯）'!$D$6:$X$47,21,FALSE))</f>
        <v/>
      </c>
      <c r="AE22" s="1081" t="str">
        <f>IF(AE21="","",VLOOKUP(AE21,'標準様式１シフト記号表（勤務時間帯）'!$D$6:$X$47,21,FALSE))</f>
        <v/>
      </c>
      <c r="AF22" s="1081" t="str">
        <f>IF(AF21="","",VLOOKUP(AF21,'標準様式１シフト記号表（勤務時間帯）'!$D$6:$X$47,21,FALSE))</f>
        <v/>
      </c>
      <c r="AG22" s="1081" t="str">
        <f>IF(AG21="","",VLOOKUP(AG21,'標準様式１シフト記号表（勤務時間帯）'!$D$6:$X$47,21,FALSE))</f>
        <v/>
      </c>
      <c r="AH22" s="1095" t="str">
        <f>IF(AH21="","",VLOOKUP(AH21,'標準様式１シフト記号表（勤務時間帯）'!$D$6:$X$47,21,FALSE))</f>
        <v/>
      </c>
      <c r="AI22" s="1071" t="str">
        <f>IF(AI21="","",VLOOKUP(AI21,'標準様式１シフト記号表（勤務時間帯）'!$D$6:$X$47,21,FALSE))</f>
        <v/>
      </c>
      <c r="AJ22" s="1081" t="str">
        <f>IF(AJ21="","",VLOOKUP(AJ21,'標準様式１シフト記号表（勤務時間帯）'!$D$6:$X$47,21,FALSE))</f>
        <v/>
      </c>
      <c r="AK22" s="1081" t="str">
        <f>IF(AK21="","",VLOOKUP(AK21,'標準様式１シフト記号表（勤務時間帯）'!$D$6:$X$47,21,FALSE))</f>
        <v/>
      </c>
      <c r="AL22" s="1081" t="str">
        <f>IF(AL21="","",VLOOKUP(AL21,'標準様式１シフト記号表（勤務時間帯）'!$D$6:$X$47,21,FALSE))</f>
        <v/>
      </c>
      <c r="AM22" s="1081" t="str">
        <f>IF(AM21="","",VLOOKUP(AM21,'標準様式１シフト記号表（勤務時間帯）'!$D$6:$X$47,21,FALSE))</f>
        <v/>
      </c>
      <c r="AN22" s="1081" t="str">
        <f>IF(AN21="","",VLOOKUP(AN21,'標準様式１シフト記号表（勤務時間帯）'!$D$6:$X$47,21,FALSE))</f>
        <v/>
      </c>
      <c r="AO22" s="1095" t="str">
        <f>IF(AO21="","",VLOOKUP(AO21,'標準様式１シフト記号表（勤務時間帯）'!$D$6:$X$47,21,FALSE))</f>
        <v/>
      </c>
      <c r="AP22" s="1071" t="str">
        <f>IF(AP21="","",VLOOKUP(AP21,'標準様式１シフト記号表（勤務時間帯）'!$D$6:$X$47,21,FALSE))</f>
        <v/>
      </c>
      <c r="AQ22" s="1081" t="str">
        <f>IF(AQ21="","",VLOOKUP(AQ21,'標準様式１シフト記号表（勤務時間帯）'!$D$6:$X$47,21,FALSE))</f>
        <v/>
      </c>
      <c r="AR22" s="1081" t="str">
        <f>IF(AR21="","",VLOOKUP(AR21,'標準様式１シフト記号表（勤務時間帯）'!$D$6:$X$47,21,FALSE))</f>
        <v/>
      </c>
      <c r="AS22" s="1081" t="str">
        <f>IF(AS21="","",VLOOKUP(AS21,'標準様式１シフト記号表（勤務時間帯）'!$D$6:$X$47,21,FALSE))</f>
        <v/>
      </c>
      <c r="AT22" s="1081" t="str">
        <f>IF(AT21="","",VLOOKUP(AT21,'標準様式１シフト記号表（勤務時間帯）'!$D$6:$X$47,21,FALSE))</f>
        <v/>
      </c>
      <c r="AU22" s="1081" t="str">
        <f>IF(AU21="","",VLOOKUP(AU21,'標準様式１シフト記号表（勤務時間帯）'!$D$6:$X$47,21,FALSE))</f>
        <v/>
      </c>
      <c r="AV22" s="1095" t="str">
        <f>IF(AV21="","",VLOOKUP(AV21,'標準様式１シフト記号表（勤務時間帯）'!$D$6:$X$47,21,FALSE))</f>
        <v/>
      </c>
      <c r="AW22" s="1071" t="str">
        <f>IF(AW21="","",VLOOKUP(AW21,'標準様式１シフト記号表（勤務時間帯）'!$D$6:$X$47,21,FALSE))</f>
        <v/>
      </c>
      <c r="AX22" s="1081" t="str">
        <f>IF(AX21="","",VLOOKUP(AX21,'標準様式１シフト記号表（勤務時間帯）'!$D$6:$X$47,21,FALSE))</f>
        <v/>
      </c>
      <c r="AY22" s="1081" t="str">
        <f>IF(AY21="","",VLOOKUP(AY21,'標準様式１シフト記号表（勤務時間帯）'!$D$6:$X$47,21,FALSE))</f>
        <v/>
      </c>
      <c r="AZ22" s="1131">
        <f>IF($BC$3="４週",SUM(U22:AV22),IF($BC$3="暦月",SUM(U22:AY22),""))</f>
        <v>0</v>
      </c>
      <c r="BA22" s="1143"/>
      <c r="BB22" s="1157">
        <f>IF($BC$3="４週",AZ22/4,IF($BC$3="暦月",(AZ22/($BC$8/7)),""))</f>
        <v>0</v>
      </c>
      <c r="BC22" s="1143"/>
      <c r="BD22" s="1173"/>
      <c r="BE22" s="1177"/>
      <c r="BF22" s="1177"/>
      <c r="BG22" s="1177"/>
      <c r="BH22" s="1182"/>
    </row>
    <row r="23" spans="2:60" ht="20.25" customHeight="1">
      <c r="B23" s="940"/>
      <c r="C23" s="953"/>
      <c r="D23" s="966"/>
      <c r="E23" s="974"/>
      <c r="F23" s="974"/>
      <c r="G23" s="982">
        <f>C21</f>
        <v>0</v>
      </c>
      <c r="H23" s="992"/>
      <c r="I23" s="1001"/>
      <c r="J23" s="1007"/>
      <c r="K23" s="1007"/>
      <c r="L23" s="982"/>
      <c r="M23" s="1013"/>
      <c r="N23" s="1018"/>
      <c r="O23" s="1023"/>
      <c r="P23" s="1028" t="s">
        <v>30</v>
      </c>
      <c r="Q23" s="1035"/>
      <c r="R23" s="1035"/>
      <c r="S23" s="1043"/>
      <c r="T23" s="1055"/>
      <c r="U23" s="1072" t="str">
        <f>IF(U21="","",VLOOKUP(U21,'標準様式１シフト記号表（勤務時間帯）'!$D$6:$Z$47,23,FALSE))</f>
        <v/>
      </c>
      <c r="V23" s="1082" t="str">
        <f>IF(V21="","",VLOOKUP(V21,'標準様式１シフト記号表（勤務時間帯）'!$D$6:$Z$47,23,FALSE))</f>
        <v/>
      </c>
      <c r="W23" s="1082" t="str">
        <f>IF(W21="","",VLOOKUP(W21,'標準様式１シフト記号表（勤務時間帯）'!$D$6:$Z$47,23,FALSE))</f>
        <v/>
      </c>
      <c r="X23" s="1082" t="str">
        <f>IF(X21="","",VLOOKUP(X21,'標準様式１シフト記号表（勤務時間帯）'!$D$6:$Z$47,23,FALSE))</f>
        <v/>
      </c>
      <c r="Y23" s="1082" t="str">
        <f>IF(Y21="","",VLOOKUP(Y21,'標準様式１シフト記号表（勤務時間帯）'!$D$6:$Z$47,23,FALSE))</f>
        <v/>
      </c>
      <c r="Z23" s="1082" t="str">
        <f>IF(Z21="","",VLOOKUP(Z21,'標準様式１シフト記号表（勤務時間帯）'!$D$6:$Z$47,23,FALSE))</f>
        <v/>
      </c>
      <c r="AA23" s="1096" t="str">
        <f>IF(AA21="","",VLOOKUP(AA21,'標準様式１シフト記号表（勤務時間帯）'!$D$6:$Z$47,23,FALSE))</f>
        <v/>
      </c>
      <c r="AB23" s="1072" t="str">
        <f>IF(AB21="","",VLOOKUP(AB21,'標準様式１シフト記号表（勤務時間帯）'!$D$6:$Z$47,23,FALSE))</f>
        <v/>
      </c>
      <c r="AC23" s="1082" t="str">
        <f>IF(AC21="","",VLOOKUP(AC21,'標準様式１シフト記号表（勤務時間帯）'!$D$6:$Z$47,23,FALSE))</f>
        <v/>
      </c>
      <c r="AD23" s="1082" t="str">
        <f>IF(AD21="","",VLOOKUP(AD21,'標準様式１シフト記号表（勤務時間帯）'!$D$6:$Z$47,23,FALSE))</f>
        <v/>
      </c>
      <c r="AE23" s="1082" t="str">
        <f>IF(AE21="","",VLOOKUP(AE21,'標準様式１シフト記号表（勤務時間帯）'!$D$6:$Z$47,23,FALSE))</f>
        <v/>
      </c>
      <c r="AF23" s="1082" t="str">
        <f>IF(AF21="","",VLOOKUP(AF21,'標準様式１シフト記号表（勤務時間帯）'!$D$6:$Z$47,23,FALSE))</f>
        <v/>
      </c>
      <c r="AG23" s="1082" t="str">
        <f>IF(AG21="","",VLOOKUP(AG21,'標準様式１シフト記号表（勤務時間帯）'!$D$6:$Z$47,23,FALSE))</f>
        <v/>
      </c>
      <c r="AH23" s="1096" t="str">
        <f>IF(AH21="","",VLOOKUP(AH21,'標準様式１シフト記号表（勤務時間帯）'!$D$6:$Z$47,23,FALSE))</f>
        <v/>
      </c>
      <c r="AI23" s="1072" t="str">
        <f>IF(AI21="","",VLOOKUP(AI21,'標準様式１シフト記号表（勤務時間帯）'!$D$6:$Z$47,23,FALSE))</f>
        <v/>
      </c>
      <c r="AJ23" s="1082" t="str">
        <f>IF(AJ21="","",VLOOKUP(AJ21,'標準様式１シフト記号表（勤務時間帯）'!$D$6:$Z$47,23,FALSE))</f>
        <v/>
      </c>
      <c r="AK23" s="1082" t="str">
        <f>IF(AK21="","",VLOOKUP(AK21,'標準様式１シフト記号表（勤務時間帯）'!$D$6:$Z$47,23,FALSE))</f>
        <v/>
      </c>
      <c r="AL23" s="1082" t="str">
        <f>IF(AL21="","",VLOOKUP(AL21,'標準様式１シフト記号表（勤務時間帯）'!$D$6:$Z$47,23,FALSE))</f>
        <v/>
      </c>
      <c r="AM23" s="1082" t="str">
        <f>IF(AM21="","",VLOOKUP(AM21,'標準様式１シフト記号表（勤務時間帯）'!$D$6:$Z$47,23,FALSE))</f>
        <v/>
      </c>
      <c r="AN23" s="1082" t="str">
        <f>IF(AN21="","",VLOOKUP(AN21,'標準様式１シフト記号表（勤務時間帯）'!$D$6:$Z$47,23,FALSE))</f>
        <v/>
      </c>
      <c r="AO23" s="1096" t="str">
        <f>IF(AO21="","",VLOOKUP(AO21,'標準様式１シフト記号表（勤務時間帯）'!$D$6:$Z$47,23,FALSE))</f>
        <v/>
      </c>
      <c r="AP23" s="1072" t="str">
        <f>IF(AP21="","",VLOOKUP(AP21,'標準様式１シフト記号表（勤務時間帯）'!$D$6:$Z$47,23,FALSE))</f>
        <v/>
      </c>
      <c r="AQ23" s="1082" t="str">
        <f>IF(AQ21="","",VLOOKUP(AQ21,'標準様式１シフト記号表（勤務時間帯）'!$D$6:$Z$47,23,FALSE))</f>
        <v/>
      </c>
      <c r="AR23" s="1082" t="str">
        <f>IF(AR21="","",VLOOKUP(AR21,'標準様式１シフト記号表（勤務時間帯）'!$D$6:$Z$47,23,FALSE))</f>
        <v/>
      </c>
      <c r="AS23" s="1082" t="str">
        <f>IF(AS21="","",VLOOKUP(AS21,'標準様式１シフト記号表（勤務時間帯）'!$D$6:$Z$47,23,FALSE))</f>
        <v/>
      </c>
      <c r="AT23" s="1082" t="str">
        <f>IF(AT21="","",VLOOKUP(AT21,'標準様式１シフト記号表（勤務時間帯）'!$D$6:$Z$47,23,FALSE))</f>
        <v/>
      </c>
      <c r="AU23" s="1082" t="str">
        <f>IF(AU21="","",VLOOKUP(AU21,'標準様式１シフト記号表（勤務時間帯）'!$D$6:$Z$47,23,FALSE))</f>
        <v/>
      </c>
      <c r="AV23" s="1096" t="str">
        <f>IF(AV21="","",VLOOKUP(AV21,'標準様式１シフト記号表（勤務時間帯）'!$D$6:$Z$47,23,FALSE))</f>
        <v/>
      </c>
      <c r="AW23" s="1072" t="str">
        <f>IF(AW21="","",VLOOKUP(AW21,'標準様式１シフト記号表（勤務時間帯）'!$D$6:$Z$47,23,FALSE))</f>
        <v/>
      </c>
      <c r="AX23" s="1082" t="str">
        <f>IF(AX21="","",VLOOKUP(AX21,'標準様式１シフト記号表（勤務時間帯）'!$D$6:$Z$47,23,FALSE))</f>
        <v/>
      </c>
      <c r="AY23" s="1082" t="str">
        <f>IF(AY21="","",VLOOKUP(AY21,'標準様式１シフト記号表（勤務時間帯）'!$D$6:$Z$47,23,FALSE))</f>
        <v/>
      </c>
      <c r="AZ23" s="1132">
        <f>IF($BC$3="４週",SUM(U23:AV23),IF($BC$3="暦月",SUM(U23:AY23),""))</f>
        <v>0</v>
      </c>
      <c r="BA23" s="1144"/>
      <c r="BB23" s="1158">
        <f>IF($BC$3="４週",AZ23/4,IF($BC$3="暦月",(AZ23/($BC$8/7)),""))</f>
        <v>0</v>
      </c>
      <c r="BC23" s="1144"/>
      <c r="BD23" s="1174"/>
      <c r="BE23" s="1178"/>
      <c r="BF23" s="1178"/>
      <c r="BG23" s="1178"/>
      <c r="BH23" s="1183"/>
    </row>
    <row r="24" spans="2:60" ht="20.25" customHeight="1">
      <c r="B24" s="941"/>
      <c r="C24" s="954"/>
      <c r="D24" s="967"/>
      <c r="E24" s="975"/>
      <c r="F24" s="975"/>
      <c r="G24" s="983"/>
      <c r="H24" s="993"/>
      <c r="I24" s="1002"/>
      <c r="J24" s="1008"/>
      <c r="K24" s="1008"/>
      <c r="L24" s="983"/>
      <c r="M24" s="1014"/>
      <c r="N24" s="1019"/>
      <c r="O24" s="1024"/>
      <c r="P24" s="1029" t="s">
        <v>305</v>
      </c>
      <c r="Q24" s="1036"/>
      <c r="R24" s="1036"/>
      <c r="S24" s="1044"/>
      <c r="T24" s="1056"/>
      <c r="U24" s="1073"/>
      <c r="V24" s="1083"/>
      <c r="W24" s="1083"/>
      <c r="X24" s="1083"/>
      <c r="Y24" s="1083"/>
      <c r="Z24" s="1083"/>
      <c r="AA24" s="1097"/>
      <c r="AB24" s="1073"/>
      <c r="AC24" s="1083"/>
      <c r="AD24" s="1083"/>
      <c r="AE24" s="1083"/>
      <c r="AF24" s="1083"/>
      <c r="AG24" s="1083"/>
      <c r="AH24" s="1097"/>
      <c r="AI24" s="1073"/>
      <c r="AJ24" s="1083"/>
      <c r="AK24" s="1083"/>
      <c r="AL24" s="1083"/>
      <c r="AM24" s="1083"/>
      <c r="AN24" s="1083"/>
      <c r="AO24" s="1097"/>
      <c r="AP24" s="1073"/>
      <c r="AQ24" s="1083"/>
      <c r="AR24" s="1083"/>
      <c r="AS24" s="1083"/>
      <c r="AT24" s="1083"/>
      <c r="AU24" s="1083"/>
      <c r="AV24" s="1097"/>
      <c r="AW24" s="1073"/>
      <c r="AX24" s="1083"/>
      <c r="AY24" s="1083"/>
      <c r="AZ24" s="1133"/>
      <c r="BA24" s="1145"/>
      <c r="BB24" s="1159"/>
      <c r="BC24" s="1145"/>
      <c r="BD24" s="1175"/>
      <c r="BE24" s="1179"/>
      <c r="BF24" s="1179"/>
      <c r="BG24" s="1179"/>
      <c r="BH24" s="1184"/>
    </row>
    <row r="25" spans="2:60" ht="20.25" customHeight="1">
      <c r="B25" s="939">
        <f>B22+1</f>
        <v>2</v>
      </c>
      <c r="C25" s="952"/>
      <c r="D25" s="965"/>
      <c r="E25" s="973"/>
      <c r="F25" s="973">
        <f>C24</f>
        <v>0</v>
      </c>
      <c r="G25" s="981"/>
      <c r="H25" s="991"/>
      <c r="I25" s="1000"/>
      <c r="J25" s="1006"/>
      <c r="K25" s="1006"/>
      <c r="L25" s="981"/>
      <c r="M25" s="1012"/>
      <c r="N25" s="1017"/>
      <c r="O25" s="1022"/>
      <c r="P25" s="1027" t="s">
        <v>301</v>
      </c>
      <c r="Q25" s="1034"/>
      <c r="R25" s="1034"/>
      <c r="S25" s="1042"/>
      <c r="T25" s="1054"/>
      <c r="U25" s="1071" t="str">
        <f>IF(U24="","",VLOOKUP(U24,'標準様式１シフト記号表（勤務時間帯）'!$D$6:$X$47,21,FALSE))</f>
        <v/>
      </c>
      <c r="V25" s="1081" t="str">
        <f>IF(V24="","",VLOOKUP(V24,'標準様式１シフト記号表（勤務時間帯）'!$D$6:$X$47,21,FALSE))</f>
        <v/>
      </c>
      <c r="W25" s="1081" t="str">
        <f>IF(W24="","",VLOOKUP(W24,'標準様式１シフト記号表（勤務時間帯）'!$D$6:$X$47,21,FALSE))</f>
        <v/>
      </c>
      <c r="X25" s="1081" t="str">
        <f>IF(X24="","",VLOOKUP(X24,'標準様式１シフト記号表（勤務時間帯）'!$D$6:$X$47,21,FALSE))</f>
        <v/>
      </c>
      <c r="Y25" s="1081" t="str">
        <f>IF(Y24="","",VLOOKUP(Y24,'標準様式１シフト記号表（勤務時間帯）'!$D$6:$X$47,21,FALSE))</f>
        <v/>
      </c>
      <c r="Z25" s="1081" t="str">
        <f>IF(Z24="","",VLOOKUP(Z24,'標準様式１シフト記号表（勤務時間帯）'!$D$6:$X$47,21,FALSE))</f>
        <v/>
      </c>
      <c r="AA25" s="1095" t="str">
        <f>IF(AA24="","",VLOOKUP(AA24,'標準様式１シフト記号表（勤務時間帯）'!$D$6:$X$47,21,FALSE))</f>
        <v/>
      </c>
      <c r="AB25" s="1071" t="str">
        <f>IF(AB24="","",VLOOKUP(AB24,'標準様式１シフト記号表（勤務時間帯）'!$D$6:$X$47,21,FALSE))</f>
        <v/>
      </c>
      <c r="AC25" s="1081" t="str">
        <f>IF(AC24="","",VLOOKUP(AC24,'標準様式１シフト記号表（勤務時間帯）'!$D$6:$X$47,21,FALSE))</f>
        <v/>
      </c>
      <c r="AD25" s="1081" t="str">
        <f>IF(AD24="","",VLOOKUP(AD24,'標準様式１シフト記号表（勤務時間帯）'!$D$6:$X$47,21,FALSE))</f>
        <v/>
      </c>
      <c r="AE25" s="1081" t="str">
        <f>IF(AE24="","",VLOOKUP(AE24,'標準様式１シフト記号表（勤務時間帯）'!$D$6:$X$47,21,FALSE))</f>
        <v/>
      </c>
      <c r="AF25" s="1081" t="str">
        <f>IF(AF24="","",VLOOKUP(AF24,'標準様式１シフト記号表（勤務時間帯）'!$D$6:$X$47,21,FALSE))</f>
        <v/>
      </c>
      <c r="AG25" s="1081" t="str">
        <f>IF(AG24="","",VLOOKUP(AG24,'標準様式１シフト記号表（勤務時間帯）'!$D$6:$X$47,21,FALSE))</f>
        <v/>
      </c>
      <c r="AH25" s="1095" t="str">
        <f>IF(AH24="","",VLOOKUP(AH24,'標準様式１シフト記号表（勤務時間帯）'!$D$6:$X$47,21,FALSE))</f>
        <v/>
      </c>
      <c r="AI25" s="1071" t="str">
        <f>IF(AI24="","",VLOOKUP(AI24,'標準様式１シフト記号表（勤務時間帯）'!$D$6:$X$47,21,FALSE))</f>
        <v/>
      </c>
      <c r="AJ25" s="1081" t="str">
        <f>IF(AJ24="","",VLOOKUP(AJ24,'標準様式１シフト記号表（勤務時間帯）'!$D$6:$X$47,21,FALSE))</f>
        <v/>
      </c>
      <c r="AK25" s="1081" t="str">
        <f>IF(AK24="","",VLOOKUP(AK24,'標準様式１シフト記号表（勤務時間帯）'!$D$6:$X$47,21,FALSE))</f>
        <v/>
      </c>
      <c r="AL25" s="1081" t="str">
        <f>IF(AL24="","",VLOOKUP(AL24,'標準様式１シフト記号表（勤務時間帯）'!$D$6:$X$47,21,FALSE))</f>
        <v/>
      </c>
      <c r="AM25" s="1081" t="str">
        <f>IF(AM24="","",VLOOKUP(AM24,'標準様式１シフト記号表（勤務時間帯）'!$D$6:$X$47,21,FALSE))</f>
        <v/>
      </c>
      <c r="AN25" s="1081" t="str">
        <f>IF(AN24="","",VLOOKUP(AN24,'標準様式１シフト記号表（勤務時間帯）'!$D$6:$X$47,21,FALSE))</f>
        <v/>
      </c>
      <c r="AO25" s="1095" t="str">
        <f>IF(AO24="","",VLOOKUP(AO24,'標準様式１シフト記号表（勤務時間帯）'!$D$6:$X$47,21,FALSE))</f>
        <v/>
      </c>
      <c r="AP25" s="1071" t="str">
        <f>IF(AP24="","",VLOOKUP(AP24,'標準様式１シフト記号表（勤務時間帯）'!$D$6:$X$47,21,FALSE))</f>
        <v/>
      </c>
      <c r="AQ25" s="1081" t="str">
        <f>IF(AQ24="","",VLOOKUP(AQ24,'標準様式１シフト記号表（勤務時間帯）'!$D$6:$X$47,21,FALSE))</f>
        <v/>
      </c>
      <c r="AR25" s="1081" t="str">
        <f>IF(AR24="","",VLOOKUP(AR24,'標準様式１シフト記号表（勤務時間帯）'!$D$6:$X$47,21,FALSE))</f>
        <v/>
      </c>
      <c r="AS25" s="1081" t="str">
        <f>IF(AS24="","",VLOOKUP(AS24,'標準様式１シフト記号表（勤務時間帯）'!$D$6:$X$47,21,FALSE))</f>
        <v/>
      </c>
      <c r="AT25" s="1081" t="str">
        <f>IF(AT24="","",VLOOKUP(AT24,'標準様式１シフト記号表（勤務時間帯）'!$D$6:$X$47,21,FALSE))</f>
        <v/>
      </c>
      <c r="AU25" s="1081" t="str">
        <f>IF(AU24="","",VLOOKUP(AU24,'標準様式１シフト記号表（勤務時間帯）'!$D$6:$X$47,21,FALSE))</f>
        <v/>
      </c>
      <c r="AV25" s="1095" t="str">
        <f>IF(AV24="","",VLOOKUP(AV24,'標準様式１シフト記号表（勤務時間帯）'!$D$6:$X$47,21,FALSE))</f>
        <v/>
      </c>
      <c r="AW25" s="1071" t="str">
        <f>IF(AW24="","",VLOOKUP(AW24,'標準様式１シフト記号表（勤務時間帯）'!$D$6:$X$47,21,FALSE))</f>
        <v/>
      </c>
      <c r="AX25" s="1081" t="str">
        <f>IF(AX24="","",VLOOKUP(AX24,'標準様式１シフト記号表（勤務時間帯）'!$D$6:$X$47,21,FALSE))</f>
        <v/>
      </c>
      <c r="AY25" s="1081" t="str">
        <f>IF(AY24="","",VLOOKUP(AY24,'標準様式１シフト記号表（勤務時間帯）'!$D$6:$X$47,21,FALSE))</f>
        <v/>
      </c>
      <c r="AZ25" s="1131">
        <f>IF($BC$3="４週",SUM(U25:AV25),IF($BC$3="暦月",SUM(U25:AY25),""))</f>
        <v>0</v>
      </c>
      <c r="BA25" s="1143"/>
      <c r="BB25" s="1157">
        <f>IF($BC$3="４週",AZ25/4,IF($BC$3="暦月",(AZ25/($BC$8/7)),""))</f>
        <v>0</v>
      </c>
      <c r="BC25" s="1143"/>
      <c r="BD25" s="1173"/>
      <c r="BE25" s="1177"/>
      <c r="BF25" s="1177"/>
      <c r="BG25" s="1177"/>
      <c r="BH25" s="1182"/>
    </row>
    <row r="26" spans="2:60" ht="20.25" customHeight="1">
      <c r="B26" s="940"/>
      <c r="C26" s="953"/>
      <c r="D26" s="966"/>
      <c r="E26" s="974"/>
      <c r="F26" s="974"/>
      <c r="G26" s="982">
        <f>C24</f>
        <v>0</v>
      </c>
      <c r="H26" s="992"/>
      <c r="I26" s="1001"/>
      <c r="J26" s="1007"/>
      <c r="K26" s="1007"/>
      <c r="L26" s="982"/>
      <c r="M26" s="1013"/>
      <c r="N26" s="1018"/>
      <c r="O26" s="1023"/>
      <c r="P26" s="1028" t="s">
        <v>30</v>
      </c>
      <c r="Q26" s="1035"/>
      <c r="R26" s="1035"/>
      <c r="S26" s="1043"/>
      <c r="T26" s="1055"/>
      <c r="U26" s="1072" t="str">
        <f>IF(U24="","",VLOOKUP(U24,'標準様式１シフト記号表（勤務時間帯）'!$D$6:$Z$47,23,FALSE))</f>
        <v/>
      </c>
      <c r="V26" s="1082" t="str">
        <f>IF(V24="","",VLOOKUP(V24,'標準様式１シフト記号表（勤務時間帯）'!$D$6:$Z$47,23,FALSE))</f>
        <v/>
      </c>
      <c r="W26" s="1082" t="str">
        <f>IF(W24="","",VLOOKUP(W24,'標準様式１シフト記号表（勤務時間帯）'!$D$6:$Z$47,23,FALSE))</f>
        <v/>
      </c>
      <c r="X26" s="1082" t="str">
        <f>IF(X24="","",VLOOKUP(X24,'標準様式１シフト記号表（勤務時間帯）'!$D$6:$Z$47,23,FALSE))</f>
        <v/>
      </c>
      <c r="Y26" s="1082" t="str">
        <f>IF(Y24="","",VLOOKUP(Y24,'標準様式１シフト記号表（勤務時間帯）'!$D$6:$Z$47,23,FALSE))</f>
        <v/>
      </c>
      <c r="Z26" s="1082" t="str">
        <f>IF(Z24="","",VLOOKUP(Z24,'標準様式１シフト記号表（勤務時間帯）'!$D$6:$Z$47,23,FALSE))</f>
        <v/>
      </c>
      <c r="AA26" s="1096" t="str">
        <f>IF(AA24="","",VLOOKUP(AA24,'標準様式１シフト記号表（勤務時間帯）'!$D$6:$Z$47,23,FALSE))</f>
        <v/>
      </c>
      <c r="AB26" s="1072" t="str">
        <f>IF(AB24="","",VLOOKUP(AB24,'標準様式１シフト記号表（勤務時間帯）'!$D$6:$Z$47,23,FALSE))</f>
        <v/>
      </c>
      <c r="AC26" s="1082" t="str">
        <f>IF(AC24="","",VLOOKUP(AC24,'標準様式１シフト記号表（勤務時間帯）'!$D$6:$Z$47,23,FALSE))</f>
        <v/>
      </c>
      <c r="AD26" s="1082" t="str">
        <f>IF(AD24="","",VLOOKUP(AD24,'標準様式１シフト記号表（勤務時間帯）'!$D$6:$Z$47,23,FALSE))</f>
        <v/>
      </c>
      <c r="AE26" s="1082" t="str">
        <f>IF(AE24="","",VLOOKUP(AE24,'標準様式１シフト記号表（勤務時間帯）'!$D$6:$Z$47,23,FALSE))</f>
        <v/>
      </c>
      <c r="AF26" s="1082" t="str">
        <f>IF(AF24="","",VLOOKUP(AF24,'標準様式１シフト記号表（勤務時間帯）'!$D$6:$Z$47,23,FALSE))</f>
        <v/>
      </c>
      <c r="AG26" s="1082" t="str">
        <f>IF(AG24="","",VLOOKUP(AG24,'標準様式１シフト記号表（勤務時間帯）'!$D$6:$Z$47,23,FALSE))</f>
        <v/>
      </c>
      <c r="AH26" s="1096" t="str">
        <f>IF(AH24="","",VLOOKUP(AH24,'標準様式１シフト記号表（勤務時間帯）'!$D$6:$Z$47,23,FALSE))</f>
        <v/>
      </c>
      <c r="AI26" s="1072" t="str">
        <f>IF(AI24="","",VLOOKUP(AI24,'標準様式１シフト記号表（勤務時間帯）'!$D$6:$Z$47,23,FALSE))</f>
        <v/>
      </c>
      <c r="AJ26" s="1082" t="str">
        <f>IF(AJ24="","",VLOOKUP(AJ24,'標準様式１シフト記号表（勤務時間帯）'!$D$6:$Z$47,23,FALSE))</f>
        <v/>
      </c>
      <c r="AK26" s="1082" t="str">
        <f>IF(AK24="","",VLOOKUP(AK24,'標準様式１シフト記号表（勤務時間帯）'!$D$6:$Z$47,23,FALSE))</f>
        <v/>
      </c>
      <c r="AL26" s="1082" t="str">
        <f>IF(AL24="","",VLOOKUP(AL24,'標準様式１シフト記号表（勤務時間帯）'!$D$6:$Z$47,23,FALSE))</f>
        <v/>
      </c>
      <c r="AM26" s="1082" t="str">
        <f>IF(AM24="","",VLOOKUP(AM24,'標準様式１シフト記号表（勤務時間帯）'!$D$6:$Z$47,23,FALSE))</f>
        <v/>
      </c>
      <c r="AN26" s="1082" t="str">
        <f>IF(AN24="","",VLOOKUP(AN24,'標準様式１シフト記号表（勤務時間帯）'!$D$6:$Z$47,23,FALSE))</f>
        <v/>
      </c>
      <c r="AO26" s="1096" t="str">
        <f>IF(AO24="","",VLOOKUP(AO24,'標準様式１シフト記号表（勤務時間帯）'!$D$6:$Z$47,23,FALSE))</f>
        <v/>
      </c>
      <c r="AP26" s="1072" t="str">
        <f>IF(AP24="","",VLOOKUP(AP24,'標準様式１シフト記号表（勤務時間帯）'!$D$6:$Z$47,23,FALSE))</f>
        <v/>
      </c>
      <c r="AQ26" s="1082" t="str">
        <f>IF(AQ24="","",VLOOKUP(AQ24,'標準様式１シフト記号表（勤務時間帯）'!$D$6:$Z$47,23,FALSE))</f>
        <v/>
      </c>
      <c r="AR26" s="1082" t="str">
        <f>IF(AR24="","",VLOOKUP(AR24,'標準様式１シフト記号表（勤務時間帯）'!$D$6:$Z$47,23,FALSE))</f>
        <v/>
      </c>
      <c r="AS26" s="1082" t="str">
        <f>IF(AS24="","",VLOOKUP(AS24,'標準様式１シフト記号表（勤務時間帯）'!$D$6:$Z$47,23,FALSE))</f>
        <v/>
      </c>
      <c r="AT26" s="1082" t="str">
        <f>IF(AT24="","",VLOOKUP(AT24,'標準様式１シフト記号表（勤務時間帯）'!$D$6:$Z$47,23,FALSE))</f>
        <v/>
      </c>
      <c r="AU26" s="1082" t="str">
        <f>IF(AU24="","",VLOOKUP(AU24,'標準様式１シフト記号表（勤務時間帯）'!$D$6:$Z$47,23,FALSE))</f>
        <v/>
      </c>
      <c r="AV26" s="1096" t="str">
        <f>IF(AV24="","",VLOOKUP(AV24,'標準様式１シフト記号表（勤務時間帯）'!$D$6:$Z$47,23,FALSE))</f>
        <v/>
      </c>
      <c r="AW26" s="1072" t="str">
        <f>IF(AW24="","",VLOOKUP(AW24,'標準様式１シフト記号表（勤務時間帯）'!$D$6:$Z$47,23,FALSE))</f>
        <v/>
      </c>
      <c r="AX26" s="1082" t="str">
        <f>IF(AX24="","",VLOOKUP(AX24,'標準様式１シフト記号表（勤務時間帯）'!$D$6:$Z$47,23,FALSE))</f>
        <v/>
      </c>
      <c r="AY26" s="1082" t="str">
        <f>IF(AY24="","",VLOOKUP(AY24,'標準様式１シフト記号表（勤務時間帯）'!$D$6:$Z$47,23,FALSE))</f>
        <v/>
      </c>
      <c r="AZ26" s="1132">
        <f>IF($BC$3="４週",SUM(U26:AV26),IF($BC$3="暦月",SUM(U26:AY26),""))</f>
        <v>0</v>
      </c>
      <c r="BA26" s="1144"/>
      <c r="BB26" s="1158">
        <f>IF($BC$3="４週",AZ26/4,IF($BC$3="暦月",(AZ26/($BC$8/7)),""))</f>
        <v>0</v>
      </c>
      <c r="BC26" s="1144"/>
      <c r="BD26" s="1174"/>
      <c r="BE26" s="1178"/>
      <c r="BF26" s="1178"/>
      <c r="BG26" s="1178"/>
      <c r="BH26" s="1183"/>
    </row>
    <row r="27" spans="2:60" ht="20.25" customHeight="1">
      <c r="B27" s="941"/>
      <c r="C27" s="954"/>
      <c r="D27" s="967"/>
      <c r="E27" s="975"/>
      <c r="F27" s="973"/>
      <c r="G27" s="981"/>
      <c r="H27" s="994"/>
      <c r="I27" s="1002"/>
      <c r="J27" s="1008"/>
      <c r="K27" s="1008"/>
      <c r="L27" s="983"/>
      <c r="M27" s="1014"/>
      <c r="N27" s="1019"/>
      <c r="O27" s="1024"/>
      <c r="P27" s="1029" t="s">
        <v>305</v>
      </c>
      <c r="Q27" s="1036"/>
      <c r="R27" s="1036"/>
      <c r="S27" s="1044"/>
      <c r="T27" s="1056"/>
      <c r="U27" s="1073"/>
      <c r="V27" s="1083"/>
      <c r="W27" s="1083"/>
      <c r="X27" s="1083"/>
      <c r="Y27" s="1083"/>
      <c r="Z27" s="1083"/>
      <c r="AA27" s="1097"/>
      <c r="AB27" s="1073"/>
      <c r="AC27" s="1083"/>
      <c r="AD27" s="1083"/>
      <c r="AE27" s="1083"/>
      <c r="AF27" s="1083"/>
      <c r="AG27" s="1083"/>
      <c r="AH27" s="1097"/>
      <c r="AI27" s="1073"/>
      <c r="AJ27" s="1083"/>
      <c r="AK27" s="1083"/>
      <c r="AL27" s="1083"/>
      <c r="AM27" s="1083"/>
      <c r="AN27" s="1083"/>
      <c r="AO27" s="1097"/>
      <c r="AP27" s="1073"/>
      <c r="AQ27" s="1083"/>
      <c r="AR27" s="1083"/>
      <c r="AS27" s="1083"/>
      <c r="AT27" s="1083"/>
      <c r="AU27" s="1083"/>
      <c r="AV27" s="1097"/>
      <c r="AW27" s="1073"/>
      <c r="AX27" s="1083"/>
      <c r="AY27" s="1083"/>
      <c r="AZ27" s="1133"/>
      <c r="BA27" s="1145"/>
      <c r="BB27" s="1159"/>
      <c r="BC27" s="1145"/>
      <c r="BD27" s="1175"/>
      <c r="BE27" s="1179"/>
      <c r="BF27" s="1179"/>
      <c r="BG27" s="1179"/>
      <c r="BH27" s="1184"/>
    </row>
    <row r="28" spans="2:60" ht="20.25" customHeight="1">
      <c r="B28" s="939">
        <f>B25+1</f>
        <v>3</v>
      </c>
      <c r="C28" s="952"/>
      <c r="D28" s="965"/>
      <c r="E28" s="973"/>
      <c r="F28" s="973">
        <f>C27</f>
        <v>0</v>
      </c>
      <c r="G28" s="981"/>
      <c r="H28" s="991"/>
      <c r="I28" s="1000"/>
      <c r="J28" s="1006"/>
      <c r="K28" s="1006"/>
      <c r="L28" s="981"/>
      <c r="M28" s="1012"/>
      <c r="N28" s="1017"/>
      <c r="O28" s="1022"/>
      <c r="P28" s="1027" t="s">
        <v>301</v>
      </c>
      <c r="Q28" s="1034"/>
      <c r="R28" s="1034"/>
      <c r="S28" s="1042"/>
      <c r="T28" s="1054"/>
      <c r="U28" s="1071" t="str">
        <f>IF(U27="","",VLOOKUP(U27,'標準様式１シフト記号表（勤務時間帯）'!$D$6:$X$47,21,FALSE))</f>
        <v/>
      </c>
      <c r="V28" s="1081" t="str">
        <f>IF(V27="","",VLOOKUP(V27,'標準様式１シフト記号表（勤務時間帯）'!$D$6:$X$47,21,FALSE))</f>
        <v/>
      </c>
      <c r="W28" s="1081" t="str">
        <f>IF(W27="","",VLOOKUP(W27,'標準様式１シフト記号表（勤務時間帯）'!$D$6:$X$47,21,FALSE))</f>
        <v/>
      </c>
      <c r="X28" s="1081" t="str">
        <f>IF(X27="","",VLOOKUP(X27,'標準様式１シフト記号表（勤務時間帯）'!$D$6:$X$47,21,FALSE))</f>
        <v/>
      </c>
      <c r="Y28" s="1081" t="str">
        <f>IF(Y27="","",VLOOKUP(Y27,'標準様式１シフト記号表（勤務時間帯）'!$D$6:$X$47,21,FALSE))</f>
        <v/>
      </c>
      <c r="Z28" s="1081" t="str">
        <f>IF(Z27="","",VLOOKUP(Z27,'標準様式１シフト記号表（勤務時間帯）'!$D$6:$X$47,21,FALSE))</f>
        <v/>
      </c>
      <c r="AA28" s="1095" t="str">
        <f>IF(AA27="","",VLOOKUP(AA27,'標準様式１シフト記号表（勤務時間帯）'!$D$6:$X$47,21,FALSE))</f>
        <v/>
      </c>
      <c r="AB28" s="1071" t="str">
        <f>IF(AB27="","",VLOOKUP(AB27,'標準様式１シフト記号表（勤務時間帯）'!$D$6:$X$47,21,FALSE))</f>
        <v/>
      </c>
      <c r="AC28" s="1081" t="str">
        <f>IF(AC27="","",VLOOKUP(AC27,'標準様式１シフト記号表（勤務時間帯）'!$D$6:$X$47,21,FALSE))</f>
        <v/>
      </c>
      <c r="AD28" s="1081" t="str">
        <f>IF(AD27="","",VLOOKUP(AD27,'標準様式１シフト記号表（勤務時間帯）'!$D$6:$X$47,21,FALSE))</f>
        <v/>
      </c>
      <c r="AE28" s="1081" t="str">
        <f>IF(AE27="","",VLOOKUP(AE27,'標準様式１シフト記号表（勤務時間帯）'!$D$6:$X$47,21,FALSE))</f>
        <v/>
      </c>
      <c r="AF28" s="1081" t="str">
        <f>IF(AF27="","",VLOOKUP(AF27,'標準様式１シフト記号表（勤務時間帯）'!$D$6:$X$47,21,FALSE))</f>
        <v/>
      </c>
      <c r="AG28" s="1081" t="str">
        <f>IF(AG27="","",VLOOKUP(AG27,'標準様式１シフト記号表（勤務時間帯）'!$D$6:$X$47,21,FALSE))</f>
        <v/>
      </c>
      <c r="AH28" s="1095" t="str">
        <f>IF(AH27="","",VLOOKUP(AH27,'標準様式１シフト記号表（勤務時間帯）'!$D$6:$X$47,21,FALSE))</f>
        <v/>
      </c>
      <c r="AI28" s="1071" t="str">
        <f>IF(AI27="","",VLOOKUP(AI27,'標準様式１シフト記号表（勤務時間帯）'!$D$6:$X$47,21,FALSE))</f>
        <v/>
      </c>
      <c r="AJ28" s="1081" t="str">
        <f>IF(AJ27="","",VLOOKUP(AJ27,'標準様式１シフト記号表（勤務時間帯）'!$D$6:$X$47,21,FALSE))</f>
        <v/>
      </c>
      <c r="AK28" s="1081" t="str">
        <f>IF(AK27="","",VLOOKUP(AK27,'標準様式１シフト記号表（勤務時間帯）'!$D$6:$X$47,21,FALSE))</f>
        <v/>
      </c>
      <c r="AL28" s="1081" t="str">
        <f>IF(AL27="","",VLOOKUP(AL27,'標準様式１シフト記号表（勤務時間帯）'!$D$6:$X$47,21,FALSE))</f>
        <v/>
      </c>
      <c r="AM28" s="1081" t="str">
        <f>IF(AM27="","",VLOOKUP(AM27,'標準様式１シフト記号表（勤務時間帯）'!$D$6:$X$47,21,FALSE))</f>
        <v/>
      </c>
      <c r="AN28" s="1081" t="str">
        <f>IF(AN27="","",VLOOKUP(AN27,'標準様式１シフト記号表（勤務時間帯）'!$D$6:$X$47,21,FALSE))</f>
        <v/>
      </c>
      <c r="AO28" s="1095" t="str">
        <f>IF(AO27="","",VLOOKUP(AO27,'標準様式１シフト記号表（勤務時間帯）'!$D$6:$X$47,21,FALSE))</f>
        <v/>
      </c>
      <c r="AP28" s="1071" t="str">
        <f>IF(AP27="","",VLOOKUP(AP27,'標準様式１シフト記号表（勤務時間帯）'!$D$6:$X$47,21,FALSE))</f>
        <v/>
      </c>
      <c r="AQ28" s="1081" t="str">
        <f>IF(AQ27="","",VLOOKUP(AQ27,'標準様式１シフト記号表（勤務時間帯）'!$D$6:$X$47,21,FALSE))</f>
        <v/>
      </c>
      <c r="AR28" s="1081" t="str">
        <f>IF(AR27="","",VLOOKUP(AR27,'標準様式１シフト記号表（勤務時間帯）'!$D$6:$X$47,21,FALSE))</f>
        <v/>
      </c>
      <c r="AS28" s="1081" t="str">
        <f>IF(AS27="","",VLOOKUP(AS27,'標準様式１シフト記号表（勤務時間帯）'!$D$6:$X$47,21,FALSE))</f>
        <v/>
      </c>
      <c r="AT28" s="1081" t="str">
        <f>IF(AT27="","",VLOOKUP(AT27,'標準様式１シフト記号表（勤務時間帯）'!$D$6:$X$47,21,FALSE))</f>
        <v/>
      </c>
      <c r="AU28" s="1081" t="str">
        <f>IF(AU27="","",VLOOKUP(AU27,'標準様式１シフト記号表（勤務時間帯）'!$D$6:$X$47,21,FALSE))</f>
        <v/>
      </c>
      <c r="AV28" s="1095" t="str">
        <f>IF(AV27="","",VLOOKUP(AV27,'標準様式１シフト記号表（勤務時間帯）'!$D$6:$X$47,21,FALSE))</f>
        <v/>
      </c>
      <c r="AW28" s="1071" t="str">
        <f>IF(AW27="","",VLOOKUP(AW27,'標準様式１シフト記号表（勤務時間帯）'!$D$6:$X$47,21,FALSE))</f>
        <v/>
      </c>
      <c r="AX28" s="1081" t="str">
        <f>IF(AX27="","",VLOOKUP(AX27,'標準様式１シフト記号表（勤務時間帯）'!$D$6:$X$47,21,FALSE))</f>
        <v/>
      </c>
      <c r="AY28" s="1081" t="str">
        <f>IF(AY27="","",VLOOKUP(AY27,'標準様式１シフト記号表（勤務時間帯）'!$D$6:$X$47,21,FALSE))</f>
        <v/>
      </c>
      <c r="AZ28" s="1131">
        <f>IF($BC$3="４週",SUM(U28:AV28),IF($BC$3="暦月",SUM(U28:AY28),""))</f>
        <v>0</v>
      </c>
      <c r="BA28" s="1143"/>
      <c r="BB28" s="1157">
        <f>IF($BC$3="４週",AZ28/4,IF($BC$3="暦月",(AZ28/($BC$8/7)),""))</f>
        <v>0</v>
      </c>
      <c r="BC28" s="1143"/>
      <c r="BD28" s="1173"/>
      <c r="BE28" s="1177"/>
      <c r="BF28" s="1177"/>
      <c r="BG28" s="1177"/>
      <c r="BH28" s="1182"/>
    </row>
    <row r="29" spans="2:60" ht="20.25" customHeight="1">
      <c r="B29" s="940"/>
      <c r="C29" s="953"/>
      <c r="D29" s="966"/>
      <c r="E29" s="974"/>
      <c r="F29" s="974"/>
      <c r="G29" s="982">
        <f>C27</f>
        <v>0</v>
      </c>
      <c r="H29" s="992"/>
      <c r="I29" s="1001"/>
      <c r="J29" s="1007"/>
      <c r="K29" s="1007"/>
      <c r="L29" s="982"/>
      <c r="M29" s="1013"/>
      <c r="N29" s="1018"/>
      <c r="O29" s="1023"/>
      <c r="P29" s="1028" t="s">
        <v>30</v>
      </c>
      <c r="Q29" s="915"/>
      <c r="R29" s="915"/>
      <c r="S29" s="959"/>
      <c r="T29" s="1057"/>
      <c r="U29" s="1072" t="str">
        <f>IF(U27="","",VLOOKUP(U27,'標準様式１シフト記号表（勤務時間帯）'!$D$6:$Z$47,23,FALSE))</f>
        <v/>
      </c>
      <c r="V29" s="1082" t="str">
        <f>IF(V27="","",VLOOKUP(V27,'標準様式１シフト記号表（勤務時間帯）'!$D$6:$Z$47,23,FALSE))</f>
        <v/>
      </c>
      <c r="W29" s="1082" t="str">
        <f>IF(W27="","",VLOOKUP(W27,'標準様式１シフト記号表（勤務時間帯）'!$D$6:$Z$47,23,FALSE))</f>
        <v/>
      </c>
      <c r="X29" s="1082" t="str">
        <f>IF(X27="","",VLOOKUP(X27,'標準様式１シフト記号表（勤務時間帯）'!$D$6:$Z$47,23,FALSE))</f>
        <v/>
      </c>
      <c r="Y29" s="1082" t="str">
        <f>IF(Y27="","",VLOOKUP(Y27,'標準様式１シフト記号表（勤務時間帯）'!$D$6:$Z$47,23,FALSE))</f>
        <v/>
      </c>
      <c r="Z29" s="1082" t="str">
        <f>IF(Z27="","",VLOOKUP(Z27,'標準様式１シフト記号表（勤務時間帯）'!$D$6:$Z$47,23,FALSE))</f>
        <v/>
      </c>
      <c r="AA29" s="1096" t="str">
        <f>IF(AA27="","",VLOOKUP(AA27,'標準様式１シフト記号表（勤務時間帯）'!$D$6:$Z$47,23,FALSE))</f>
        <v/>
      </c>
      <c r="AB29" s="1072" t="str">
        <f>IF(AB27="","",VLOOKUP(AB27,'標準様式１シフト記号表（勤務時間帯）'!$D$6:$Z$47,23,FALSE))</f>
        <v/>
      </c>
      <c r="AC29" s="1082" t="str">
        <f>IF(AC27="","",VLOOKUP(AC27,'標準様式１シフト記号表（勤務時間帯）'!$D$6:$Z$47,23,FALSE))</f>
        <v/>
      </c>
      <c r="AD29" s="1082" t="str">
        <f>IF(AD27="","",VLOOKUP(AD27,'標準様式１シフト記号表（勤務時間帯）'!$D$6:$Z$47,23,FALSE))</f>
        <v/>
      </c>
      <c r="AE29" s="1082" t="str">
        <f>IF(AE27="","",VLOOKUP(AE27,'標準様式１シフト記号表（勤務時間帯）'!$D$6:$Z$47,23,FALSE))</f>
        <v/>
      </c>
      <c r="AF29" s="1082" t="str">
        <f>IF(AF27="","",VLOOKUP(AF27,'標準様式１シフト記号表（勤務時間帯）'!$D$6:$Z$47,23,FALSE))</f>
        <v/>
      </c>
      <c r="AG29" s="1082" t="str">
        <f>IF(AG27="","",VLOOKUP(AG27,'標準様式１シフト記号表（勤務時間帯）'!$D$6:$Z$47,23,FALSE))</f>
        <v/>
      </c>
      <c r="AH29" s="1096" t="str">
        <f>IF(AH27="","",VLOOKUP(AH27,'標準様式１シフト記号表（勤務時間帯）'!$D$6:$Z$47,23,FALSE))</f>
        <v/>
      </c>
      <c r="AI29" s="1072" t="str">
        <f>IF(AI27="","",VLOOKUP(AI27,'標準様式１シフト記号表（勤務時間帯）'!$D$6:$Z$47,23,FALSE))</f>
        <v/>
      </c>
      <c r="AJ29" s="1082" t="str">
        <f>IF(AJ27="","",VLOOKUP(AJ27,'標準様式１シフト記号表（勤務時間帯）'!$D$6:$Z$47,23,FALSE))</f>
        <v/>
      </c>
      <c r="AK29" s="1082" t="str">
        <f>IF(AK27="","",VLOOKUP(AK27,'標準様式１シフト記号表（勤務時間帯）'!$D$6:$Z$47,23,FALSE))</f>
        <v/>
      </c>
      <c r="AL29" s="1082" t="str">
        <f>IF(AL27="","",VLOOKUP(AL27,'標準様式１シフト記号表（勤務時間帯）'!$D$6:$Z$47,23,FALSE))</f>
        <v/>
      </c>
      <c r="AM29" s="1082" t="str">
        <f>IF(AM27="","",VLOOKUP(AM27,'標準様式１シフト記号表（勤務時間帯）'!$D$6:$Z$47,23,FALSE))</f>
        <v/>
      </c>
      <c r="AN29" s="1082" t="str">
        <f>IF(AN27="","",VLOOKUP(AN27,'標準様式１シフト記号表（勤務時間帯）'!$D$6:$Z$47,23,FALSE))</f>
        <v/>
      </c>
      <c r="AO29" s="1096" t="str">
        <f>IF(AO27="","",VLOOKUP(AO27,'標準様式１シフト記号表（勤務時間帯）'!$D$6:$Z$47,23,FALSE))</f>
        <v/>
      </c>
      <c r="AP29" s="1072" t="str">
        <f>IF(AP27="","",VLOOKUP(AP27,'標準様式１シフト記号表（勤務時間帯）'!$D$6:$Z$47,23,FALSE))</f>
        <v/>
      </c>
      <c r="AQ29" s="1082" t="str">
        <f>IF(AQ27="","",VLOOKUP(AQ27,'標準様式１シフト記号表（勤務時間帯）'!$D$6:$Z$47,23,FALSE))</f>
        <v/>
      </c>
      <c r="AR29" s="1082" t="str">
        <f>IF(AR27="","",VLOOKUP(AR27,'標準様式１シフト記号表（勤務時間帯）'!$D$6:$Z$47,23,FALSE))</f>
        <v/>
      </c>
      <c r="AS29" s="1082" t="str">
        <f>IF(AS27="","",VLOOKUP(AS27,'標準様式１シフト記号表（勤務時間帯）'!$D$6:$Z$47,23,FALSE))</f>
        <v/>
      </c>
      <c r="AT29" s="1082" t="str">
        <f>IF(AT27="","",VLOOKUP(AT27,'標準様式１シフト記号表（勤務時間帯）'!$D$6:$Z$47,23,FALSE))</f>
        <v/>
      </c>
      <c r="AU29" s="1082" t="str">
        <f>IF(AU27="","",VLOOKUP(AU27,'標準様式１シフト記号表（勤務時間帯）'!$D$6:$Z$47,23,FALSE))</f>
        <v/>
      </c>
      <c r="AV29" s="1096" t="str">
        <f>IF(AV27="","",VLOOKUP(AV27,'標準様式１シフト記号表（勤務時間帯）'!$D$6:$Z$47,23,FALSE))</f>
        <v/>
      </c>
      <c r="AW29" s="1072" t="str">
        <f>IF(AW27="","",VLOOKUP(AW27,'標準様式１シフト記号表（勤務時間帯）'!$D$6:$Z$47,23,FALSE))</f>
        <v/>
      </c>
      <c r="AX29" s="1082" t="str">
        <f>IF(AX27="","",VLOOKUP(AX27,'標準様式１シフト記号表（勤務時間帯）'!$D$6:$Z$47,23,FALSE))</f>
        <v/>
      </c>
      <c r="AY29" s="1082" t="str">
        <f>IF(AY27="","",VLOOKUP(AY27,'標準様式１シフト記号表（勤務時間帯）'!$D$6:$Z$47,23,FALSE))</f>
        <v/>
      </c>
      <c r="AZ29" s="1132">
        <f>IF($BC$3="４週",SUM(U29:AV29),IF($BC$3="暦月",SUM(U29:AY29),""))</f>
        <v>0</v>
      </c>
      <c r="BA29" s="1144"/>
      <c r="BB29" s="1158">
        <f>IF($BC$3="４週",AZ29/4,IF($BC$3="暦月",(AZ29/($BC$8/7)),""))</f>
        <v>0</v>
      </c>
      <c r="BC29" s="1144"/>
      <c r="BD29" s="1174"/>
      <c r="BE29" s="1178"/>
      <c r="BF29" s="1178"/>
      <c r="BG29" s="1178"/>
      <c r="BH29" s="1183"/>
    </row>
    <row r="30" spans="2:60" ht="20.25" customHeight="1">
      <c r="B30" s="941"/>
      <c r="C30" s="954"/>
      <c r="D30" s="967"/>
      <c r="E30" s="975"/>
      <c r="F30" s="973"/>
      <c r="G30" s="981"/>
      <c r="H30" s="994"/>
      <c r="I30" s="1002"/>
      <c r="J30" s="1008"/>
      <c r="K30" s="1008"/>
      <c r="L30" s="983"/>
      <c r="M30" s="1014"/>
      <c r="N30" s="1019"/>
      <c r="O30" s="1024"/>
      <c r="P30" s="1029" t="s">
        <v>305</v>
      </c>
      <c r="Q30" s="1036"/>
      <c r="R30" s="1036"/>
      <c r="S30" s="1044"/>
      <c r="T30" s="1056"/>
      <c r="U30" s="1073"/>
      <c r="V30" s="1083"/>
      <c r="W30" s="1083"/>
      <c r="X30" s="1083"/>
      <c r="Y30" s="1083"/>
      <c r="Z30" s="1083"/>
      <c r="AA30" s="1097"/>
      <c r="AB30" s="1073"/>
      <c r="AC30" s="1083"/>
      <c r="AD30" s="1083"/>
      <c r="AE30" s="1083"/>
      <c r="AF30" s="1083"/>
      <c r="AG30" s="1083"/>
      <c r="AH30" s="1097"/>
      <c r="AI30" s="1073"/>
      <c r="AJ30" s="1083"/>
      <c r="AK30" s="1083"/>
      <c r="AL30" s="1083"/>
      <c r="AM30" s="1083"/>
      <c r="AN30" s="1083"/>
      <c r="AO30" s="1097"/>
      <c r="AP30" s="1073"/>
      <c r="AQ30" s="1083"/>
      <c r="AR30" s="1083"/>
      <c r="AS30" s="1083"/>
      <c r="AT30" s="1083"/>
      <c r="AU30" s="1083"/>
      <c r="AV30" s="1097"/>
      <c r="AW30" s="1073"/>
      <c r="AX30" s="1083"/>
      <c r="AY30" s="1083"/>
      <c r="AZ30" s="1133"/>
      <c r="BA30" s="1145"/>
      <c r="BB30" s="1159"/>
      <c r="BC30" s="1145"/>
      <c r="BD30" s="1175"/>
      <c r="BE30" s="1179"/>
      <c r="BF30" s="1179"/>
      <c r="BG30" s="1179"/>
      <c r="BH30" s="1184"/>
    </row>
    <row r="31" spans="2:60" ht="20.25" customHeight="1">
      <c r="B31" s="939">
        <f>B28+1</f>
        <v>4</v>
      </c>
      <c r="C31" s="952"/>
      <c r="D31" s="965"/>
      <c r="E31" s="973"/>
      <c r="F31" s="973">
        <f>C30</f>
        <v>0</v>
      </c>
      <c r="G31" s="981"/>
      <c r="H31" s="991"/>
      <c r="I31" s="1000"/>
      <c r="J31" s="1006"/>
      <c r="K31" s="1006"/>
      <c r="L31" s="981"/>
      <c r="M31" s="1012"/>
      <c r="N31" s="1017"/>
      <c r="O31" s="1022"/>
      <c r="P31" s="1027" t="s">
        <v>301</v>
      </c>
      <c r="Q31" s="1034"/>
      <c r="R31" s="1034"/>
      <c r="S31" s="1042"/>
      <c r="T31" s="1054"/>
      <c r="U31" s="1071" t="str">
        <f>IF(U30="","",VLOOKUP(U30,'標準様式１シフト記号表（勤務時間帯）'!$D$6:$X$47,21,FALSE))</f>
        <v/>
      </c>
      <c r="V31" s="1081" t="str">
        <f>IF(V30="","",VLOOKUP(V30,'標準様式１シフト記号表（勤務時間帯）'!$D$6:$X$47,21,FALSE))</f>
        <v/>
      </c>
      <c r="W31" s="1081" t="str">
        <f>IF(W30="","",VLOOKUP(W30,'標準様式１シフト記号表（勤務時間帯）'!$D$6:$X$47,21,FALSE))</f>
        <v/>
      </c>
      <c r="X31" s="1081" t="str">
        <f>IF(X30="","",VLOOKUP(X30,'標準様式１シフト記号表（勤務時間帯）'!$D$6:$X$47,21,FALSE))</f>
        <v/>
      </c>
      <c r="Y31" s="1081" t="str">
        <f>IF(Y30="","",VLOOKUP(Y30,'標準様式１シフト記号表（勤務時間帯）'!$D$6:$X$47,21,FALSE))</f>
        <v/>
      </c>
      <c r="Z31" s="1081" t="str">
        <f>IF(Z30="","",VLOOKUP(Z30,'標準様式１シフト記号表（勤務時間帯）'!$D$6:$X$47,21,FALSE))</f>
        <v/>
      </c>
      <c r="AA31" s="1095" t="str">
        <f>IF(AA30="","",VLOOKUP(AA30,'標準様式１シフト記号表（勤務時間帯）'!$D$6:$X$47,21,FALSE))</f>
        <v/>
      </c>
      <c r="AB31" s="1071" t="str">
        <f>IF(AB30="","",VLOOKUP(AB30,'標準様式１シフト記号表（勤務時間帯）'!$D$6:$X$47,21,FALSE))</f>
        <v/>
      </c>
      <c r="AC31" s="1081" t="str">
        <f>IF(AC30="","",VLOOKUP(AC30,'標準様式１シフト記号表（勤務時間帯）'!$D$6:$X$47,21,FALSE))</f>
        <v/>
      </c>
      <c r="AD31" s="1081" t="str">
        <f>IF(AD30="","",VLOOKUP(AD30,'標準様式１シフト記号表（勤務時間帯）'!$D$6:$X$47,21,FALSE))</f>
        <v/>
      </c>
      <c r="AE31" s="1081" t="str">
        <f>IF(AE30="","",VLOOKUP(AE30,'標準様式１シフト記号表（勤務時間帯）'!$D$6:$X$47,21,FALSE))</f>
        <v/>
      </c>
      <c r="AF31" s="1081" t="str">
        <f>IF(AF30="","",VLOOKUP(AF30,'標準様式１シフト記号表（勤務時間帯）'!$D$6:$X$47,21,FALSE))</f>
        <v/>
      </c>
      <c r="AG31" s="1081" t="str">
        <f>IF(AG30="","",VLOOKUP(AG30,'標準様式１シフト記号表（勤務時間帯）'!$D$6:$X$47,21,FALSE))</f>
        <v/>
      </c>
      <c r="AH31" s="1095" t="str">
        <f>IF(AH30="","",VLOOKUP(AH30,'標準様式１シフト記号表（勤務時間帯）'!$D$6:$X$47,21,FALSE))</f>
        <v/>
      </c>
      <c r="AI31" s="1071" t="str">
        <f>IF(AI30="","",VLOOKUP(AI30,'標準様式１シフト記号表（勤務時間帯）'!$D$6:$X$47,21,FALSE))</f>
        <v/>
      </c>
      <c r="AJ31" s="1081" t="str">
        <f>IF(AJ30="","",VLOOKUP(AJ30,'標準様式１シフト記号表（勤務時間帯）'!$D$6:$X$47,21,FALSE))</f>
        <v/>
      </c>
      <c r="AK31" s="1081" t="str">
        <f>IF(AK30="","",VLOOKUP(AK30,'標準様式１シフト記号表（勤務時間帯）'!$D$6:$X$47,21,FALSE))</f>
        <v/>
      </c>
      <c r="AL31" s="1081" t="str">
        <f>IF(AL30="","",VLOOKUP(AL30,'標準様式１シフト記号表（勤務時間帯）'!$D$6:$X$47,21,FALSE))</f>
        <v/>
      </c>
      <c r="AM31" s="1081" t="str">
        <f>IF(AM30="","",VLOOKUP(AM30,'標準様式１シフト記号表（勤務時間帯）'!$D$6:$X$47,21,FALSE))</f>
        <v/>
      </c>
      <c r="AN31" s="1081" t="str">
        <f>IF(AN30="","",VLOOKUP(AN30,'標準様式１シフト記号表（勤務時間帯）'!$D$6:$X$47,21,FALSE))</f>
        <v/>
      </c>
      <c r="AO31" s="1095" t="str">
        <f>IF(AO30="","",VLOOKUP(AO30,'標準様式１シフト記号表（勤務時間帯）'!$D$6:$X$47,21,FALSE))</f>
        <v/>
      </c>
      <c r="AP31" s="1071" t="str">
        <f>IF(AP30="","",VLOOKUP(AP30,'標準様式１シフト記号表（勤務時間帯）'!$D$6:$X$47,21,FALSE))</f>
        <v/>
      </c>
      <c r="AQ31" s="1081" t="str">
        <f>IF(AQ30="","",VLOOKUP(AQ30,'標準様式１シフト記号表（勤務時間帯）'!$D$6:$X$47,21,FALSE))</f>
        <v/>
      </c>
      <c r="AR31" s="1081" t="str">
        <f>IF(AR30="","",VLOOKUP(AR30,'標準様式１シフト記号表（勤務時間帯）'!$D$6:$X$47,21,FALSE))</f>
        <v/>
      </c>
      <c r="AS31" s="1081" t="str">
        <f>IF(AS30="","",VLOOKUP(AS30,'標準様式１シフト記号表（勤務時間帯）'!$D$6:$X$47,21,FALSE))</f>
        <v/>
      </c>
      <c r="AT31" s="1081" t="str">
        <f>IF(AT30="","",VLOOKUP(AT30,'標準様式１シフト記号表（勤務時間帯）'!$D$6:$X$47,21,FALSE))</f>
        <v/>
      </c>
      <c r="AU31" s="1081" t="str">
        <f>IF(AU30="","",VLOOKUP(AU30,'標準様式１シフト記号表（勤務時間帯）'!$D$6:$X$47,21,FALSE))</f>
        <v/>
      </c>
      <c r="AV31" s="1095" t="str">
        <f>IF(AV30="","",VLOOKUP(AV30,'標準様式１シフト記号表（勤務時間帯）'!$D$6:$X$47,21,FALSE))</f>
        <v/>
      </c>
      <c r="AW31" s="1071" t="str">
        <f>IF(AW30="","",VLOOKUP(AW30,'標準様式１シフト記号表（勤務時間帯）'!$D$6:$X$47,21,FALSE))</f>
        <v/>
      </c>
      <c r="AX31" s="1081" t="str">
        <f>IF(AX30="","",VLOOKUP(AX30,'標準様式１シフト記号表（勤務時間帯）'!$D$6:$X$47,21,FALSE))</f>
        <v/>
      </c>
      <c r="AY31" s="1081" t="str">
        <f>IF(AY30="","",VLOOKUP(AY30,'標準様式１シフト記号表（勤務時間帯）'!$D$6:$X$47,21,FALSE))</f>
        <v/>
      </c>
      <c r="AZ31" s="1131">
        <f>IF($BC$3="４週",SUM(U31:AV31),IF($BC$3="暦月",SUM(U31:AY31),""))</f>
        <v>0</v>
      </c>
      <c r="BA31" s="1143"/>
      <c r="BB31" s="1157">
        <f>IF($BC$3="４週",AZ31/4,IF($BC$3="暦月",(AZ31/($BC$8/7)),""))</f>
        <v>0</v>
      </c>
      <c r="BC31" s="1143"/>
      <c r="BD31" s="1173"/>
      <c r="BE31" s="1177"/>
      <c r="BF31" s="1177"/>
      <c r="BG31" s="1177"/>
      <c r="BH31" s="1182"/>
    </row>
    <row r="32" spans="2:60" ht="20.25" customHeight="1">
      <c r="B32" s="940"/>
      <c r="C32" s="953"/>
      <c r="D32" s="966"/>
      <c r="E32" s="974"/>
      <c r="F32" s="974"/>
      <c r="G32" s="982">
        <f>C30</f>
        <v>0</v>
      </c>
      <c r="H32" s="992"/>
      <c r="I32" s="1001"/>
      <c r="J32" s="1007"/>
      <c r="K32" s="1007"/>
      <c r="L32" s="982"/>
      <c r="M32" s="1013"/>
      <c r="N32" s="1018"/>
      <c r="O32" s="1023"/>
      <c r="P32" s="1028" t="s">
        <v>30</v>
      </c>
      <c r="Q32" s="1037"/>
      <c r="R32" s="1037"/>
      <c r="S32" s="1043"/>
      <c r="T32" s="1055"/>
      <c r="U32" s="1072" t="str">
        <f>IF(U30="","",VLOOKUP(U30,'標準様式１シフト記号表（勤務時間帯）'!$D$6:$Z$47,23,FALSE))</f>
        <v/>
      </c>
      <c r="V32" s="1082" t="str">
        <f>IF(V30="","",VLOOKUP(V30,'標準様式１シフト記号表（勤務時間帯）'!$D$6:$Z$47,23,FALSE))</f>
        <v/>
      </c>
      <c r="W32" s="1082" t="str">
        <f>IF(W30="","",VLOOKUP(W30,'標準様式１シフト記号表（勤務時間帯）'!$D$6:$Z$47,23,FALSE))</f>
        <v/>
      </c>
      <c r="X32" s="1082" t="str">
        <f>IF(X30="","",VLOOKUP(X30,'標準様式１シフト記号表（勤務時間帯）'!$D$6:$Z$47,23,FALSE))</f>
        <v/>
      </c>
      <c r="Y32" s="1082" t="str">
        <f>IF(Y30="","",VLOOKUP(Y30,'標準様式１シフト記号表（勤務時間帯）'!$D$6:$Z$47,23,FALSE))</f>
        <v/>
      </c>
      <c r="Z32" s="1082" t="str">
        <f>IF(Z30="","",VLOOKUP(Z30,'標準様式１シフト記号表（勤務時間帯）'!$D$6:$Z$47,23,FALSE))</f>
        <v/>
      </c>
      <c r="AA32" s="1096" t="str">
        <f>IF(AA30="","",VLOOKUP(AA30,'標準様式１シフト記号表（勤務時間帯）'!$D$6:$Z$47,23,FALSE))</f>
        <v/>
      </c>
      <c r="AB32" s="1072" t="str">
        <f>IF(AB30="","",VLOOKUP(AB30,'標準様式１シフト記号表（勤務時間帯）'!$D$6:$Z$47,23,FALSE))</f>
        <v/>
      </c>
      <c r="AC32" s="1082" t="str">
        <f>IF(AC30="","",VLOOKUP(AC30,'標準様式１シフト記号表（勤務時間帯）'!$D$6:$Z$47,23,FALSE))</f>
        <v/>
      </c>
      <c r="AD32" s="1082" t="str">
        <f>IF(AD30="","",VLOOKUP(AD30,'標準様式１シフト記号表（勤務時間帯）'!$D$6:$Z$47,23,FALSE))</f>
        <v/>
      </c>
      <c r="AE32" s="1082" t="str">
        <f>IF(AE30="","",VLOOKUP(AE30,'標準様式１シフト記号表（勤務時間帯）'!$D$6:$Z$47,23,FALSE))</f>
        <v/>
      </c>
      <c r="AF32" s="1082" t="str">
        <f>IF(AF30="","",VLOOKUP(AF30,'標準様式１シフト記号表（勤務時間帯）'!$D$6:$Z$47,23,FALSE))</f>
        <v/>
      </c>
      <c r="AG32" s="1082" t="str">
        <f>IF(AG30="","",VLOOKUP(AG30,'標準様式１シフト記号表（勤務時間帯）'!$D$6:$Z$47,23,FALSE))</f>
        <v/>
      </c>
      <c r="AH32" s="1096" t="str">
        <f>IF(AH30="","",VLOOKUP(AH30,'標準様式１シフト記号表（勤務時間帯）'!$D$6:$Z$47,23,FALSE))</f>
        <v/>
      </c>
      <c r="AI32" s="1072" t="str">
        <f>IF(AI30="","",VLOOKUP(AI30,'標準様式１シフト記号表（勤務時間帯）'!$D$6:$Z$47,23,FALSE))</f>
        <v/>
      </c>
      <c r="AJ32" s="1082" t="str">
        <f>IF(AJ30="","",VLOOKUP(AJ30,'標準様式１シフト記号表（勤務時間帯）'!$D$6:$Z$47,23,FALSE))</f>
        <v/>
      </c>
      <c r="AK32" s="1082" t="str">
        <f>IF(AK30="","",VLOOKUP(AK30,'標準様式１シフト記号表（勤務時間帯）'!$D$6:$Z$47,23,FALSE))</f>
        <v/>
      </c>
      <c r="AL32" s="1082" t="str">
        <f>IF(AL30="","",VLOOKUP(AL30,'標準様式１シフト記号表（勤務時間帯）'!$D$6:$Z$47,23,FALSE))</f>
        <v/>
      </c>
      <c r="AM32" s="1082" t="str">
        <f>IF(AM30="","",VLOOKUP(AM30,'標準様式１シフト記号表（勤務時間帯）'!$D$6:$Z$47,23,FALSE))</f>
        <v/>
      </c>
      <c r="AN32" s="1082" t="str">
        <f>IF(AN30="","",VLOOKUP(AN30,'標準様式１シフト記号表（勤務時間帯）'!$D$6:$Z$47,23,FALSE))</f>
        <v/>
      </c>
      <c r="AO32" s="1096" t="str">
        <f>IF(AO30="","",VLOOKUP(AO30,'標準様式１シフト記号表（勤務時間帯）'!$D$6:$Z$47,23,FALSE))</f>
        <v/>
      </c>
      <c r="AP32" s="1072" t="str">
        <f>IF(AP30="","",VLOOKUP(AP30,'標準様式１シフト記号表（勤務時間帯）'!$D$6:$Z$47,23,FALSE))</f>
        <v/>
      </c>
      <c r="AQ32" s="1082" t="str">
        <f>IF(AQ30="","",VLOOKUP(AQ30,'標準様式１シフト記号表（勤務時間帯）'!$D$6:$Z$47,23,FALSE))</f>
        <v/>
      </c>
      <c r="AR32" s="1082" t="str">
        <f>IF(AR30="","",VLOOKUP(AR30,'標準様式１シフト記号表（勤務時間帯）'!$D$6:$Z$47,23,FALSE))</f>
        <v/>
      </c>
      <c r="AS32" s="1082" t="str">
        <f>IF(AS30="","",VLOOKUP(AS30,'標準様式１シフト記号表（勤務時間帯）'!$D$6:$Z$47,23,FALSE))</f>
        <v/>
      </c>
      <c r="AT32" s="1082" t="str">
        <f>IF(AT30="","",VLOOKUP(AT30,'標準様式１シフト記号表（勤務時間帯）'!$D$6:$Z$47,23,FALSE))</f>
        <v/>
      </c>
      <c r="AU32" s="1082" t="str">
        <f>IF(AU30="","",VLOOKUP(AU30,'標準様式１シフト記号表（勤務時間帯）'!$D$6:$Z$47,23,FALSE))</f>
        <v/>
      </c>
      <c r="AV32" s="1096" t="str">
        <f>IF(AV30="","",VLOOKUP(AV30,'標準様式１シフト記号表（勤務時間帯）'!$D$6:$Z$47,23,FALSE))</f>
        <v/>
      </c>
      <c r="AW32" s="1072" t="str">
        <f>IF(AW30="","",VLOOKUP(AW30,'標準様式１シフト記号表（勤務時間帯）'!$D$6:$Z$47,23,FALSE))</f>
        <v/>
      </c>
      <c r="AX32" s="1082" t="str">
        <f>IF(AX30="","",VLOOKUP(AX30,'標準様式１シフト記号表（勤務時間帯）'!$D$6:$Z$47,23,FALSE))</f>
        <v/>
      </c>
      <c r="AY32" s="1082" t="str">
        <f>IF(AY30="","",VLOOKUP(AY30,'標準様式１シフト記号表（勤務時間帯）'!$D$6:$Z$47,23,FALSE))</f>
        <v/>
      </c>
      <c r="AZ32" s="1132">
        <f>IF($BC$3="４週",SUM(U32:AV32),IF($BC$3="暦月",SUM(U32:AY32),""))</f>
        <v>0</v>
      </c>
      <c r="BA32" s="1144"/>
      <c r="BB32" s="1158">
        <f>IF($BC$3="４週",AZ32/4,IF($BC$3="暦月",(AZ32/($BC$8/7)),""))</f>
        <v>0</v>
      </c>
      <c r="BC32" s="1144"/>
      <c r="BD32" s="1174"/>
      <c r="BE32" s="1178"/>
      <c r="BF32" s="1178"/>
      <c r="BG32" s="1178"/>
      <c r="BH32" s="1183"/>
    </row>
    <row r="33" spans="2:60" ht="20.25" customHeight="1">
      <c r="B33" s="941"/>
      <c r="C33" s="954"/>
      <c r="D33" s="967"/>
      <c r="E33" s="975"/>
      <c r="F33" s="973"/>
      <c r="G33" s="981"/>
      <c r="H33" s="994"/>
      <c r="I33" s="1002"/>
      <c r="J33" s="1008"/>
      <c r="K33" s="1008"/>
      <c r="L33" s="983"/>
      <c r="M33" s="1014"/>
      <c r="N33" s="1019"/>
      <c r="O33" s="1024"/>
      <c r="P33" s="1029" t="s">
        <v>305</v>
      </c>
      <c r="Q33" s="1036"/>
      <c r="R33" s="1036"/>
      <c r="S33" s="1044"/>
      <c r="T33" s="1056"/>
      <c r="U33" s="1073"/>
      <c r="V33" s="1083"/>
      <c r="W33" s="1083"/>
      <c r="X33" s="1083"/>
      <c r="Y33" s="1083"/>
      <c r="Z33" s="1083"/>
      <c r="AA33" s="1097"/>
      <c r="AB33" s="1073"/>
      <c r="AC33" s="1083"/>
      <c r="AD33" s="1083"/>
      <c r="AE33" s="1083"/>
      <c r="AF33" s="1083"/>
      <c r="AG33" s="1083"/>
      <c r="AH33" s="1097"/>
      <c r="AI33" s="1073"/>
      <c r="AJ33" s="1083"/>
      <c r="AK33" s="1083"/>
      <c r="AL33" s="1083"/>
      <c r="AM33" s="1083"/>
      <c r="AN33" s="1083"/>
      <c r="AO33" s="1097"/>
      <c r="AP33" s="1073"/>
      <c r="AQ33" s="1083"/>
      <c r="AR33" s="1083"/>
      <c r="AS33" s="1083"/>
      <c r="AT33" s="1083"/>
      <c r="AU33" s="1083"/>
      <c r="AV33" s="1097"/>
      <c r="AW33" s="1073"/>
      <c r="AX33" s="1083"/>
      <c r="AY33" s="1083"/>
      <c r="AZ33" s="1133"/>
      <c r="BA33" s="1145"/>
      <c r="BB33" s="1159"/>
      <c r="BC33" s="1145"/>
      <c r="BD33" s="1175"/>
      <c r="BE33" s="1179"/>
      <c r="BF33" s="1179"/>
      <c r="BG33" s="1179"/>
      <c r="BH33" s="1184"/>
    </row>
    <row r="34" spans="2:60" ht="20.25" customHeight="1">
      <c r="B34" s="939">
        <f>B31+1</f>
        <v>5</v>
      </c>
      <c r="C34" s="952"/>
      <c r="D34" s="965"/>
      <c r="E34" s="973"/>
      <c r="F34" s="973">
        <f>C33</f>
        <v>0</v>
      </c>
      <c r="G34" s="981"/>
      <c r="H34" s="991"/>
      <c r="I34" s="1000"/>
      <c r="J34" s="1006"/>
      <c r="K34" s="1006"/>
      <c r="L34" s="981"/>
      <c r="M34" s="1012"/>
      <c r="N34" s="1017"/>
      <c r="O34" s="1022"/>
      <c r="P34" s="1027" t="s">
        <v>301</v>
      </c>
      <c r="Q34" s="1034"/>
      <c r="R34" s="1034"/>
      <c r="S34" s="1042"/>
      <c r="T34" s="1054"/>
      <c r="U34" s="1071" t="str">
        <f>IF(U33="","",VLOOKUP(U33,'標準様式１シフト記号表（勤務時間帯）'!$D$6:$X$47,21,FALSE))</f>
        <v/>
      </c>
      <c r="V34" s="1081" t="str">
        <f>IF(V33="","",VLOOKUP(V33,'標準様式１シフト記号表（勤務時間帯）'!$D$6:$X$47,21,FALSE))</f>
        <v/>
      </c>
      <c r="W34" s="1081" t="str">
        <f>IF(W33="","",VLOOKUP(W33,'標準様式１シフト記号表（勤務時間帯）'!$D$6:$X$47,21,FALSE))</f>
        <v/>
      </c>
      <c r="X34" s="1081" t="str">
        <f>IF(X33="","",VLOOKUP(X33,'標準様式１シフト記号表（勤務時間帯）'!$D$6:$X$47,21,FALSE))</f>
        <v/>
      </c>
      <c r="Y34" s="1081" t="str">
        <f>IF(Y33="","",VLOOKUP(Y33,'標準様式１シフト記号表（勤務時間帯）'!$D$6:$X$47,21,FALSE))</f>
        <v/>
      </c>
      <c r="Z34" s="1081" t="str">
        <f>IF(Z33="","",VLOOKUP(Z33,'標準様式１シフト記号表（勤務時間帯）'!$D$6:$X$47,21,FALSE))</f>
        <v/>
      </c>
      <c r="AA34" s="1095" t="str">
        <f>IF(AA33="","",VLOOKUP(AA33,'標準様式１シフト記号表（勤務時間帯）'!$D$6:$X$47,21,FALSE))</f>
        <v/>
      </c>
      <c r="AB34" s="1071" t="str">
        <f>IF(AB33="","",VLOOKUP(AB33,'標準様式１シフト記号表（勤務時間帯）'!$D$6:$X$47,21,FALSE))</f>
        <v/>
      </c>
      <c r="AC34" s="1081" t="str">
        <f>IF(AC33="","",VLOOKUP(AC33,'標準様式１シフト記号表（勤務時間帯）'!$D$6:$X$47,21,FALSE))</f>
        <v/>
      </c>
      <c r="AD34" s="1081" t="str">
        <f>IF(AD33="","",VLOOKUP(AD33,'標準様式１シフト記号表（勤務時間帯）'!$D$6:$X$47,21,FALSE))</f>
        <v/>
      </c>
      <c r="AE34" s="1081" t="str">
        <f>IF(AE33="","",VLOOKUP(AE33,'標準様式１シフト記号表（勤務時間帯）'!$D$6:$X$47,21,FALSE))</f>
        <v/>
      </c>
      <c r="AF34" s="1081" t="str">
        <f>IF(AF33="","",VLOOKUP(AF33,'標準様式１シフト記号表（勤務時間帯）'!$D$6:$X$47,21,FALSE))</f>
        <v/>
      </c>
      <c r="AG34" s="1081" t="str">
        <f>IF(AG33="","",VLOOKUP(AG33,'標準様式１シフト記号表（勤務時間帯）'!$D$6:$X$47,21,FALSE))</f>
        <v/>
      </c>
      <c r="AH34" s="1095" t="str">
        <f>IF(AH33="","",VLOOKUP(AH33,'標準様式１シフト記号表（勤務時間帯）'!$D$6:$X$47,21,FALSE))</f>
        <v/>
      </c>
      <c r="AI34" s="1071" t="str">
        <f>IF(AI33="","",VLOOKUP(AI33,'標準様式１シフト記号表（勤務時間帯）'!$D$6:$X$47,21,FALSE))</f>
        <v/>
      </c>
      <c r="AJ34" s="1081" t="str">
        <f>IF(AJ33="","",VLOOKUP(AJ33,'標準様式１シフト記号表（勤務時間帯）'!$D$6:$X$47,21,FALSE))</f>
        <v/>
      </c>
      <c r="AK34" s="1081" t="str">
        <f>IF(AK33="","",VLOOKUP(AK33,'標準様式１シフト記号表（勤務時間帯）'!$D$6:$X$47,21,FALSE))</f>
        <v/>
      </c>
      <c r="AL34" s="1081" t="str">
        <f>IF(AL33="","",VLOOKUP(AL33,'標準様式１シフト記号表（勤務時間帯）'!$D$6:$X$47,21,FALSE))</f>
        <v/>
      </c>
      <c r="AM34" s="1081" t="str">
        <f>IF(AM33="","",VLOOKUP(AM33,'標準様式１シフト記号表（勤務時間帯）'!$D$6:$X$47,21,FALSE))</f>
        <v/>
      </c>
      <c r="AN34" s="1081" t="str">
        <f>IF(AN33="","",VLOOKUP(AN33,'標準様式１シフト記号表（勤務時間帯）'!$D$6:$X$47,21,FALSE))</f>
        <v/>
      </c>
      <c r="AO34" s="1095" t="str">
        <f>IF(AO33="","",VLOOKUP(AO33,'標準様式１シフト記号表（勤務時間帯）'!$D$6:$X$47,21,FALSE))</f>
        <v/>
      </c>
      <c r="AP34" s="1071" t="str">
        <f>IF(AP33="","",VLOOKUP(AP33,'標準様式１シフト記号表（勤務時間帯）'!$D$6:$X$47,21,FALSE))</f>
        <v/>
      </c>
      <c r="AQ34" s="1081" t="str">
        <f>IF(AQ33="","",VLOOKUP(AQ33,'標準様式１シフト記号表（勤務時間帯）'!$D$6:$X$47,21,FALSE))</f>
        <v/>
      </c>
      <c r="AR34" s="1081" t="str">
        <f>IF(AR33="","",VLOOKUP(AR33,'標準様式１シフト記号表（勤務時間帯）'!$D$6:$X$47,21,FALSE))</f>
        <v/>
      </c>
      <c r="AS34" s="1081" t="str">
        <f>IF(AS33="","",VLOOKUP(AS33,'標準様式１シフト記号表（勤務時間帯）'!$D$6:$X$47,21,FALSE))</f>
        <v/>
      </c>
      <c r="AT34" s="1081" t="str">
        <f>IF(AT33="","",VLOOKUP(AT33,'標準様式１シフト記号表（勤務時間帯）'!$D$6:$X$47,21,FALSE))</f>
        <v/>
      </c>
      <c r="AU34" s="1081" t="str">
        <f>IF(AU33="","",VLOOKUP(AU33,'標準様式１シフト記号表（勤務時間帯）'!$D$6:$X$47,21,FALSE))</f>
        <v/>
      </c>
      <c r="AV34" s="1095" t="str">
        <f>IF(AV33="","",VLOOKUP(AV33,'標準様式１シフト記号表（勤務時間帯）'!$D$6:$X$47,21,FALSE))</f>
        <v/>
      </c>
      <c r="AW34" s="1071" t="str">
        <f>IF(AW33="","",VLOOKUP(AW33,'標準様式１シフト記号表（勤務時間帯）'!$D$6:$X$47,21,FALSE))</f>
        <v/>
      </c>
      <c r="AX34" s="1081" t="str">
        <f>IF(AX33="","",VLOOKUP(AX33,'標準様式１シフト記号表（勤務時間帯）'!$D$6:$X$47,21,FALSE))</f>
        <v/>
      </c>
      <c r="AY34" s="1081" t="str">
        <f>IF(AY33="","",VLOOKUP(AY33,'標準様式１シフト記号表（勤務時間帯）'!$D$6:$X$47,21,FALSE))</f>
        <v/>
      </c>
      <c r="AZ34" s="1131">
        <f>IF($BC$3="４週",SUM(U34:AV34),IF($BC$3="暦月",SUM(U34:AY34),""))</f>
        <v>0</v>
      </c>
      <c r="BA34" s="1143"/>
      <c r="BB34" s="1157">
        <f>IF($BC$3="４週",AZ34/4,IF($BC$3="暦月",(AZ34/($BC$8/7)),""))</f>
        <v>0</v>
      </c>
      <c r="BC34" s="1143"/>
      <c r="BD34" s="1173"/>
      <c r="BE34" s="1177"/>
      <c r="BF34" s="1177"/>
      <c r="BG34" s="1177"/>
      <c r="BH34" s="1182"/>
    </row>
    <row r="35" spans="2:60" ht="20.25" customHeight="1">
      <c r="B35" s="940"/>
      <c r="C35" s="953"/>
      <c r="D35" s="966"/>
      <c r="E35" s="974"/>
      <c r="F35" s="974"/>
      <c r="G35" s="982">
        <f>C33</f>
        <v>0</v>
      </c>
      <c r="H35" s="992"/>
      <c r="I35" s="1001"/>
      <c r="J35" s="1007"/>
      <c r="K35" s="1007"/>
      <c r="L35" s="982"/>
      <c r="M35" s="1013"/>
      <c r="N35" s="1018"/>
      <c r="O35" s="1023"/>
      <c r="P35" s="1028" t="s">
        <v>30</v>
      </c>
      <c r="Q35" s="1035"/>
      <c r="R35" s="1035"/>
      <c r="S35" s="1045"/>
      <c r="T35" s="1058"/>
      <c r="U35" s="1072" t="str">
        <f>IF(U33="","",VLOOKUP(U33,'標準様式１シフト記号表（勤務時間帯）'!$D$6:$Z$47,23,FALSE))</f>
        <v/>
      </c>
      <c r="V35" s="1082" t="str">
        <f>IF(V33="","",VLOOKUP(V33,'標準様式１シフト記号表（勤務時間帯）'!$D$6:$Z$47,23,FALSE))</f>
        <v/>
      </c>
      <c r="W35" s="1082" t="str">
        <f>IF(W33="","",VLOOKUP(W33,'標準様式１シフト記号表（勤務時間帯）'!$D$6:$Z$47,23,FALSE))</f>
        <v/>
      </c>
      <c r="X35" s="1082" t="str">
        <f>IF(X33="","",VLOOKUP(X33,'標準様式１シフト記号表（勤務時間帯）'!$D$6:$Z$47,23,FALSE))</f>
        <v/>
      </c>
      <c r="Y35" s="1082" t="str">
        <f>IF(Y33="","",VLOOKUP(Y33,'標準様式１シフト記号表（勤務時間帯）'!$D$6:$Z$47,23,FALSE))</f>
        <v/>
      </c>
      <c r="Z35" s="1082" t="str">
        <f>IF(Z33="","",VLOOKUP(Z33,'標準様式１シフト記号表（勤務時間帯）'!$D$6:$Z$47,23,FALSE))</f>
        <v/>
      </c>
      <c r="AA35" s="1096" t="str">
        <f>IF(AA33="","",VLOOKUP(AA33,'標準様式１シフト記号表（勤務時間帯）'!$D$6:$Z$47,23,FALSE))</f>
        <v/>
      </c>
      <c r="AB35" s="1072" t="str">
        <f>IF(AB33="","",VLOOKUP(AB33,'標準様式１シフト記号表（勤務時間帯）'!$D$6:$Z$47,23,FALSE))</f>
        <v/>
      </c>
      <c r="AC35" s="1082" t="str">
        <f>IF(AC33="","",VLOOKUP(AC33,'標準様式１シフト記号表（勤務時間帯）'!$D$6:$Z$47,23,FALSE))</f>
        <v/>
      </c>
      <c r="AD35" s="1082" t="str">
        <f>IF(AD33="","",VLOOKUP(AD33,'標準様式１シフト記号表（勤務時間帯）'!$D$6:$Z$47,23,FALSE))</f>
        <v/>
      </c>
      <c r="AE35" s="1082" t="str">
        <f>IF(AE33="","",VLOOKUP(AE33,'標準様式１シフト記号表（勤務時間帯）'!$D$6:$Z$47,23,FALSE))</f>
        <v/>
      </c>
      <c r="AF35" s="1082" t="str">
        <f>IF(AF33="","",VLOOKUP(AF33,'標準様式１シフト記号表（勤務時間帯）'!$D$6:$Z$47,23,FALSE))</f>
        <v/>
      </c>
      <c r="AG35" s="1082" t="str">
        <f>IF(AG33="","",VLOOKUP(AG33,'標準様式１シフト記号表（勤務時間帯）'!$D$6:$Z$47,23,FALSE))</f>
        <v/>
      </c>
      <c r="AH35" s="1096" t="str">
        <f>IF(AH33="","",VLOOKUP(AH33,'標準様式１シフト記号表（勤務時間帯）'!$D$6:$Z$47,23,FALSE))</f>
        <v/>
      </c>
      <c r="AI35" s="1072" t="str">
        <f>IF(AI33="","",VLOOKUP(AI33,'標準様式１シフト記号表（勤務時間帯）'!$D$6:$Z$47,23,FALSE))</f>
        <v/>
      </c>
      <c r="AJ35" s="1082" t="str">
        <f>IF(AJ33="","",VLOOKUP(AJ33,'標準様式１シフト記号表（勤務時間帯）'!$D$6:$Z$47,23,FALSE))</f>
        <v/>
      </c>
      <c r="AK35" s="1082" t="str">
        <f>IF(AK33="","",VLOOKUP(AK33,'標準様式１シフト記号表（勤務時間帯）'!$D$6:$Z$47,23,FALSE))</f>
        <v/>
      </c>
      <c r="AL35" s="1082" t="str">
        <f>IF(AL33="","",VLOOKUP(AL33,'標準様式１シフト記号表（勤務時間帯）'!$D$6:$Z$47,23,FALSE))</f>
        <v/>
      </c>
      <c r="AM35" s="1082" t="str">
        <f>IF(AM33="","",VLOOKUP(AM33,'標準様式１シフト記号表（勤務時間帯）'!$D$6:$Z$47,23,FALSE))</f>
        <v/>
      </c>
      <c r="AN35" s="1082" t="str">
        <f>IF(AN33="","",VLOOKUP(AN33,'標準様式１シフト記号表（勤務時間帯）'!$D$6:$Z$47,23,FALSE))</f>
        <v/>
      </c>
      <c r="AO35" s="1096" t="str">
        <f>IF(AO33="","",VLOOKUP(AO33,'標準様式１シフト記号表（勤務時間帯）'!$D$6:$Z$47,23,FALSE))</f>
        <v/>
      </c>
      <c r="AP35" s="1072" t="str">
        <f>IF(AP33="","",VLOOKUP(AP33,'標準様式１シフト記号表（勤務時間帯）'!$D$6:$Z$47,23,FALSE))</f>
        <v/>
      </c>
      <c r="AQ35" s="1082" t="str">
        <f>IF(AQ33="","",VLOOKUP(AQ33,'標準様式１シフト記号表（勤務時間帯）'!$D$6:$Z$47,23,FALSE))</f>
        <v/>
      </c>
      <c r="AR35" s="1082" t="str">
        <f>IF(AR33="","",VLOOKUP(AR33,'標準様式１シフト記号表（勤務時間帯）'!$D$6:$Z$47,23,FALSE))</f>
        <v/>
      </c>
      <c r="AS35" s="1082" t="str">
        <f>IF(AS33="","",VLOOKUP(AS33,'標準様式１シフト記号表（勤務時間帯）'!$D$6:$Z$47,23,FALSE))</f>
        <v/>
      </c>
      <c r="AT35" s="1082" t="str">
        <f>IF(AT33="","",VLOOKUP(AT33,'標準様式１シフト記号表（勤務時間帯）'!$D$6:$Z$47,23,FALSE))</f>
        <v/>
      </c>
      <c r="AU35" s="1082" t="str">
        <f>IF(AU33="","",VLOOKUP(AU33,'標準様式１シフト記号表（勤務時間帯）'!$D$6:$Z$47,23,FALSE))</f>
        <v/>
      </c>
      <c r="AV35" s="1096" t="str">
        <f>IF(AV33="","",VLOOKUP(AV33,'標準様式１シフト記号表（勤務時間帯）'!$D$6:$Z$47,23,FALSE))</f>
        <v/>
      </c>
      <c r="AW35" s="1072" t="str">
        <f>IF(AW33="","",VLOOKUP(AW33,'標準様式１シフト記号表（勤務時間帯）'!$D$6:$Z$47,23,FALSE))</f>
        <v/>
      </c>
      <c r="AX35" s="1082" t="str">
        <f>IF(AX33="","",VLOOKUP(AX33,'標準様式１シフト記号表（勤務時間帯）'!$D$6:$Z$47,23,FALSE))</f>
        <v/>
      </c>
      <c r="AY35" s="1082" t="str">
        <f>IF(AY33="","",VLOOKUP(AY33,'標準様式１シフト記号表（勤務時間帯）'!$D$6:$Z$47,23,FALSE))</f>
        <v/>
      </c>
      <c r="AZ35" s="1132">
        <f>IF($BC$3="４週",SUM(U35:AV35),IF($BC$3="暦月",SUM(U35:AY35),""))</f>
        <v>0</v>
      </c>
      <c r="BA35" s="1144"/>
      <c r="BB35" s="1158">
        <f>IF($BC$3="４週",AZ35/4,IF($BC$3="暦月",(AZ35/($BC$8/7)),""))</f>
        <v>0</v>
      </c>
      <c r="BC35" s="1144"/>
      <c r="BD35" s="1174"/>
      <c r="BE35" s="1178"/>
      <c r="BF35" s="1178"/>
      <c r="BG35" s="1178"/>
      <c r="BH35" s="1183"/>
    </row>
    <row r="36" spans="2:60" ht="20.25" customHeight="1">
      <c r="B36" s="941"/>
      <c r="C36" s="954"/>
      <c r="D36" s="967"/>
      <c r="E36" s="975"/>
      <c r="F36" s="973"/>
      <c r="G36" s="981"/>
      <c r="H36" s="994"/>
      <c r="I36" s="1002"/>
      <c r="J36" s="1008"/>
      <c r="K36" s="1008"/>
      <c r="L36" s="983"/>
      <c r="M36" s="1014"/>
      <c r="N36" s="1019"/>
      <c r="O36" s="1024"/>
      <c r="P36" s="1029" t="s">
        <v>305</v>
      </c>
      <c r="Q36" s="915"/>
      <c r="R36" s="915"/>
      <c r="S36" s="959"/>
      <c r="T36" s="1059"/>
      <c r="U36" s="1073"/>
      <c r="V36" s="1083"/>
      <c r="W36" s="1083"/>
      <c r="X36" s="1083"/>
      <c r="Y36" s="1083"/>
      <c r="Z36" s="1083"/>
      <c r="AA36" s="1097"/>
      <c r="AB36" s="1073"/>
      <c r="AC36" s="1083"/>
      <c r="AD36" s="1083"/>
      <c r="AE36" s="1083"/>
      <c r="AF36" s="1083"/>
      <c r="AG36" s="1083"/>
      <c r="AH36" s="1097"/>
      <c r="AI36" s="1073"/>
      <c r="AJ36" s="1083"/>
      <c r="AK36" s="1083"/>
      <c r="AL36" s="1083"/>
      <c r="AM36" s="1083"/>
      <c r="AN36" s="1083"/>
      <c r="AO36" s="1097"/>
      <c r="AP36" s="1073"/>
      <c r="AQ36" s="1083"/>
      <c r="AR36" s="1083"/>
      <c r="AS36" s="1083"/>
      <c r="AT36" s="1083"/>
      <c r="AU36" s="1083"/>
      <c r="AV36" s="1097"/>
      <c r="AW36" s="1073"/>
      <c r="AX36" s="1083"/>
      <c r="AY36" s="1083"/>
      <c r="AZ36" s="1133"/>
      <c r="BA36" s="1145"/>
      <c r="BB36" s="1159"/>
      <c r="BC36" s="1145"/>
      <c r="BD36" s="1175"/>
      <c r="BE36" s="1179"/>
      <c r="BF36" s="1179"/>
      <c r="BG36" s="1179"/>
      <c r="BH36" s="1184"/>
    </row>
    <row r="37" spans="2:60" ht="20.25" customHeight="1">
      <c r="B37" s="939">
        <f>B34+1</f>
        <v>6</v>
      </c>
      <c r="C37" s="952"/>
      <c r="D37" s="965"/>
      <c r="E37" s="973"/>
      <c r="F37" s="973">
        <f>C36</f>
        <v>0</v>
      </c>
      <c r="G37" s="981"/>
      <c r="H37" s="991"/>
      <c r="I37" s="1000"/>
      <c r="J37" s="1006"/>
      <c r="K37" s="1006"/>
      <c r="L37" s="981"/>
      <c r="M37" s="1012"/>
      <c r="N37" s="1017"/>
      <c r="O37" s="1022"/>
      <c r="P37" s="1027" t="s">
        <v>301</v>
      </c>
      <c r="Q37" s="1034"/>
      <c r="R37" s="1034"/>
      <c r="S37" s="1042"/>
      <c r="T37" s="1054"/>
      <c r="U37" s="1071" t="str">
        <f>IF(U36="","",VLOOKUP(U36,'標準様式１シフト記号表（勤務時間帯）'!$D$6:$X$47,21,FALSE))</f>
        <v/>
      </c>
      <c r="V37" s="1081" t="str">
        <f>IF(V36="","",VLOOKUP(V36,'標準様式１シフト記号表（勤務時間帯）'!$D$6:$X$47,21,FALSE))</f>
        <v/>
      </c>
      <c r="W37" s="1081" t="str">
        <f>IF(W36="","",VLOOKUP(W36,'標準様式１シフト記号表（勤務時間帯）'!$D$6:$X$47,21,FALSE))</f>
        <v/>
      </c>
      <c r="X37" s="1081" t="str">
        <f>IF(X36="","",VLOOKUP(X36,'標準様式１シフト記号表（勤務時間帯）'!$D$6:$X$47,21,FALSE))</f>
        <v/>
      </c>
      <c r="Y37" s="1081" t="str">
        <f>IF(Y36="","",VLOOKUP(Y36,'標準様式１シフト記号表（勤務時間帯）'!$D$6:$X$47,21,FALSE))</f>
        <v/>
      </c>
      <c r="Z37" s="1081" t="str">
        <f>IF(Z36="","",VLOOKUP(Z36,'標準様式１シフト記号表（勤務時間帯）'!$D$6:$X$47,21,FALSE))</f>
        <v/>
      </c>
      <c r="AA37" s="1095" t="str">
        <f>IF(AA36="","",VLOOKUP(AA36,'標準様式１シフト記号表（勤務時間帯）'!$D$6:$X$47,21,FALSE))</f>
        <v/>
      </c>
      <c r="AB37" s="1071" t="str">
        <f>IF(AB36="","",VLOOKUP(AB36,'標準様式１シフト記号表（勤務時間帯）'!$D$6:$X$47,21,FALSE))</f>
        <v/>
      </c>
      <c r="AC37" s="1081" t="str">
        <f>IF(AC36="","",VLOOKUP(AC36,'標準様式１シフト記号表（勤務時間帯）'!$D$6:$X$47,21,FALSE))</f>
        <v/>
      </c>
      <c r="AD37" s="1081" t="str">
        <f>IF(AD36="","",VLOOKUP(AD36,'標準様式１シフト記号表（勤務時間帯）'!$D$6:$X$47,21,FALSE))</f>
        <v/>
      </c>
      <c r="AE37" s="1081" t="str">
        <f>IF(AE36="","",VLOOKUP(AE36,'標準様式１シフト記号表（勤務時間帯）'!$D$6:$X$47,21,FALSE))</f>
        <v/>
      </c>
      <c r="AF37" s="1081" t="str">
        <f>IF(AF36="","",VLOOKUP(AF36,'標準様式１シフト記号表（勤務時間帯）'!$D$6:$X$47,21,FALSE))</f>
        <v/>
      </c>
      <c r="AG37" s="1081" t="str">
        <f>IF(AG36="","",VLOOKUP(AG36,'標準様式１シフト記号表（勤務時間帯）'!$D$6:$X$47,21,FALSE))</f>
        <v/>
      </c>
      <c r="AH37" s="1095" t="str">
        <f>IF(AH36="","",VLOOKUP(AH36,'標準様式１シフト記号表（勤務時間帯）'!$D$6:$X$47,21,FALSE))</f>
        <v/>
      </c>
      <c r="AI37" s="1071" t="str">
        <f>IF(AI36="","",VLOOKUP(AI36,'標準様式１シフト記号表（勤務時間帯）'!$D$6:$X$47,21,FALSE))</f>
        <v/>
      </c>
      <c r="AJ37" s="1081" t="str">
        <f>IF(AJ36="","",VLOOKUP(AJ36,'標準様式１シフト記号表（勤務時間帯）'!$D$6:$X$47,21,FALSE))</f>
        <v/>
      </c>
      <c r="AK37" s="1081" t="str">
        <f>IF(AK36="","",VLOOKUP(AK36,'標準様式１シフト記号表（勤務時間帯）'!$D$6:$X$47,21,FALSE))</f>
        <v/>
      </c>
      <c r="AL37" s="1081" t="str">
        <f>IF(AL36="","",VLOOKUP(AL36,'標準様式１シフト記号表（勤務時間帯）'!$D$6:$X$47,21,FALSE))</f>
        <v/>
      </c>
      <c r="AM37" s="1081" t="str">
        <f>IF(AM36="","",VLOOKUP(AM36,'標準様式１シフト記号表（勤務時間帯）'!$D$6:$X$47,21,FALSE))</f>
        <v/>
      </c>
      <c r="AN37" s="1081" t="str">
        <f>IF(AN36="","",VLOOKUP(AN36,'標準様式１シフト記号表（勤務時間帯）'!$D$6:$X$47,21,FALSE))</f>
        <v/>
      </c>
      <c r="AO37" s="1095" t="str">
        <f>IF(AO36="","",VLOOKUP(AO36,'標準様式１シフト記号表（勤務時間帯）'!$D$6:$X$47,21,FALSE))</f>
        <v/>
      </c>
      <c r="AP37" s="1071" t="str">
        <f>IF(AP36="","",VLOOKUP(AP36,'標準様式１シフト記号表（勤務時間帯）'!$D$6:$X$47,21,FALSE))</f>
        <v/>
      </c>
      <c r="AQ37" s="1081" t="str">
        <f>IF(AQ36="","",VLOOKUP(AQ36,'標準様式１シフト記号表（勤務時間帯）'!$D$6:$X$47,21,FALSE))</f>
        <v/>
      </c>
      <c r="AR37" s="1081" t="str">
        <f>IF(AR36="","",VLOOKUP(AR36,'標準様式１シフト記号表（勤務時間帯）'!$D$6:$X$47,21,FALSE))</f>
        <v/>
      </c>
      <c r="AS37" s="1081" t="str">
        <f>IF(AS36="","",VLOOKUP(AS36,'標準様式１シフト記号表（勤務時間帯）'!$D$6:$X$47,21,FALSE))</f>
        <v/>
      </c>
      <c r="AT37" s="1081" t="str">
        <f>IF(AT36="","",VLOOKUP(AT36,'標準様式１シフト記号表（勤務時間帯）'!$D$6:$X$47,21,FALSE))</f>
        <v/>
      </c>
      <c r="AU37" s="1081" t="str">
        <f>IF(AU36="","",VLOOKUP(AU36,'標準様式１シフト記号表（勤務時間帯）'!$D$6:$X$47,21,FALSE))</f>
        <v/>
      </c>
      <c r="AV37" s="1095" t="str">
        <f>IF(AV36="","",VLOOKUP(AV36,'標準様式１シフト記号表（勤務時間帯）'!$D$6:$X$47,21,FALSE))</f>
        <v/>
      </c>
      <c r="AW37" s="1071" t="str">
        <f>IF(AW36="","",VLOOKUP(AW36,'標準様式１シフト記号表（勤務時間帯）'!$D$6:$X$47,21,FALSE))</f>
        <v/>
      </c>
      <c r="AX37" s="1081" t="str">
        <f>IF(AX36="","",VLOOKUP(AX36,'標準様式１シフト記号表（勤務時間帯）'!$D$6:$X$47,21,FALSE))</f>
        <v/>
      </c>
      <c r="AY37" s="1081" t="str">
        <f>IF(AY36="","",VLOOKUP(AY36,'標準様式１シフト記号表（勤務時間帯）'!$D$6:$X$47,21,FALSE))</f>
        <v/>
      </c>
      <c r="AZ37" s="1131">
        <f>IF($BC$3="４週",SUM(U37:AV37),IF($BC$3="暦月",SUM(U37:AY37),""))</f>
        <v>0</v>
      </c>
      <c r="BA37" s="1143"/>
      <c r="BB37" s="1157">
        <f>IF($BC$3="４週",AZ37/4,IF($BC$3="暦月",(AZ37/($BC$8/7)),""))</f>
        <v>0</v>
      </c>
      <c r="BC37" s="1143"/>
      <c r="BD37" s="1173"/>
      <c r="BE37" s="1177"/>
      <c r="BF37" s="1177"/>
      <c r="BG37" s="1177"/>
      <c r="BH37" s="1182"/>
    </row>
    <row r="38" spans="2:60" ht="20.25" customHeight="1">
      <c r="B38" s="940"/>
      <c r="C38" s="953"/>
      <c r="D38" s="966"/>
      <c r="E38" s="974"/>
      <c r="F38" s="974"/>
      <c r="G38" s="982">
        <f>C36</f>
        <v>0</v>
      </c>
      <c r="H38" s="992"/>
      <c r="I38" s="1001"/>
      <c r="J38" s="1007"/>
      <c r="K38" s="1007"/>
      <c r="L38" s="982"/>
      <c r="M38" s="1013"/>
      <c r="N38" s="1018"/>
      <c r="O38" s="1023"/>
      <c r="P38" s="1028" t="s">
        <v>30</v>
      </c>
      <c r="Q38" s="1037"/>
      <c r="R38" s="1037"/>
      <c r="S38" s="1043"/>
      <c r="T38" s="1055"/>
      <c r="U38" s="1072" t="str">
        <f>IF(U36="","",VLOOKUP(U36,'標準様式１シフト記号表（勤務時間帯）'!$D$6:$Z$47,23,FALSE))</f>
        <v/>
      </c>
      <c r="V38" s="1082" t="str">
        <f>IF(V36="","",VLOOKUP(V36,'標準様式１シフト記号表（勤務時間帯）'!$D$6:$Z$47,23,FALSE))</f>
        <v/>
      </c>
      <c r="W38" s="1082" t="str">
        <f>IF(W36="","",VLOOKUP(W36,'標準様式１シフト記号表（勤務時間帯）'!$D$6:$Z$47,23,FALSE))</f>
        <v/>
      </c>
      <c r="X38" s="1082" t="str">
        <f>IF(X36="","",VLOOKUP(X36,'標準様式１シフト記号表（勤務時間帯）'!$D$6:$Z$47,23,FALSE))</f>
        <v/>
      </c>
      <c r="Y38" s="1082" t="str">
        <f>IF(Y36="","",VLOOKUP(Y36,'標準様式１シフト記号表（勤務時間帯）'!$D$6:$Z$47,23,FALSE))</f>
        <v/>
      </c>
      <c r="Z38" s="1082" t="str">
        <f>IF(Z36="","",VLOOKUP(Z36,'標準様式１シフト記号表（勤務時間帯）'!$D$6:$Z$47,23,FALSE))</f>
        <v/>
      </c>
      <c r="AA38" s="1096" t="str">
        <f>IF(AA36="","",VLOOKUP(AA36,'標準様式１シフト記号表（勤務時間帯）'!$D$6:$Z$47,23,FALSE))</f>
        <v/>
      </c>
      <c r="AB38" s="1072" t="str">
        <f>IF(AB36="","",VLOOKUP(AB36,'標準様式１シフト記号表（勤務時間帯）'!$D$6:$Z$47,23,FALSE))</f>
        <v/>
      </c>
      <c r="AC38" s="1082" t="str">
        <f>IF(AC36="","",VLOOKUP(AC36,'標準様式１シフト記号表（勤務時間帯）'!$D$6:$Z$47,23,FALSE))</f>
        <v/>
      </c>
      <c r="AD38" s="1082" t="str">
        <f>IF(AD36="","",VLOOKUP(AD36,'標準様式１シフト記号表（勤務時間帯）'!$D$6:$Z$47,23,FALSE))</f>
        <v/>
      </c>
      <c r="AE38" s="1082" t="str">
        <f>IF(AE36="","",VLOOKUP(AE36,'標準様式１シフト記号表（勤務時間帯）'!$D$6:$Z$47,23,FALSE))</f>
        <v/>
      </c>
      <c r="AF38" s="1082" t="str">
        <f>IF(AF36="","",VLOOKUP(AF36,'標準様式１シフト記号表（勤務時間帯）'!$D$6:$Z$47,23,FALSE))</f>
        <v/>
      </c>
      <c r="AG38" s="1082" t="str">
        <f>IF(AG36="","",VLOOKUP(AG36,'標準様式１シフト記号表（勤務時間帯）'!$D$6:$Z$47,23,FALSE))</f>
        <v/>
      </c>
      <c r="AH38" s="1096" t="str">
        <f>IF(AH36="","",VLOOKUP(AH36,'標準様式１シフト記号表（勤務時間帯）'!$D$6:$Z$47,23,FALSE))</f>
        <v/>
      </c>
      <c r="AI38" s="1072" t="str">
        <f>IF(AI36="","",VLOOKUP(AI36,'標準様式１シフト記号表（勤務時間帯）'!$D$6:$Z$47,23,FALSE))</f>
        <v/>
      </c>
      <c r="AJ38" s="1082" t="str">
        <f>IF(AJ36="","",VLOOKUP(AJ36,'標準様式１シフト記号表（勤務時間帯）'!$D$6:$Z$47,23,FALSE))</f>
        <v/>
      </c>
      <c r="AK38" s="1082" t="str">
        <f>IF(AK36="","",VLOOKUP(AK36,'標準様式１シフト記号表（勤務時間帯）'!$D$6:$Z$47,23,FALSE))</f>
        <v/>
      </c>
      <c r="AL38" s="1082" t="str">
        <f>IF(AL36="","",VLOOKUP(AL36,'標準様式１シフト記号表（勤務時間帯）'!$D$6:$Z$47,23,FALSE))</f>
        <v/>
      </c>
      <c r="AM38" s="1082" t="str">
        <f>IF(AM36="","",VLOOKUP(AM36,'標準様式１シフト記号表（勤務時間帯）'!$D$6:$Z$47,23,FALSE))</f>
        <v/>
      </c>
      <c r="AN38" s="1082" t="str">
        <f>IF(AN36="","",VLOOKUP(AN36,'標準様式１シフト記号表（勤務時間帯）'!$D$6:$Z$47,23,FALSE))</f>
        <v/>
      </c>
      <c r="AO38" s="1096" t="str">
        <f>IF(AO36="","",VLOOKUP(AO36,'標準様式１シフト記号表（勤務時間帯）'!$D$6:$Z$47,23,FALSE))</f>
        <v/>
      </c>
      <c r="AP38" s="1072" t="str">
        <f>IF(AP36="","",VLOOKUP(AP36,'標準様式１シフト記号表（勤務時間帯）'!$D$6:$Z$47,23,FALSE))</f>
        <v/>
      </c>
      <c r="AQ38" s="1082" t="str">
        <f>IF(AQ36="","",VLOOKUP(AQ36,'標準様式１シフト記号表（勤務時間帯）'!$D$6:$Z$47,23,FALSE))</f>
        <v/>
      </c>
      <c r="AR38" s="1082" t="str">
        <f>IF(AR36="","",VLOOKUP(AR36,'標準様式１シフト記号表（勤務時間帯）'!$D$6:$Z$47,23,FALSE))</f>
        <v/>
      </c>
      <c r="AS38" s="1082" t="str">
        <f>IF(AS36="","",VLOOKUP(AS36,'標準様式１シフト記号表（勤務時間帯）'!$D$6:$Z$47,23,FALSE))</f>
        <v/>
      </c>
      <c r="AT38" s="1082" t="str">
        <f>IF(AT36="","",VLOOKUP(AT36,'標準様式１シフト記号表（勤務時間帯）'!$D$6:$Z$47,23,FALSE))</f>
        <v/>
      </c>
      <c r="AU38" s="1082" t="str">
        <f>IF(AU36="","",VLOOKUP(AU36,'標準様式１シフト記号表（勤務時間帯）'!$D$6:$Z$47,23,FALSE))</f>
        <v/>
      </c>
      <c r="AV38" s="1096" t="str">
        <f>IF(AV36="","",VLOOKUP(AV36,'標準様式１シフト記号表（勤務時間帯）'!$D$6:$Z$47,23,FALSE))</f>
        <v/>
      </c>
      <c r="AW38" s="1072" t="str">
        <f>IF(AW36="","",VLOOKUP(AW36,'標準様式１シフト記号表（勤務時間帯）'!$D$6:$Z$47,23,FALSE))</f>
        <v/>
      </c>
      <c r="AX38" s="1082" t="str">
        <f>IF(AX36="","",VLOOKUP(AX36,'標準様式１シフト記号表（勤務時間帯）'!$D$6:$Z$47,23,FALSE))</f>
        <v/>
      </c>
      <c r="AY38" s="1082" t="str">
        <f>IF(AY36="","",VLOOKUP(AY36,'標準様式１シフト記号表（勤務時間帯）'!$D$6:$Z$47,23,FALSE))</f>
        <v/>
      </c>
      <c r="AZ38" s="1132">
        <f>IF($BC$3="４週",SUM(U38:AV38),IF($BC$3="暦月",SUM(U38:AY38),""))</f>
        <v>0</v>
      </c>
      <c r="BA38" s="1144"/>
      <c r="BB38" s="1158">
        <f>IF($BC$3="４週",AZ38/4,IF($BC$3="暦月",(AZ38/($BC$8/7)),""))</f>
        <v>0</v>
      </c>
      <c r="BC38" s="1144"/>
      <c r="BD38" s="1174"/>
      <c r="BE38" s="1178"/>
      <c r="BF38" s="1178"/>
      <c r="BG38" s="1178"/>
      <c r="BH38" s="1183"/>
    </row>
    <row r="39" spans="2:60" ht="20.25" customHeight="1">
      <c r="B39" s="941"/>
      <c r="C39" s="954"/>
      <c r="D39" s="967"/>
      <c r="E39" s="975"/>
      <c r="F39" s="973"/>
      <c r="G39" s="981"/>
      <c r="H39" s="994"/>
      <c r="I39" s="1002"/>
      <c r="J39" s="1008"/>
      <c r="K39" s="1008"/>
      <c r="L39" s="983"/>
      <c r="M39" s="1014"/>
      <c r="N39" s="1019"/>
      <c r="O39" s="1024"/>
      <c r="P39" s="1029" t="s">
        <v>305</v>
      </c>
      <c r="Q39" s="1036"/>
      <c r="R39" s="1036"/>
      <c r="S39" s="1044"/>
      <c r="T39" s="1056"/>
      <c r="U39" s="1073"/>
      <c r="V39" s="1083"/>
      <c r="W39" s="1083"/>
      <c r="X39" s="1083"/>
      <c r="Y39" s="1083"/>
      <c r="Z39" s="1083"/>
      <c r="AA39" s="1097"/>
      <c r="AB39" s="1073"/>
      <c r="AC39" s="1083"/>
      <c r="AD39" s="1083"/>
      <c r="AE39" s="1083"/>
      <c r="AF39" s="1083"/>
      <c r="AG39" s="1083"/>
      <c r="AH39" s="1097"/>
      <c r="AI39" s="1073"/>
      <c r="AJ39" s="1083"/>
      <c r="AK39" s="1083"/>
      <c r="AL39" s="1083"/>
      <c r="AM39" s="1083"/>
      <c r="AN39" s="1083"/>
      <c r="AO39" s="1097"/>
      <c r="AP39" s="1073"/>
      <c r="AQ39" s="1083"/>
      <c r="AR39" s="1083"/>
      <c r="AS39" s="1083"/>
      <c r="AT39" s="1083"/>
      <c r="AU39" s="1083"/>
      <c r="AV39" s="1097"/>
      <c r="AW39" s="1073"/>
      <c r="AX39" s="1083"/>
      <c r="AY39" s="1083"/>
      <c r="AZ39" s="1133"/>
      <c r="BA39" s="1145"/>
      <c r="BB39" s="1159"/>
      <c r="BC39" s="1145"/>
      <c r="BD39" s="1175"/>
      <c r="BE39" s="1179"/>
      <c r="BF39" s="1179"/>
      <c r="BG39" s="1179"/>
      <c r="BH39" s="1184"/>
    </row>
    <row r="40" spans="2:60" ht="20.25" customHeight="1">
      <c r="B40" s="939">
        <f>B37+1</f>
        <v>7</v>
      </c>
      <c r="C40" s="952"/>
      <c r="D40" s="965"/>
      <c r="E40" s="973"/>
      <c r="F40" s="973">
        <f>C39</f>
        <v>0</v>
      </c>
      <c r="G40" s="981"/>
      <c r="H40" s="991"/>
      <c r="I40" s="1000"/>
      <c r="J40" s="1006"/>
      <c r="K40" s="1006"/>
      <c r="L40" s="981"/>
      <c r="M40" s="1012"/>
      <c r="N40" s="1017"/>
      <c r="O40" s="1022"/>
      <c r="P40" s="1027" t="s">
        <v>301</v>
      </c>
      <c r="Q40" s="1034"/>
      <c r="R40" s="1034"/>
      <c r="S40" s="1042"/>
      <c r="T40" s="1054"/>
      <c r="U40" s="1071" t="str">
        <f>IF(U39="","",VLOOKUP(U39,'標準様式１シフト記号表（勤務時間帯）'!$D$6:$X$47,21,FALSE))</f>
        <v/>
      </c>
      <c r="V40" s="1081" t="str">
        <f>IF(V39="","",VLOOKUP(V39,'標準様式１シフト記号表（勤務時間帯）'!$D$6:$X$47,21,FALSE))</f>
        <v/>
      </c>
      <c r="W40" s="1081" t="str">
        <f>IF(W39="","",VLOOKUP(W39,'標準様式１シフト記号表（勤務時間帯）'!$D$6:$X$47,21,FALSE))</f>
        <v/>
      </c>
      <c r="X40" s="1081" t="str">
        <f>IF(X39="","",VLOOKUP(X39,'標準様式１シフト記号表（勤務時間帯）'!$D$6:$X$47,21,FALSE))</f>
        <v/>
      </c>
      <c r="Y40" s="1081" t="str">
        <f>IF(Y39="","",VLOOKUP(Y39,'標準様式１シフト記号表（勤務時間帯）'!$D$6:$X$47,21,FALSE))</f>
        <v/>
      </c>
      <c r="Z40" s="1081" t="str">
        <f>IF(Z39="","",VLOOKUP(Z39,'標準様式１シフト記号表（勤務時間帯）'!$D$6:$X$47,21,FALSE))</f>
        <v/>
      </c>
      <c r="AA40" s="1095" t="str">
        <f>IF(AA39="","",VLOOKUP(AA39,'標準様式１シフト記号表（勤務時間帯）'!$D$6:$X$47,21,FALSE))</f>
        <v/>
      </c>
      <c r="AB40" s="1071" t="str">
        <f>IF(AB39="","",VLOOKUP(AB39,'標準様式１シフト記号表（勤務時間帯）'!$D$6:$X$47,21,FALSE))</f>
        <v/>
      </c>
      <c r="AC40" s="1081" t="str">
        <f>IF(AC39="","",VLOOKUP(AC39,'標準様式１シフト記号表（勤務時間帯）'!$D$6:$X$47,21,FALSE))</f>
        <v/>
      </c>
      <c r="AD40" s="1081" t="str">
        <f>IF(AD39="","",VLOOKUP(AD39,'標準様式１シフト記号表（勤務時間帯）'!$D$6:$X$47,21,FALSE))</f>
        <v/>
      </c>
      <c r="AE40" s="1081" t="str">
        <f>IF(AE39="","",VLOOKUP(AE39,'標準様式１シフト記号表（勤務時間帯）'!$D$6:$X$47,21,FALSE))</f>
        <v/>
      </c>
      <c r="AF40" s="1081" t="str">
        <f>IF(AF39="","",VLOOKUP(AF39,'標準様式１シフト記号表（勤務時間帯）'!$D$6:$X$47,21,FALSE))</f>
        <v/>
      </c>
      <c r="AG40" s="1081" t="str">
        <f>IF(AG39="","",VLOOKUP(AG39,'標準様式１シフト記号表（勤務時間帯）'!$D$6:$X$47,21,FALSE))</f>
        <v/>
      </c>
      <c r="AH40" s="1095" t="str">
        <f>IF(AH39="","",VLOOKUP(AH39,'標準様式１シフト記号表（勤務時間帯）'!$D$6:$X$47,21,FALSE))</f>
        <v/>
      </c>
      <c r="AI40" s="1071" t="str">
        <f>IF(AI39="","",VLOOKUP(AI39,'標準様式１シフト記号表（勤務時間帯）'!$D$6:$X$47,21,FALSE))</f>
        <v/>
      </c>
      <c r="AJ40" s="1081" t="str">
        <f>IF(AJ39="","",VLOOKUP(AJ39,'標準様式１シフト記号表（勤務時間帯）'!$D$6:$X$47,21,FALSE))</f>
        <v/>
      </c>
      <c r="AK40" s="1081" t="str">
        <f>IF(AK39="","",VLOOKUP(AK39,'標準様式１シフト記号表（勤務時間帯）'!$D$6:$X$47,21,FALSE))</f>
        <v/>
      </c>
      <c r="AL40" s="1081" t="str">
        <f>IF(AL39="","",VLOOKUP(AL39,'標準様式１シフト記号表（勤務時間帯）'!$D$6:$X$47,21,FALSE))</f>
        <v/>
      </c>
      <c r="AM40" s="1081" t="str">
        <f>IF(AM39="","",VLOOKUP(AM39,'標準様式１シフト記号表（勤務時間帯）'!$D$6:$X$47,21,FALSE))</f>
        <v/>
      </c>
      <c r="AN40" s="1081" t="str">
        <f>IF(AN39="","",VLOOKUP(AN39,'標準様式１シフト記号表（勤務時間帯）'!$D$6:$X$47,21,FALSE))</f>
        <v/>
      </c>
      <c r="AO40" s="1095" t="str">
        <f>IF(AO39="","",VLOOKUP(AO39,'標準様式１シフト記号表（勤務時間帯）'!$D$6:$X$47,21,FALSE))</f>
        <v/>
      </c>
      <c r="AP40" s="1071" t="str">
        <f>IF(AP39="","",VLOOKUP(AP39,'標準様式１シフト記号表（勤務時間帯）'!$D$6:$X$47,21,FALSE))</f>
        <v/>
      </c>
      <c r="AQ40" s="1081" t="str">
        <f>IF(AQ39="","",VLOOKUP(AQ39,'標準様式１シフト記号表（勤務時間帯）'!$D$6:$X$47,21,FALSE))</f>
        <v/>
      </c>
      <c r="AR40" s="1081" t="str">
        <f>IF(AR39="","",VLOOKUP(AR39,'標準様式１シフト記号表（勤務時間帯）'!$D$6:$X$47,21,FALSE))</f>
        <v/>
      </c>
      <c r="AS40" s="1081" t="str">
        <f>IF(AS39="","",VLOOKUP(AS39,'標準様式１シフト記号表（勤務時間帯）'!$D$6:$X$47,21,FALSE))</f>
        <v/>
      </c>
      <c r="AT40" s="1081" t="str">
        <f>IF(AT39="","",VLOOKUP(AT39,'標準様式１シフト記号表（勤務時間帯）'!$D$6:$X$47,21,FALSE))</f>
        <v/>
      </c>
      <c r="AU40" s="1081" t="str">
        <f>IF(AU39="","",VLOOKUP(AU39,'標準様式１シフト記号表（勤務時間帯）'!$D$6:$X$47,21,FALSE))</f>
        <v/>
      </c>
      <c r="AV40" s="1095" t="str">
        <f>IF(AV39="","",VLOOKUP(AV39,'標準様式１シフト記号表（勤務時間帯）'!$D$6:$X$47,21,FALSE))</f>
        <v/>
      </c>
      <c r="AW40" s="1071" t="str">
        <f>IF(AW39="","",VLOOKUP(AW39,'標準様式１シフト記号表（勤務時間帯）'!$D$6:$X$47,21,FALSE))</f>
        <v/>
      </c>
      <c r="AX40" s="1081" t="str">
        <f>IF(AX39="","",VLOOKUP(AX39,'標準様式１シフト記号表（勤務時間帯）'!$D$6:$X$47,21,FALSE))</f>
        <v/>
      </c>
      <c r="AY40" s="1081" t="str">
        <f>IF(AY39="","",VLOOKUP(AY39,'標準様式１シフト記号表（勤務時間帯）'!$D$6:$X$47,21,FALSE))</f>
        <v/>
      </c>
      <c r="AZ40" s="1131">
        <f>IF($BC$3="４週",SUM(U40:AV40),IF($BC$3="暦月",SUM(U40:AY40),""))</f>
        <v>0</v>
      </c>
      <c r="BA40" s="1143"/>
      <c r="BB40" s="1157">
        <f>IF($BC$3="４週",AZ40/4,IF($BC$3="暦月",(AZ40/($BC$8/7)),""))</f>
        <v>0</v>
      </c>
      <c r="BC40" s="1143"/>
      <c r="BD40" s="1173"/>
      <c r="BE40" s="1177"/>
      <c r="BF40" s="1177"/>
      <c r="BG40" s="1177"/>
      <c r="BH40" s="1182"/>
    </row>
    <row r="41" spans="2:60" ht="20.25" customHeight="1">
      <c r="B41" s="940"/>
      <c r="C41" s="953"/>
      <c r="D41" s="966"/>
      <c r="E41" s="974"/>
      <c r="F41" s="974"/>
      <c r="G41" s="982">
        <f>C39</f>
        <v>0</v>
      </c>
      <c r="H41" s="992"/>
      <c r="I41" s="1001"/>
      <c r="J41" s="1007"/>
      <c r="K41" s="1007"/>
      <c r="L41" s="982"/>
      <c r="M41" s="1013"/>
      <c r="N41" s="1018"/>
      <c r="O41" s="1023"/>
      <c r="P41" s="1028" t="s">
        <v>30</v>
      </c>
      <c r="Q41" s="915"/>
      <c r="R41" s="915"/>
      <c r="S41" s="959"/>
      <c r="T41" s="1057"/>
      <c r="U41" s="1072" t="str">
        <f>IF(U39="","",VLOOKUP(U39,'標準様式１シフト記号表（勤務時間帯）'!$D$6:$Z$47,23,FALSE))</f>
        <v/>
      </c>
      <c r="V41" s="1082" t="str">
        <f>IF(V39="","",VLOOKUP(V39,'標準様式１シフト記号表（勤務時間帯）'!$D$6:$Z$47,23,FALSE))</f>
        <v/>
      </c>
      <c r="W41" s="1082" t="str">
        <f>IF(W39="","",VLOOKUP(W39,'標準様式１シフト記号表（勤務時間帯）'!$D$6:$Z$47,23,FALSE))</f>
        <v/>
      </c>
      <c r="X41" s="1082" t="str">
        <f>IF(X39="","",VLOOKUP(X39,'標準様式１シフト記号表（勤務時間帯）'!$D$6:$Z$47,23,FALSE))</f>
        <v/>
      </c>
      <c r="Y41" s="1082" t="str">
        <f>IF(Y39="","",VLOOKUP(Y39,'標準様式１シフト記号表（勤務時間帯）'!$D$6:$Z$47,23,FALSE))</f>
        <v/>
      </c>
      <c r="Z41" s="1082" t="str">
        <f>IF(Z39="","",VLOOKUP(Z39,'標準様式１シフト記号表（勤務時間帯）'!$D$6:$Z$47,23,FALSE))</f>
        <v/>
      </c>
      <c r="AA41" s="1096" t="str">
        <f>IF(AA39="","",VLOOKUP(AA39,'標準様式１シフト記号表（勤務時間帯）'!$D$6:$Z$47,23,FALSE))</f>
        <v/>
      </c>
      <c r="AB41" s="1072" t="str">
        <f>IF(AB39="","",VLOOKUP(AB39,'標準様式１シフト記号表（勤務時間帯）'!$D$6:$Z$47,23,FALSE))</f>
        <v/>
      </c>
      <c r="AC41" s="1082" t="str">
        <f>IF(AC39="","",VLOOKUP(AC39,'標準様式１シフト記号表（勤務時間帯）'!$D$6:$Z$47,23,FALSE))</f>
        <v/>
      </c>
      <c r="AD41" s="1082" t="str">
        <f>IF(AD39="","",VLOOKUP(AD39,'標準様式１シフト記号表（勤務時間帯）'!$D$6:$Z$47,23,FALSE))</f>
        <v/>
      </c>
      <c r="AE41" s="1082" t="str">
        <f>IF(AE39="","",VLOOKUP(AE39,'標準様式１シフト記号表（勤務時間帯）'!$D$6:$Z$47,23,FALSE))</f>
        <v/>
      </c>
      <c r="AF41" s="1082" t="str">
        <f>IF(AF39="","",VLOOKUP(AF39,'標準様式１シフト記号表（勤務時間帯）'!$D$6:$Z$47,23,FALSE))</f>
        <v/>
      </c>
      <c r="AG41" s="1082" t="str">
        <f>IF(AG39="","",VLOOKUP(AG39,'標準様式１シフト記号表（勤務時間帯）'!$D$6:$Z$47,23,FALSE))</f>
        <v/>
      </c>
      <c r="AH41" s="1096" t="str">
        <f>IF(AH39="","",VLOOKUP(AH39,'標準様式１シフト記号表（勤務時間帯）'!$D$6:$Z$47,23,FALSE))</f>
        <v/>
      </c>
      <c r="AI41" s="1072" t="str">
        <f>IF(AI39="","",VLOOKUP(AI39,'標準様式１シフト記号表（勤務時間帯）'!$D$6:$Z$47,23,FALSE))</f>
        <v/>
      </c>
      <c r="AJ41" s="1082" t="str">
        <f>IF(AJ39="","",VLOOKUP(AJ39,'標準様式１シフト記号表（勤務時間帯）'!$D$6:$Z$47,23,FALSE))</f>
        <v/>
      </c>
      <c r="AK41" s="1082" t="str">
        <f>IF(AK39="","",VLOOKUP(AK39,'標準様式１シフト記号表（勤務時間帯）'!$D$6:$Z$47,23,FALSE))</f>
        <v/>
      </c>
      <c r="AL41" s="1082" t="str">
        <f>IF(AL39="","",VLOOKUP(AL39,'標準様式１シフト記号表（勤務時間帯）'!$D$6:$Z$47,23,FALSE))</f>
        <v/>
      </c>
      <c r="AM41" s="1082" t="str">
        <f>IF(AM39="","",VLOOKUP(AM39,'標準様式１シフト記号表（勤務時間帯）'!$D$6:$Z$47,23,FALSE))</f>
        <v/>
      </c>
      <c r="AN41" s="1082" t="str">
        <f>IF(AN39="","",VLOOKUP(AN39,'標準様式１シフト記号表（勤務時間帯）'!$D$6:$Z$47,23,FALSE))</f>
        <v/>
      </c>
      <c r="AO41" s="1096" t="str">
        <f>IF(AO39="","",VLOOKUP(AO39,'標準様式１シフト記号表（勤務時間帯）'!$D$6:$Z$47,23,FALSE))</f>
        <v/>
      </c>
      <c r="AP41" s="1072" t="str">
        <f>IF(AP39="","",VLOOKUP(AP39,'標準様式１シフト記号表（勤務時間帯）'!$D$6:$Z$47,23,FALSE))</f>
        <v/>
      </c>
      <c r="AQ41" s="1082" t="str">
        <f>IF(AQ39="","",VLOOKUP(AQ39,'標準様式１シフト記号表（勤務時間帯）'!$D$6:$Z$47,23,FALSE))</f>
        <v/>
      </c>
      <c r="AR41" s="1082" t="str">
        <f>IF(AR39="","",VLOOKUP(AR39,'標準様式１シフト記号表（勤務時間帯）'!$D$6:$Z$47,23,FALSE))</f>
        <v/>
      </c>
      <c r="AS41" s="1082" t="str">
        <f>IF(AS39="","",VLOOKUP(AS39,'標準様式１シフト記号表（勤務時間帯）'!$D$6:$Z$47,23,FALSE))</f>
        <v/>
      </c>
      <c r="AT41" s="1082" t="str">
        <f>IF(AT39="","",VLOOKUP(AT39,'標準様式１シフト記号表（勤務時間帯）'!$D$6:$Z$47,23,FALSE))</f>
        <v/>
      </c>
      <c r="AU41" s="1082" t="str">
        <f>IF(AU39="","",VLOOKUP(AU39,'標準様式１シフト記号表（勤務時間帯）'!$D$6:$Z$47,23,FALSE))</f>
        <v/>
      </c>
      <c r="AV41" s="1096" t="str">
        <f>IF(AV39="","",VLOOKUP(AV39,'標準様式１シフト記号表（勤務時間帯）'!$D$6:$Z$47,23,FALSE))</f>
        <v/>
      </c>
      <c r="AW41" s="1072" t="str">
        <f>IF(AW39="","",VLOOKUP(AW39,'標準様式１シフト記号表（勤務時間帯）'!$D$6:$Z$47,23,FALSE))</f>
        <v/>
      </c>
      <c r="AX41" s="1082" t="str">
        <f>IF(AX39="","",VLOOKUP(AX39,'標準様式１シフト記号表（勤務時間帯）'!$D$6:$Z$47,23,FALSE))</f>
        <v/>
      </c>
      <c r="AY41" s="1082" t="str">
        <f>IF(AY39="","",VLOOKUP(AY39,'標準様式１シフト記号表（勤務時間帯）'!$D$6:$Z$47,23,FALSE))</f>
        <v/>
      </c>
      <c r="AZ41" s="1132">
        <f>IF($BC$3="４週",SUM(U41:AV41),IF($BC$3="暦月",SUM(U41:AY41),""))</f>
        <v>0</v>
      </c>
      <c r="BA41" s="1144"/>
      <c r="BB41" s="1158">
        <f>IF($BC$3="４週",AZ41/4,IF($BC$3="暦月",(AZ41/($BC$8/7)),""))</f>
        <v>0</v>
      </c>
      <c r="BC41" s="1144"/>
      <c r="BD41" s="1174"/>
      <c r="BE41" s="1178"/>
      <c r="BF41" s="1178"/>
      <c r="BG41" s="1178"/>
      <c r="BH41" s="1183"/>
    </row>
    <row r="42" spans="2:60" ht="20.25" customHeight="1">
      <c r="B42" s="941"/>
      <c r="C42" s="954"/>
      <c r="D42" s="967"/>
      <c r="E42" s="975"/>
      <c r="F42" s="973"/>
      <c r="G42" s="981"/>
      <c r="H42" s="994"/>
      <c r="I42" s="1002"/>
      <c r="J42" s="1008"/>
      <c r="K42" s="1008"/>
      <c r="L42" s="983"/>
      <c r="M42" s="1014"/>
      <c r="N42" s="1019"/>
      <c r="O42" s="1024"/>
      <c r="P42" s="1029" t="s">
        <v>305</v>
      </c>
      <c r="Q42" s="1036"/>
      <c r="R42" s="1036"/>
      <c r="S42" s="1044"/>
      <c r="T42" s="1056"/>
      <c r="U42" s="1073"/>
      <c r="V42" s="1083"/>
      <c r="W42" s="1083"/>
      <c r="X42" s="1083"/>
      <c r="Y42" s="1083"/>
      <c r="Z42" s="1083"/>
      <c r="AA42" s="1097"/>
      <c r="AB42" s="1073"/>
      <c r="AC42" s="1083"/>
      <c r="AD42" s="1083"/>
      <c r="AE42" s="1083"/>
      <c r="AF42" s="1083"/>
      <c r="AG42" s="1083"/>
      <c r="AH42" s="1097"/>
      <c r="AI42" s="1073"/>
      <c r="AJ42" s="1083"/>
      <c r="AK42" s="1083"/>
      <c r="AL42" s="1083"/>
      <c r="AM42" s="1083"/>
      <c r="AN42" s="1083"/>
      <c r="AO42" s="1097"/>
      <c r="AP42" s="1073"/>
      <c r="AQ42" s="1083"/>
      <c r="AR42" s="1083"/>
      <c r="AS42" s="1083"/>
      <c r="AT42" s="1083"/>
      <c r="AU42" s="1083"/>
      <c r="AV42" s="1097"/>
      <c r="AW42" s="1073"/>
      <c r="AX42" s="1083"/>
      <c r="AY42" s="1083"/>
      <c r="AZ42" s="1133"/>
      <c r="BA42" s="1145"/>
      <c r="BB42" s="1159"/>
      <c r="BC42" s="1145"/>
      <c r="BD42" s="1175"/>
      <c r="BE42" s="1179"/>
      <c r="BF42" s="1179"/>
      <c r="BG42" s="1179"/>
      <c r="BH42" s="1184"/>
    </row>
    <row r="43" spans="2:60" ht="20.25" customHeight="1">
      <c r="B43" s="939">
        <f>B40+1</f>
        <v>8</v>
      </c>
      <c r="C43" s="952"/>
      <c r="D43" s="965"/>
      <c r="E43" s="973"/>
      <c r="F43" s="973">
        <f>C42</f>
        <v>0</v>
      </c>
      <c r="G43" s="981"/>
      <c r="H43" s="991"/>
      <c r="I43" s="1000"/>
      <c r="J43" s="1006"/>
      <c r="K43" s="1006"/>
      <c r="L43" s="981"/>
      <c r="M43" s="1012"/>
      <c r="N43" s="1017"/>
      <c r="O43" s="1022"/>
      <c r="P43" s="1027" t="s">
        <v>301</v>
      </c>
      <c r="Q43" s="1034"/>
      <c r="R43" s="1034"/>
      <c r="S43" s="1042"/>
      <c r="T43" s="1054"/>
      <c r="U43" s="1071" t="str">
        <f>IF(U42="","",VLOOKUP(U42,'標準様式１シフト記号表（勤務時間帯）'!$D$6:$X$47,21,FALSE))</f>
        <v/>
      </c>
      <c r="V43" s="1081" t="str">
        <f>IF(V42="","",VLOOKUP(V42,'標準様式１シフト記号表（勤務時間帯）'!$D$6:$X$47,21,FALSE))</f>
        <v/>
      </c>
      <c r="W43" s="1081" t="str">
        <f>IF(W42="","",VLOOKUP(W42,'標準様式１シフト記号表（勤務時間帯）'!$D$6:$X$47,21,FALSE))</f>
        <v/>
      </c>
      <c r="X43" s="1081" t="str">
        <f>IF(X42="","",VLOOKUP(X42,'標準様式１シフト記号表（勤務時間帯）'!$D$6:$X$47,21,FALSE))</f>
        <v/>
      </c>
      <c r="Y43" s="1081" t="str">
        <f>IF(Y42="","",VLOOKUP(Y42,'標準様式１シフト記号表（勤務時間帯）'!$D$6:$X$47,21,FALSE))</f>
        <v/>
      </c>
      <c r="Z43" s="1081" t="str">
        <f>IF(Z42="","",VLOOKUP(Z42,'標準様式１シフト記号表（勤務時間帯）'!$D$6:$X$47,21,FALSE))</f>
        <v/>
      </c>
      <c r="AA43" s="1095" t="str">
        <f>IF(AA42="","",VLOOKUP(AA42,'標準様式１シフト記号表（勤務時間帯）'!$D$6:$X$47,21,FALSE))</f>
        <v/>
      </c>
      <c r="AB43" s="1071" t="str">
        <f>IF(AB42="","",VLOOKUP(AB42,'標準様式１シフト記号表（勤務時間帯）'!$D$6:$X$47,21,FALSE))</f>
        <v/>
      </c>
      <c r="AC43" s="1081" t="str">
        <f>IF(AC42="","",VLOOKUP(AC42,'標準様式１シフト記号表（勤務時間帯）'!$D$6:$X$47,21,FALSE))</f>
        <v/>
      </c>
      <c r="AD43" s="1081" t="str">
        <f>IF(AD42="","",VLOOKUP(AD42,'標準様式１シフト記号表（勤務時間帯）'!$D$6:$X$47,21,FALSE))</f>
        <v/>
      </c>
      <c r="AE43" s="1081" t="str">
        <f>IF(AE42="","",VLOOKUP(AE42,'標準様式１シフト記号表（勤務時間帯）'!$D$6:$X$47,21,FALSE))</f>
        <v/>
      </c>
      <c r="AF43" s="1081" t="str">
        <f>IF(AF42="","",VLOOKUP(AF42,'標準様式１シフト記号表（勤務時間帯）'!$D$6:$X$47,21,FALSE))</f>
        <v/>
      </c>
      <c r="AG43" s="1081" t="str">
        <f>IF(AG42="","",VLOOKUP(AG42,'標準様式１シフト記号表（勤務時間帯）'!$D$6:$X$47,21,FALSE))</f>
        <v/>
      </c>
      <c r="AH43" s="1095" t="str">
        <f>IF(AH42="","",VLOOKUP(AH42,'標準様式１シフト記号表（勤務時間帯）'!$D$6:$X$47,21,FALSE))</f>
        <v/>
      </c>
      <c r="AI43" s="1071" t="str">
        <f>IF(AI42="","",VLOOKUP(AI42,'標準様式１シフト記号表（勤務時間帯）'!$D$6:$X$47,21,FALSE))</f>
        <v/>
      </c>
      <c r="AJ43" s="1081" t="str">
        <f>IF(AJ42="","",VLOOKUP(AJ42,'標準様式１シフト記号表（勤務時間帯）'!$D$6:$X$47,21,FALSE))</f>
        <v/>
      </c>
      <c r="AK43" s="1081" t="str">
        <f>IF(AK42="","",VLOOKUP(AK42,'標準様式１シフト記号表（勤務時間帯）'!$D$6:$X$47,21,FALSE))</f>
        <v/>
      </c>
      <c r="AL43" s="1081" t="str">
        <f>IF(AL42="","",VLOOKUP(AL42,'標準様式１シフト記号表（勤務時間帯）'!$D$6:$X$47,21,FALSE))</f>
        <v/>
      </c>
      <c r="AM43" s="1081" t="str">
        <f>IF(AM42="","",VLOOKUP(AM42,'標準様式１シフト記号表（勤務時間帯）'!$D$6:$X$47,21,FALSE))</f>
        <v/>
      </c>
      <c r="AN43" s="1081" t="str">
        <f>IF(AN42="","",VLOOKUP(AN42,'標準様式１シフト記号表（勤務時間帯）'!$D$6:$X$47,21,FALSE))</f>
        <v/>
      </c>
      <c r="AO43" s="1095" t="str">
        <f>IF(AO42="","",VLOOKUP(AO42,'標準様式１シフト記号表（勤務時間帯）'!$D$6:$X$47,21,FALSE))</f>
        <v/>
      </c>
      <c r="AP43" s="1071" t="str">
        <f>IF(AP42="","",VLOOKUP(AP42,'標準様式１シフト記号表（勤務時間帯）'!$D$6:$X$47,21,FALSE))</f>
        <v/>
      </c>
      <c r="AQ43" s="1081" t="str">
        <f>IF(AQ42="","",VLOOKUP(AQ42,'標準様式１シフト記号表（勤務時間帯）'!$D$6:$X$47,21,FALSE))</f>
        <v/>
      </c>
      <c r="AR43" s="1081" t="str">
        <f>IF(AR42="","",VLOOKUP(AR42,'標準様式１シフト記号表（勤務時間帯）'!$D$6:$X$47,21,FALSE))</f>
        <v/>
      </c>
      <c r="AS43" s="1081" t="str">
        <f>IF(AS42="","",VLOOKUP(AS42,'標準様式１シフト記号表（勤務時間帯）'!$D$6:$X$47,21,FALSE))</f>
        <v/>
      </c>
      <c r="AT43" s="1081" t="str">
        <f>IF(AT42="","",VLOOKUP(AT42,'標準様式１シフト記号表（勤務時間帯）'!$D$6:$X$47,21,FALSE))</f>
        <v/>
      </c>
      <c r="AU43" s="1081" t="str">
        <f>IF(AU42="","",VLOOKUP(AU42,'標準様式１シフト記号表（勤務時間帯）'!$D$6:$X$47,21,FALSE))</f>
        <v/>
      </c>
      <c r="AV43" s="1095" t="str">
        <f>IF(AV42="","",VLOOKUP(AV42,'標準様式１シフト記号表（勤務時間帯）'!$D$6:$X$47,21,FALSE))</f>
        <v/>
      </c>
      <c r="AW43" s="1071" t="str">
        <f>IF(AW42="","",VLOOKUP(AW42,'標準様式１シフト記号表（勤務時間帯）'!$D$6:$X$47,21,FALSE))</f>
        <v/>
      </c>
      <c r="AX43" s="1081" t="str">
        <f>IF(AX42="","",VLOOKUP(AX42,'標準様式１シフト記号表（勤務時間帯）'!$D$6:$X$47,21,FALSE))</f>
        <v/>
      </c>
      <c r="AY43" s="1081" t="str">
        <f>IF(AY42="","",VLOOKUP(AY42,'標準様式１シフト記号表（勤務時間帯）'!$D$6:$X$47,21,FALSE))</f>
        <v/>
      </c>
      <c r="AZ43" s="1131">
        <f>IF($BC$3="４週",SUM(U43:AV43),IF($BC$3="暦月",SUM(U43:AY43),""))</f>
        <v>0</v>
      </c>
      <c r="BA43" s="1143"/>
      <c r="BB43" s="1157">
        <f>IF($BC$3="４週",AZ43/4,IF($BC$3="暦月",(AZ43/($BC$8/7)),""))</f>
        <v>0</v>
      </c>
      <c r="BC43" s="1143"/>
      <c r="BD43" s="1173"/>
      <c r="BE43" s="1177"/>
      <c r="BF43" s="1177"/>
      <c r="BG43" s="1177"/>
      <c r="BH43" s="1182"/>
    </row>
    <row r="44" spans="2:60" ht="20.25" customHeight="1">
      <c r="B44" s="940"/>
      <c r="C44" s="953"/>
      <c r="D44" s="966"/>
      <c r="E44" s="974"/>
      <c r="F44" s="974"/>
      <c r="G44" s="982">
        <f>C42</f>
        <v>0</v>
      </c>
      <c r="H44" s="992"/>
      <c r="I44" s="1001"/>
      <c r="J44" s="1007"/>
      <c r="K44" s="1007"/>
      <c r="L44" s="982"/>
      <c r="M44" s="1013"/>
      <c r="N44" s="1018"/>
      <c r="O44" s="1023"/>
      <c r="P44" s="1028" t="s">
        <v>30</v>
      </c>
      <c r="Q44" s="1037"/>
      <c r="R44" s="1037"/>
      <c r="S44" s="1043"/>
      <c r="T44" s="1055"/>
      <c r="U44" s="1072" t="str">
        <f>IF(U42="","",VLOOKUP(U42,'標準様式１シフト記号表（勤務時間帯）'!$D$6:$Z$47,23,FALSE))</f>
        <v/>
      </c>
      <c r="V44" s="1082" t="str">
        <f>IF(V42="","",VLOOKUP(V42,'標準様式１シフト記号表（勤務時間帯）'!$D$6:$Z$47,23,FALSE))</f>
        <v/>
      </c>
      <c r="W44" s="1082" t="str">
        <f>IF(W42="","",VLOOKUP(W42,'標準様式１シフト記号表（勤務時間帯）'!$D$6:$Z$47,23,FALSE))</f>
        <v/>
      </c>
      <c r="X44" s="1082" t="str">
        <f>IF(X42="","",VLOOKUP(X42,'標準様式１シフト記号表（勤務時間帯）'!$D$6:$Z$47,23,FALSE))</f>
        <v/>
      </c>
      <c r="Y44" s="1082" t="str">
        <f>IF(Y42="","",VLOOKUP(Y42,'標準様式１シフト記号表（勤務時間帯）'!$D$6:$Z$47,23,FALSE))</f>
        <v/>
      </c>
      <c r="Z44" s="1082" t="str">
        <f>IF(Z42="","",VLOOKUP(Z42,'標準様式１シフト記号表（勤務時間帯）'!$D$6:$Z$47,23,FALSE))</f>
        <v/>
      </c>
      <c r="AA44" s="1096" t="str">
        <f>IF(AA42="","",VLOOKUP(AA42,'標準様式１シフト記号表（勤務時間帯）'!$D$6:$Z$47,23,FALSE))</f>
        <v/>
      </c>
      <c r="AB44" s="1072" t="str">
        <f>IF(AB42="","",VLOOKUP(AB42,'標準様式１シフト記号表（勤務時間帯）'!$D$6:$Z$47,23,FALSE))</f>
        <v/>
      </c>
      <c r="AC44" s="1082" t="str">
        <f>IF(AC42="","",VLOOKUP(AC42,'標準様式１シフト記号表（勤務時間帯）'!$D$6:$Z$47,23,FALSE))</f>
        <v/>
      </c>
      <c r="AD44" s="1082" t="str">
        <f>IF(AD42="","",VLOOKUP(AD42,'標準様式１シフト記号表（勤務時間帯）'!$D$6:$Z$47,23,FALSE))</f>
        <v/>
      </c>
      <c r="AE44" s="1082" t="str">
        <f>IF(AE42="","",VLOOKUP(AE42,'標準様式１シフト記号表（勤務時間帯）'!$D$6:$Z$47,23,FALSE))</f>
        <v/>
      </c>
      <c r="AF44" s="1082" t="str">
        <f>IF(AF42="","",VLOOKUP(AF42,'標準様式１シフト記号表（勤務時間帯）'!$D$6:$Z$47,23,FALSE))</f>
        <v/>
      </c>
      <c r="AG44" s="1082" t="str">
        <f>IF(AG42="","",VLOOKUP(AG42,'標準様式１シフト記号表（勤務時間帯）'!$D$6:$Z$47,23,FALSE))</f>
        <v/>
      </c>
      <c r="AH44" s="1096" t="str">
        <f>IF(AH42="","",VLOOKUP(AH42,'標準様式１シフト記号表（勤務時間帯）'!$D$6:$Z$47,23,FALSE))</f>
        <v/>
      </c>
      <c r="AI44" s="1072" t="str">
        <f>IF(AI42="","",VLOOKUP(AI42,'標準様式１シフト記号表（勤務時間帯）'!$D$6:$Z$47,23,FALSE))</f>
        <v/>
      </c>
      <c r="AJ44" s="1082" t="str">
        <f>IF(AJ42="","",VLOOKUP(AJ42,'標準様式１シフト記号表（勤務時間帯）'!$D$6:$Z$47,23,FALSE))</f>
        <v/>
      </c>
      <c r="AK44" s="1082" t="str">
        <f>IF(AK42="","",VLOOKUP(AK42,'標準様式１シフト記号表（勤務時間帯）'!$D$6:$Z$47,23,FALSE))</f>
        <v/>
      </c>
      <c r="AL44" s="1082" t="str">
        <f>IF(AL42="","",VLOOKUP(AL42,'標準様式１シフト記号表（勤務時間帯）'!$D$6:$Z$47,23,FALSE))</f>
        <v/>
      </c>
      <c r="AM44" s="1082" t="str">
        <f>IF(AM42="","",VLOOKUP(AM42,'標準様式１シフト記号表（勤務時間帯）'!$D$6:$Z$47,23,FALSE))</f>
        <v/>
      </c>
      <c r="AN44" s="1082" t="str">
        <f>IF(AN42="","",VLOOKUP(AN42,'標準様式１シフト記号表（勤務時間帯）'!$D$6:$Z$47,23,FALSE))</f>
        <v/>
      </c>
      <c r="AO44" s="1096" t="str">
        <f>IF(AO42="","",VLOOKUP(AO42,'標準様式１シフト記号表（勤務時間帯）'!$D$6:$Z$47,23,FALSE))</f>
        <v/>
      </c>
      <c r="AP44" s="1072" t="str">
        <f>IF(AP42="","",VLOOKUP(AP42,'標準様式１シフト記号表（勤務時間帯）'!$D$6:$Z$47,23,FALSE))</f>
        <v/>
      </c>
      <c r="AQ44" s="1082" t="str">
        <f>IF(AQ42="","",VLOOKUP(AQ42,'標準様式１シフト記号表（勤務時間帯）'!$D$6:$Z$47,23,FALSE))</f>
        <v/>
      </c>
      <c r="AR44" s="1082" t="str">
        <f>IF(AR42="","",VLOOKUP(AR42,'標準様式１シフト記号表（勤務時間帯）'!$D$6:$Z$47,23,FALSE))</f>
        <v/>
      </c>
      <c r="AS44" s="1082" t="str">
        <f>IF(AS42="","",VLOOKUP(AS42,'標準様式１シフト記号表（勤務時間帯）'!$D$6:$Z$47,23,FALSE))</f>
        <v/>
      </c>
      <c r="AT44" s="1082" t="str">
        <f>IF(AT42="","",VLOOKUP(AT42,'標準様式１シフト記号表（勤務時間帯）'!$D$6:$Z$47,23,FALSE))</f>
        <v/>
      </c>
      <c r="AU44" s="1082" t="str">
        <f>IF(AU42="","",VLOOKUP(AU42,'標準様式１シフト記号表（勤務時間帯）'!$D$6:$Z$47,23,FALSE))</f>
        <v/>
      </c>
      <c r="AV44" s="1096" t="str">
        <f>IF(AV42="","",VLOOKUP(AV42,'標準様式１シフト記号表（勤務時間帯）'!$D$6:$Z$47,23,FALSE))</f>
        <v/>
      </c>
      <c r="AW44" s="1072" t="str">
        <f>IF(AW42="","",VLOOKUP(AW42,'標準様式１シフト記号表（勤務時間帯）'!$D$6:$Z$47,23,FALSE))</f>
        <v/>
      </c>
      <c r="AX44" s="1082" t="str">
        <f>IF(AX42="","",VLOOKUP(AX42,'標準様式１シフト記号表（勤務時間帯）'!$D$6:$Z$47,23,FALSE))</f>
        <v/>
      </c>
      <c r="AY44" s="1082" t="str">
        <f>IF(AY42="","",VLOOKUP(AY42,'標準様式１シフト記号表（勤務時間帯）'!$D$6:$Z$47,23,FALSE))</f>
        <v/>
      </c>
      <c r="AZ44" s="1132">
        <f>IF($BC$3="４週",SUM(U44:AV44),IF($BC$3="暦月",SUM(U44:AY44),""))</f>
        <v>0</v>
      </c>
      <c r="BA44" s="1144"/>
      <c r="BB44" s="1158">
        <f>IF($BC$3="４週",AZ44/4,IF($BC$3="暦月",(AZ44/($BC$8/7)),""))</f>
        <v>0</v>
      </c>
      <c r="BC44" s="1144"/>
      <c r="BD44" s="1174"/>
      <c r="BE44" s="1178"/>
      <c r="BF44" s="1178"/>
      <c r="BG44" s="1178"/>
      <c r="BH44" s="1183"/>
    </row>
    <row r="45" spans="2:60" ht="20.25" customHeight="1">
      <c r="B45" s="941"/>
      <c r="C45" s="954"/>
      <c r="D45" s="967"/>
      <c r="E45" s="975"/>
      <c r="F45" s="973"/>
      <c r="G45" s="981"/>
      <c r="H45" s="994"/>
      <c r="I45" s="1002"/>
      <c r="J45" s="1008"/>
      <c r="K45" s="1008"/>
      <c r="L45" s="983"/>
      <c r="M45" s="1014"/>
      <c r="N45" s="1019"/>
      <c r="O45" s="1024"/>
      <c r="P45" s="1029" t="s">
        <v>305</v>
      </c>
      <c r="Q45" s="1036"/>
      <c r="R45" s="1036"/>
      <c r="S45" s="1044"/>
      <c r="T45" s="1056"/>
      <c r="U45" s="1073"/>
      <c r="V45" s="1083"/>
      <c r="W45" s="1083"/>
      <c r="X45" s="1083"/>
      <c r="Y45" s="1083"/>
      <c r="Z45" s="1083"/>
      <c r="AA45" s="1097"/>
      <c r="AB45" s="1073"/>
      <c r="AC45" s="1083"/>
      <c r="AD45" s="1083"/>
      <c r="AE45" s="1083"/>
      <c r="AF45" s="1083"/>
      <c r="AG45" s="1083"/>
      <c r="AH45" s="1097"/>
      <c r="AI45" s="1073"/>
      <c r="AJ45" s="1083"/>
      <c r="AK45" s="1083"/>
      <c r="AL45" s="1083"/>
      <c r="AM45" s="1083"/>
      <c r="AN45" s="1083"/>
      <c r="AO45" s="1097"/>
      <c r="AP45" s="1073"/>
      <c r="AQ45" s="1083"/>
      <c r="AR45" s="1083"/>
      <c r="AS45" s="1083"/>
      <c r="AT45" s="1083"/>
      <c r="AU45" s="1083"/>
      <c r="AV45" s="1097"/>
      <c r="AW45" s="1073"/>
      <c r="AX45" s="1083"/>
      <c r="AY45" s="1083"/>
      <c r="AZ45" s="1133"/>
      <c r="BA45" s="1145"/>
      <c r="BB45" s="1159"/>
      <c r="BC45" s="1145"/>
      <c r="BD45" s="1175"/>
      <c r="BE45" s="1179"/>
      <c r="BF45" s="1179"/>
      <c r="BG45" s="1179"/>
      <c r="BH45" s="1184"/>
    </row>
    <row r="46" spans="2:60" ht="20.25" customHeight="1">
      <c r="B46" s="939">
        <f>B43+1</f>
        <v>9</v>
      </c>
      <c r="C46" s="952"/>
      <c r="D46" s="965"/>
      <c r="E46" s="973"/>
      <c r="F46" s="973">
        <f>C45</f>
        <v>0</v>
      </c>
      <c r="G46" s="981"/>
      <c r="H46" s="991"/>
      <c r="I46" s="1000"/>
      <c r="J46" s="1006"/>
      <c r="K46" s="1006"/>
      <c r="L46" s="981"/>
      <c r="M46" s="1012"/>
      <c r="N46" s="1017"/>
      <c r="O46" s="1022"/>
      <c r="P46" s="1027" t="s">
        <v>301</v>
      </c>
      <c r="Q46" s="1034"/>
      <c r="R46" s="1034"/>
      <c r="S46" s="1042"/>
      <c r="T46" s="1054"/>
      <c r="U46" s="1071" t="str">
        <f>IF(U45="","",VLOOKUP(U45,'標準様式１シフト記号表（勤務時間帯）'!$D$6:$X$47,21,FALSE))</f>
        <v/>
      </c>
      <c r="V46" s="1081" t="str">
        <f>IF(V45="","",VLOOKUP(V45,'標準様式１シフト記号表（勤務時間帯）'!$D$6:$X$47,21,FALSE))</f>
        <v/>
      </c>
      <c r="W46" s="1081" t="str">
        <f>IF(W45="","",VLOOKUP(W45,'標準様式１シフト記号表（勤務時間帯）'!$D$6:$X$47,21,FALSE))</f>
        <v/>
      </c>
      <c r="X46" s="1081" t="str">
        <f>IF(X45="","",VLOOKUP(X45,'標準様式１シフト記号表（勤務時間帯）'!$D$6:$X$47,21,FALSE))</f>
        <v/>
      </c>
      <c r="Y46" s="1081" t="str">
        <f>IF(Y45="","",VLOOKUP(Y45,'標準様式１シフト記号表（勤務時間帯）'!$D$6:$X$47,21,FALSE))</f>
        <v/>
      </c>
      <c r="Z46" s="1081" t="str">
        <f>IF(Z45="","",VLOOKUP(Z45,'標準様式１シフト記号表（勤務時間帯）'!$D$6:$X$47,21,FALSE))</f>
        <v/>
      </c>
      <c r="AA46" s="1095" t="str">
        <f>IF(AA45="","",VLOOKUP(AA45,'標準様式１シフト記号表（勤務時間帯）'!$D$6:$X$47,21,FALSE))</f>
        <v/>
      </c>
      <c r="AB46" s="1071" t="str">
        <f>IF(AB45="","",VLOOKUP(AB45,'標準様式１シフト記号表（勤務時間帯）'!$D$6:$X$47,21,FALSE))</f>
        <v/>
      </c>
      <c r="AC46" s="1081" t="str">
        <f>IF(AC45="","",VLOOKUP(AC45,'標準様式１シフト記号表（勤務時間帯）'!$D$6:$X$47,21,FALSE))</f>
        <v/>
      </c>
      <c r="AD46" s="1081" t="str">
        <f>IF(AD45="","",VLOOKUP(AD45,'標準様式１シフト記号表（勤務時間帯）'!$D$6:$X$47,21,FALSE))</f>
        <v/>
      </c>
      <c r="AE46" s="1081" t="str">
        <f>IF(AE45="","",VLOOKUP(AE45,'標準様式１シフト記号表（勤務時間帯）'!$D$6:$X$47,21,FALSE))</f>
        <v/>
      </c>
      <c r="AF46" s="1081" t="str">
        <f>IF(AF45="","",VLOOKUP(AF45,'標準様式１シフト記号表（勤務時間帯）'!$D$6:$X$47,21,FALSE))</f>
        <v/>
      </c>
      <c r="AG46" s="1081" t="str">
        <f>IF(AG45="","",VLOOKUP(AG45,'標準様式１シフト記号表（勤務時間帯）'!$D$6:$X$47,21,FALSE))</f>
        <v/>
      </c>
      <c r="AH46" s="1095" t="str">
        <f>IF(AH45="","",VLOOKUP(AH45,'標準様式１シフト記号表（勤務時間帯）'!$D$6:$X$47,21,FALSE))</f>
        <v/>
      </c>
      <c r="AI46" s="1071" t="str">
        <f>IF(AI45="","",VLOOKUP(AI45,'標準様式１シフト記号表（勤務時間帯）'!$D$6:$X$47,21,FALSE))</f>
        <v/>
      </c>
      <c r="AJ46" s="1081" t="str">
        <f>IF(AJ45="","",VLOOKUP(AJ45,'標準様式１シフト記号表（勤務時間帯）'!$D$6:$X$47,21,FALSE))</f>
        <v/>
      </c>
      <c r="AK46" s="1081" t="str">
        <f>IF(AK45="","",VLOOKUP(AK45,'標準様式１シフト記号表（勤務時間帯）'!$D$6:$X$47,21,FALSE))</f>
        <v/>
      </c>
      <c r="AL46" s="1081" t="str">
        <f>IF(AL45="","",VLOOKUP(AL45,'標準様式１シフト記号表（勤務時間帯）'!$D$6:$X$47,21,FALSE))</f>
        <v/>
      </c>
      <c r="AM46" s="1081" t="str">
        <f>IF(AM45="","",VLOOKUP(AM45,'標準様式１シフト記号表（勤務時間帯）'!$D$6:$X$47,21,FALSE))</f>
        <v/>
      </c>
      <c r="AN46" s="1081" t="str">
        <f>IF(AN45="","",VLOOKUP(AN45,'標準様式１シフト記号表（勤務時間帯）'!$D$6:$X$47,21,FALSE))</f>
        <v/>
      </c>
      <c r="AO46" s="1095" t="str">
        <f>IF(AO45="","",VLOOKUP(AO45,'標準様式１シフト記号表（勤務時間帯）'!$D$6:$X$47,21,FALSE))</f>
        <v/>
      </c>
      <c r="AP46" s="1071" t="str">
        <f>IF(AP45="","",VLOOKUP(AP45,'標準様式１シフト記号表（勤務時間帯）'!$D$6:$X$47,21,FALSE))</f>
        <v/>
      </c>
      <c r="AQ46" s="1081" t="str">
        <f>IF(AQ45="","",VLOOKUP(AQ45,'標準様式１シフト記号表（勤務時間帯）'!$D$6:$X$47,21,FALSE))</f>
        <v/>
      </c>
      <c r="AR46" s="1081" t="str">
        <f>IF(AR45="","",VLOOKUP(AR45,'標準様式１シフト記号表（勤務時間帯）'!$D$6:$X$47,21,FALSE))</f>
        <v/>
      </c>
      <c r="AS46" s="1081" t="str">
        <f>IF(AS45="","",VLOOKUP(AS45,'標準様式１シフト記号表（勤務時間帯）'!$D$6:$X$47,21,FALSE))</f>
        <v/>
      </c>
      <c r="AT46" s="1081" t="str">
        <f>IF(AT45="","",VLOOKUP(AT45,'標準様式１シフト記号表（勤務時間帯）'!$D$6:$X$47,21,FALSE))</f>
        <v/>
      </c>
      <c r="AU46" s="1081" t="str">
        <f>IF(AU45="","",VLOOKUP(AU45,'標準様式１シフト記号表（勤務時間帯）'!$D$6:$X$47,21,FALSE))</f>
        <v/>
      </c>
      <c r="AV46" s="1095" t="str">
        <f>IF(AV45="","",VLOOKUP(AV45,'標準様式１シフト記号表（勤務時間帯）'!$D$6:$X$47,21,FALSE))</f>
        <v/>
      </c>
      <c r="AW46" s="1071" t="str">
        <f>IF(AW45="","",VLOOKUP(AW45,'標準様式１シフト記号表（勤務時間帯）'!$D$6:$X$47,21,FALSE))</f>
        <v/>
      </c>
      <c r="AX46" s="1081" t="str">
        <f>IF(AX45="","",VLOOKUP(AX45,'標準様式１シフト記号表（勤務時間帯）'!$D$6:$X$47,21,FALSE))</f>
        <v/>
      </c>
      <c r="AY46" s="1081" t="str">
        <f>IF(AY45="","",VLOOKUP(AY45,'標準様式１シフト記号表（勤務時間帯）'!$D$6:$X$47,21,FALSE))</f>
        <v/>
      </c>
      <c r="AZ46" s="1131">
        <f>IF($BC$3="４週",SUM(U46:AV46),IF($BC$3="暦月",SUM(U46:AY46),""))</f>
        <v>0</v>
      </c>
      <c r="BA46" s="1143"/>
      <c r="BB46" s="1157">
        <f>IF($BC$3="４週",AZ46/4,IF($BC$3="暦月",(AZ46/($BC$8/7)),""))</f>
        <v>0</v>
      </c>
      <c r="BC46" s="1143"/>
      <c r="BD46" s="1173"/>
      <c r="BE46" s="1177"/>
      <c r="BF46" s="1177"/>
      <c r="BG46" s="1177"/>
      <c r="BH46" s="1182"/>
    </row>
    <row r="47" spans="2:60" ht="20.25" customHeight="1">
      <c r="B47" s="940"/>
      <c r="C47" s="953"/>
      <c r="D47" s="966"/>
      <c r="E47" s="974"/>
      <c r="F47" s="974"/>
      <c r="G47" s="982">
        <f>C45</f>
        <v>0</v>
      </c>
      <c r="H47" s="992"/>
      <c r="I47" s="1001"/>
      <c r="J47" s="1007"/>
      <c r="K47" s="1007"/>
      <c r="L47" s="982"/>
      <c r="M47" s="1013"/>
      <c r="N47" s="1018"/>
      <c r="O47" s="1023"/>
      <c r="P47" s="1028" t="s">
        <v>30</v>
      </c>
      <c r="Q47" s="1035"/>
      <c r="R47" s="1035"/>
      <c r="S47" s="1045"/>
      <c r="T47" s="1058"/>
      <c r="U47" s="1072" t="str">
        <f>IF(U45="","",VLOOKUP(U45,'標準様式１シフト記号表（勤務時間帯）'!$D$6:$Z$47,23,FALSE))</f>
        <v/>
      </c>
      <c r="V47" s="1082" t="str">
        <f>IF(V45="","",VLOOKUP(V45,'標準様式１シフト記号表（勤務時間帯）'!$D$6:$Z$47,23,FALSE))</f>
        <v/>
      </c>
      <c r="W47" s="1082" t="str">
        <f>IF(W45="","",VLOOKUP(W45,'標準様式１シフト記号表（勤務時間帯）'!$D$6:$Z$47,23,FALSE))</f>
        <v/>
      </c>
      <c r="X47" s="1082" t="str">
        <f>IF(X45="","",VLOOKUP(X45,'標準様式１シフト記号表（勤務時間帯）'!$D$6:$Z$47,23,FALSE))</f>
        <v/>
      </c>
      <c r="Y47" s="1082" t="str">
        <f>IF(Y45="","",VLOOKUP(Y45,'標準様式１シフト記号表（勤務時間帯）'!$D$6:$Z$47,23,FALSE))</f>
        <v/>
      </c>
      <c r="Z47" s="1082" t="str">
        <f>IF(Z45="","",VLOOKUP(Z45,'標準様式１シフト記号表（勤務時間帯）'!$D$6:$Z$47,23,FALSE))</f>
        <v/>
      </c>
      <c r="AA47" s="1096" t="str">
        <f>IF(AA45="","",VLOOKUP(AA45,'標準様式１シフト記号表（勤務時間帯）'!$D$6:$Z$47,23,FALSE))</f>
        <v/>
      </c>
      <c r="AB47" s="1072" t="str">
        <f>IF(AB45="","",VLOOKUP(AB45,'標準様式１シフト記号表（勤務時間帯）'!$D$6:$Z$47,23,FALSE))</f>
        <v/>
      </c>
      <c r="AC47" s="1082" t="str">
        <f>IF(AC45="","",VLOOKUP(AC45,'標準様式１シフト記号表（勤務時間帯）'!$D$6:$Z$47,23,FALSE))</f>
        <v/>
      </c>
      <c r="AD47" s="1082" t="str">
        <f>IF(AD45="","",VLOOKUP(AD45,'標準様式１シフト記号表（勤務時間帯）'!$D$6:$Z$47,23,FALSE))</f>
        <v/>
      </c>
      <c r="AE47" s="1082" t="str">
        <f>IF(AE45="","",VLOOKUP(AE45,'標準様式１シフト記号表（勤務時間帯）'!$D$6:$Z$47,23,FALSE))</f>
        <v/>
      </c>
      <c r="AF47" s="1082" t="str">
        <f>IF(AF45="","",VLOOKUP(AF45,'標準様式１シフト記号表（勤務時間帯）'!$D$6:$Z$47,23,FALSE))</f>
        <v/>
      </c>
      <c r="AG47" s="1082" t="str">
        <f>IF(AG45="","",VLOOKUP(AG45,'標準様式１シフト記号表（勤務時間帯）'!$D$6:$Z$47,23,FALSE))</f>
        <v/>
      </c>
      <c r="AH47" s="1096" t="str">
        <f>IF(AH45="","",VLOOKUP(AH45,'標準様式１シフト記号表（勤務時間帯）'!$D$6:$Z$47,23,FALSE))</f>
        <v/>
      </c>
      <c r="AI47" s="1072" t="str">
        <f>IF(AI45="","",VLOOKUP(AI45,'標準様式１シフト記号表（勤務時間帯）'!$D$6:$Z$47,23,FALSE))</f>
        <v/>
      </c>
      <c r="AJ47" s="1082" t="str">
        <f>IF(AJ45="","",VLOOKUP(AJ45,'標準様式１シフト記号表（勤務時間帯）'!$D$6:$Z$47,23,FALSE))</f>
        <v/>
      </c>
      <c r="AK47" s="1082" t="str">
        <f>IF(AK45="","",VLOOKUP(AK45,'標準様式１シフト記号表（勤務時間帯）'!$D$6:$Z$47,23,FALSE))</f>
        <v/>
      </c>
      <c r="AL47" s="1082" t="str">
        <f>IF(AL45="","",VLOOKUP(AL45,'標準様式１シフト記号表（勤務時間帯）'!$D$6:$Z$47,23,FALSE))</f>
        <v/>
      </c>
      <c r="AM47" s="1082" t="str">
        <f>IF(AM45="","",VLOOKUP(AM45,'標準様式１シフト記号表（勤務時間帯）'!$D$6:$Z$47,23,FALSE))</f>
        <v/>
      </c>
      <c r="AN47" s="1082" t="str">
        <f>IF(AN45="","",VLOOKUP(AN45,'標準様式１シフト記号表（勤務時間帯）'!$D$6:$Z$47,23,FALSE))</f>
        <v/>
      </c>
      <c r="AO47" s="1096" t="str">
        <f>IF(AO45="","",VLOOKUP(AO45,'標準様式１シフト記号表（勤務時間帯）'!$D$6:$Z$47,23,FALSE))</f>
        <v/>
      </c>
      <c r="AP47" s="1072" t="str">
        <f>IF(AP45="","",VLOOKUP(AP45,'標準様式１シフト記号表（勤務時間帯）'!$D$6:$Z$47,23,FALSE))</f>
        <v/>
      </c>
      <c r="AQ47" s="1082" t="str">
        <f>IF(AQ45="","",VLOOKUP(AQ45,'標準様式１シフト記号表（勤務時間帯）'!$D$6:$Z$47,23,FALSE))</f>
        <v/>
      </c>
      <c r="AR47" s="1082" t="str">
        <f>IF(AR45="","",VLOOKUP(AR45,'標準様式１シフト記号表（勤務時間帯）'!$D$6:$Z$47,23,FALSE))</f>
        <v/>
      </c>
      <c r="AS47" s="1082" t="str">
        <f>IF(AS45="","",VLOOKUP(AS45,'標準様式１シフト記号表（勤務時間帯）'!$D$6:$Z$47,23,FALSE))</f>
        <v/>
      </c>
      <c r="AT47" s="1082" t="str">
        <f>IF(AT45="","",VLOOKUP(AT45,'標準様式１シフト記号表（勤務時間帯）'!$D$6:$Z$47,23,FALSE))</f>
        <v/>
      </c>
      <c r="AU47" s="1082" t="str">
        <f>IF(AU45="","",VLOOKUP(AU45,'標準様式１シフト記号表（勤務時間帯）'!$D$6:$Z$47,23,FALSE))</f>
        <v/>
      </c>
      <c r="AV47" s="1096" t="str">
        <f>IF(AV45="","",VLOOKUP(AV45,'標準様式１シフト記号表（勤務時間帯）'!$D$6:$Z$47,23,FALSE))</f>
        <v/>
      </c>
      <c r="AW47" s="1072" t="str">
        <f>IF(AW45="","",VLOOKUP(AW45,'標準様式１シフト記号表（勤務時間帯）'!$D$6:$Z$47,23,FALSE))</f>
        <v/>
      </c>
      <c r="AX47" s="1082" t="str">
        <f>IF(AX45="","",VLOOKUP(AX45,'標準様式１シフト記号表（勤務時間帯）'!$D$6:$Z$47,23,FALSE))</f>
        <v/>
      </c>
      <c r="AY47" s="1082" t="str">
        <f>IF(AY45="","",VLOOKUP(AY45,'標準様式１シフト記号表（勤務時間帯）'!$D$6:$Z$47,23,FALSE))</f>
        <v/>
      </c>
      <c r="AZ47" s="1132">
        <f>IF($BC$3="４週",SUM(U47:AV47),IF($BC$3="暦月",SUM(U47:AY47),""))</f>
        <v>0</v>
      </c>
      <c r="BA47" s="1144"/>
      <c r="BB47" s="1158">
        <f>IF($BC$3="４週",AZ47/4,IF($BC$3="暦月",(AZ47/($BC$8/7)),""))</f>
        <v>0</v>
      </c>
      <c r="BC47" s="1144"/>
      <c r="BD47" s="1174"/>
      <c r="BE47" s="1178"/>
      <c r="BF47" s="1178"/>
      <c r="BG47" s="1178"/>
      <c r="BH47" s="1183"/>
    </row>
    <row r="48" spans="2:60" ht="20.25" customHeight="1">
      <c r="B48" s="941"/>
      <c r="C48" s="954"/>
      <c r="D48" s="967"/>
      <c r="E48" s="975"/>
      <c r="F48" s="973"/>
      <c r="G48" s="981"/>
      <c r="H48" s="994"/>
      <c r="I48" s="1002"/>
      <c r="J48" s="1008"/>
      <c r="K48" s="1008"/>
      <c r="L48" s="983"/>
      <c r="M48" s="1014"/>
      <c r="N48" s="1019"/>
      <c r="O48" s="1024"/>
      <c r="P48" s="1029" t="s">
        <v>305</v>
      </c>
      <c r="Q48" s="915"/>
      <c r="R48" s="915"/>
      <c r="S48" s="959"/>
      <c r="T48" s="1059"/>
      <c r="U48" s="1073"/>
      <c r="V48" s="1083"/>
      <c r="W48" s="1083"/>
      <c r="X48" s="1083"/>
      <c r="Y48" s="1083"/>
      <c r="Z48" s="1083"/>
      <c r="AA48" s="1097"/>
      <c r="AB48" s="1073"/>
      <c r="AC48" s="1083"/>
      <c r="AD48" s="1083"/>
      <c r="AE48" s="1083"/>
      <c r="AF48" s="1083"/>
      <c r="AG48" s="1083"/>
      <c r="AH48" s="1097"/>
      <c r="AI48" s="1073"/>
      <c r="AJ48" s="1083"/>
      <c r="AK48" s="1083"/>
      <c r="AL48" s="1083"/>
      <c r="AM48" s="1083"/>
      <c r="AN48" s="1083"/>
      <c r="AO48" s="1097"/>
      <c r="AP48" s="1073"/>
      <c r="AQ48" s="1083"/>
      <c r="AR48" s="1083"/>
      <c r="AS48" s="1083"/>
      <c r="AT48" s="1083"/>
      <c r="AU48" s="1083"/>
      <c r="AV48" s="1097"/>
      <c r="AW48" s="1073"/>
      <c r="AX48" s="1083"/>
      <c r="AY48" s="1083"/>
      <c r="AZ48" s="1133"/>
      <c r="BA48" s="1145"/>
      <c r="BB48" s="1159"/>
      <c r="BC48" s="1145"/>
      <c r="BD48" s="1175"/>
      <c r="BE48" s="1179"/>
      <c r="BF48" s="1179"/>
      <c r="BG48" s="1179"/>
      <c r="BH48" s="1184"/>
    </row>
    <row r="49" spans="2:60" ht="20.25" customHeight="1">
      <c r="B49" s="939">
        <f>B46+1</f>
        <v>10</v>
      </c>
      <c r="C49" s="952"/>
      <c r="D49" s="965"/>
      <c r="E49" s="973"/>
      <c r="F49" s="973">
        <f>C48</f>
        <v>0</v>
      </c>
      <c r="G49" s="981"/>
      <c r="H49" s="991"/>
      <c r="I49" s="1000"/>
      <c r="J49" s="1006"/>
      <c r="K49" s="1006"/>
      <c r="L49" s="981"/>
      <c r="M49" s="1012"/>
      <c r="N49" s="1017"/>
      <c r="O49" s="1022"/>
      <c r="P49" s="1027" t="s">
        <v>301</v>
      </c>
      <c r="Q49" s="1034"/>
      <c r="R49" s="1034"/>
      <c r="S49" s="1042"/>
      <c r="T49" s="1054"/>
      <c r="U49" s="1071" t="str">
        <f>IF(U48="","",VLOOKUP(U48,'標準様式１シフト記号表（勤務時間帯）'!$D$6:$X$47,21,FALSE))</f>
        <v/>
      </c>
      <c r="V49" s="1081" t="str">
        <f>IF(V48="","",VLOOKUP(V48,'標準様式１シフト記号表（勤務時間帯）'!$D$6:$X$47,21,FALSE))</f>
        <v/>
      </c>
      <c r="W49" s="1081" t="str">
        <f>IF(W48="","",VLOOKUP(W48,'標準様式１シフト記号表（勤務時間帯）'!$D$6:$X$47,21,FALSE))</f>
        <v/>
      </c>
      <c r="X49" s="1081" t="str">
        <f>IF(X48="","",VLOOKUP(X48,'標準様式１シフト記号表（勤務時間帯）'!$D$6:$X$47,21,FALSE))</f>
        <v/>
      </c>
      <c r="Y49" s="1081" t="str">
        <f>IF(Y48="","",VLOOKUP(Y48,'標準様式１シフト記号表（勤務時間帯）'!$D$6:$X$47,21,FALSE))</f>
        <v/>
      </c>
      <c r="Z49" s="1081" t="str">
        <f>IF(Z48="","",VLOOKUP(Z48,'標準様式１シフト記号表（勤務時間帯）'!$D$6:$X$47,21,FALSE))</f>
        <v/>
      </c>
      <c r="AA49" s="1095" t="str">
        <f>IF(AA48="","",VLOOKUP(AA48,'標準様式１シフト記号表（勤務時間帯）'!$D$6:$X$47,21,FALSE))</f>
        <v/>
      </c>
      <c r="AB49" s="1071" t="str">
        <f>IF(AB48="","",VLOOKUP(AB48,'標準様式１シフト記号表（勤務時間帯）'!$D$6:$X$47,21,FALSE))</f>
        <v/>
      </c>
      <c r="AC49" s="1081" t="str">
        <f>IF(AC48="","",VLOOKUP(AC48,'標準様式１シフト記号表（勤務時間帯）'!$D$6:$X$47,21,FALSE))</f>
        <v/>
      </c>
      <c r="AD49" s="1081" t="str">
        <f>IF(AD48="","",VLOOKUP(AD48,'標準様式１シフト記号表（勤務時間帯）'!$D$6:$X$47,21,FALSE))</f>
        <v/>
      </c>
      <c r="AE49" s="1081" t="str">
        <f>IF(AE48="","",VLOOKUP(AE48,'標準様式１シフト記号表（勤務時間帯）'!$D$6:$X$47,21,FALSE))</f>
        <v/>
      </c>
      <c r="AF49" s="1081" t="str">
        <f>IF(AF48="","",VLOOKUP(AF48,'標準様式１シフト記号表（勤務時間帯）'!$D$6:$X$47,21,FALSE))</f>
        <v/>
      </c>
      <c r="AG49" s="1081" t="str">
        <f>IF(AG48="","",VLOOKUP(AG48,'標準様式１シフト記号表（勤務時間帯）'!$D$6:$X$47,21,FALSE))</f>
        <v/>
      </c>
      <c r="AH49" s="1095" t="str">
        <f>IF(AH48="","",VLOOKUP(AH48,'標準様式１シフト記号表（勤務時間帯）'!$D$6:$X$47,21,FALSE))</f>
        <v/>
      </c>
      <c r="AI49" s="1071" t="str">
        <f>IF(AI48="","",VLOOKUP(AI48,'標準様式１シフト記号表（勤務時間帯）'!$D$6:$X$47,21,FALSE))</f>
        <v/>
      </c>
      <c r="AJ49" s="1081" t="str">
        <f>IF(AJ48="","",VLOOKUP(AJ48,'標準様式１シフト記号表（勤務時間帯）'!$D$6:$X$47,21,FALSE))</f>
        <v/>
      </c>
      <c r="AK49" s="1081" t="str">
        <f>IF(AK48="","",VLOOKUP(AK48,'標準様式１シフト記号表（勤務時間帯）'!$D$6:$X$47,21,FALSE))</f>
        <v/>
      </c>
      <c r="AL49" s="1081" t="str">
        <f>IF(AL48="","",VLOOKUP(AL48,'標準様式１シフト記号表（勤務時間帯）'!$D$6:$X$47,21,FALSE))</f>
        <v/>
      </c>
      <c r="AM49" s="1081" t="str">
        <f>IF(AM48="","",VLOOKUP(AM48,'標準様式１シフト記号表（勤務時間帯）'!$D$6:$X$47,21,FALSE))</f>
        <v/>
      </c>
      <c r="AN49" s="1081" t="str">
        <f>IF(AN48="","",VLOOKUP(AN48,'標準様式１シフト記号表（勤務時間帯）'!$D$6:$X$47,21,FALSE))</f>
        <v/>
      </c>
      <c r="AO49" s="1095" t="str">
        <f>IF(AO48="","",VLOOKUP(AO48,'標準様式１シフト記号表（勤務時間帯）'!$D$6:$X$47,21,FALSE))</f>
        <v/>
      </c>
      <c r="AP49" s="1071" t="str">
        <f>IF(AP48="","",VLOOKUP(AP48,'標準様式１シフト記号表（勤務時間帯）'!$D$6:$X$47,21,FALSE))</f>
        <v/>
      </c>
      <c r="AQ49" s="1081" t="str">
        <f>IF(AQ48="","",VLOOKUP(AQ48,'標準様式１シフト記号表（勤務時間帯）'!$D$6:$X$47,21,FALSE))</f>
        <v/>
      </c>
      <c r="AR49" s="1081" t="str">
        <f>IF(AR48="","",VLOOKUP(AR48,'標準様式１シフト記号表（勤務時間帯）'!$D$6:$X$47,21,FALSE))</f>
        <v/>
      </c>
      <c r="AS49" s="1081" t="str">
        <f>IF(AS48="","",VLOOKUP(AS48,'標準様式１シフト記号表（勤務時間帯）'!$D$6:$X$47,21,FALSE))</f>
        <v/>
      </c>
      <c r="AT49" s="1081" t="str">
        <f>IF(AT48="","",VLOOKUP(AT48,'標準様式１シフト記号表（勤務時間帯）'!$D$6:$X$47,21,FALSE))</f>
        <v/>
      </c>
      <c r="AU49" s="1081" t="str">
        <f>IF(AU48="","",VLOOKUP(AU48,'標準様式１シフト記号表（勤務時間帯）'!$D$6:$X$47,21,FALSE))</f>
        <v/>
      </c>
      <c r="AV49" s="1095" t="str">
        <f>IF(AV48="","",VLOOKUP(AV48,'標準様式１シフト記号表（勤務時間帯）'!$D$6:$X$47,21,FALSE))</f>
        <v/>
      </c>
      <c r="AW49" s="1071" t="str">
        <f>IF(AW48="","",VLOOKUP(AW48,'標準様式１シフト記号表（勤務時間帯）'!$D$6:$X$47,21,FALSE))</f>
        <v/>
      </c>
      <c r="AX49" s="1081" t="str">
        <f>IF(AX48="","",VLOOKUP(AX48,'標準様式１シフト記号表（勤務時間帯）'!$D$6:$X$47,21,FALSE))</f>
        <v/>
      </c>
      <c r="AY49" s="1081" t="str">
        <f>IF(AY48="","",VLOOKUP(AY48,'標準様式１シフト記号表（勤務時間帯）'!$D$6:$X$47,21,FALSE))</f>
        <v/>
      </c>
      <c r="AZ49" s="1131">
        <f>IF($BC$3="４週",SUM(U49:AV49),IF($BC$3="暦月",SUM(U49:AY49),""))</f>
        <v>0</v>
      </c>
      <c r="BA49" s="1143"/>
      <c r="BB49" s="1157">
        <f>IF($BC$3="４週",AZ49/4,IF($BC$3="暦月",(AZ49/($BC$8/7)),""))</f>
        <v>0</v>
      </c>
      <c r="BC49" s="1143"/>
      <c r="BD49" s="1173"/>
      <c r="BE49" s="1177"/>
      <c r="BF49" s="1177"/>
      <c r="BG49" s="1177"/>
      <c r="BH49" s="1182"/>
    </row>
    <row r="50" spans="2:60" ht="20.25" customHeight="1">
      <c r="B50" s="940"/>
      <c r="C50" s="953"/>
      <c r="D50" s="966"/>
      <c r="E50" s="974"/>
      <c r="F50" s="974"/>
      <c r="G50" s="982">
        <f>C48</f>
        <v>0</v>
      </c>
      <c r="H50" s="992"/>
      <c r="I50" s="1001"/>
      <c r="J50" s="1007"/>
      <c r="K50" s="1007"/>
      <c r="L50" s="982"/>
      <c r="M50" s="1013"/>
      <c r="N50" s="1018"/>
      <c r="O50" s="1023"/>
      <c r="P50" s="1030" t="s">
        <v>30</v>
      </c>
      <c r="Q50" s="1038"/>
      <c r="R50" s="1038"/>
      <c r="S50" s="1046"/>
      <c r="T50" s="1060"/>
      <c r="U50" s="1072" t="str">
        <f>IF(U48="","",VLOOKUP(U48,'標準様式１シフト記号表（勤務時間帯）'!$D$6:$Z$47,23,FALSE))</f>
        <v/>
      </c>
      <c r="V50" s="1082" t="str">
        <f>IF(V48="","",VLOOKUP(V48,'標準様式１シフト記号表（勤務時間帯）'!$D$6:$Z$47,23,FALSE))</f>
        <v/>
      </c>
      <c r="W50" s="1082" t="str">
        <f>IF(W48="","",VLOOKUP(W48,'標準様式１シフト記号表（勤務時間帯）'!$D$6:$Z$47,23,FALSE))</f>
        <v/>
      </c>
      <c r="X50" s="1082" t="str">
        <f>IF(X48="","",VLOOKUP(X48,'標準様式１シフト記号表（勤務時間帯）'!$D$6:$Z$47,23,FALSE))</f>
        <v/>
      </c>
      <c r="Y50" s="1082" t="str">
        <f>IF(Y48="","",VLOOKUP(Y48,'標準様式１シフト記号表（勤務時間帯）'!$D$6:$Z$47,23,FALSE))</f>
        <v/>
      </c>
      <c r="Z50" s="1082" t="str">
        <f>IF(Z48="","",VLOOKUP(Z48,'標準様式１シフト記号表（勤務時間帯）'!$D$6:$Z$47,23,FALSE))</f>
        <v/>
      </c>
      <c r="AA50" s="1096" t="str">
        <f>IF(AA48="","",VLOOKUP(AA48,'標準様式１シフト記号表（勤務時間帯）'!$D$6:$Z$47,23,FALSE))</f>
        <v/>
      </c>
      <c r="AB50" s="1072" t="str">
        <f>IF(AB48="","",VLOOKUP(AB48,'標準様式１シフト記号表（勤務時間帯）'!$D$6:$Z$47,23,FALSE))</f>
        <v/>
      </c>
      <c r="AC50" s="1082" t="str">
        <f>IF(AC48="","",VLOOKUP(AC48,'標準様式１シフト記号表（勤務時間帯）'!$D$6:$Z$47,23,FALSE))</f>
        <v/>
      </c>
      <c r="AD50" s="1082" t="str">
        <f>IF(AD48="","",VLOOKUP(AD48,'標準様式１シフト記号表（勤務時間帯）'!$D$6:$Z$47,23,FALSE))</f>
        <v/>
      </c>
      <c r="AE50" s="1082" t="str">
        <f>IF(AE48="","",VLOOKUP(AE48,'標準様式１シフト記号表（勤務時間帯）'!$D$6:$Z$47,23,FALSE))</f>
        <v/>
      </c>
      <c r="AF50" s="1082" t="str">
        <f>IF(AF48="","",VLOOKUP(AF48,'標準様式１シフト記号表（勤務時間帯）'!$D$6:$Z$47,23,FALSE))</f>
        <v/>
      </c>
      <c r="AG50" s="1082" t="str">
        <f>IF(AG48="","",VLOOKUP(AG48,'標準様式１シフト記号表（勤務時間帯）'!$D$6:$Z$47,23,FALSE))</f>
        <v/>
      </c>
      <c r="AH50" s="1096" t="str">
        <f>IF(AH48="","",VLOOKUP(AH48,'標準様式１シフト記号表（勤務時間帯）'!$D$6:$Z$47,23,FALSE))</f>
        <v/>
      </c>
      <c r="AI50" s="1072" t="str">
        <f>IF(AI48="","",VLOOKUP(AI48,'標準様式１シフト記号表（勤務時間帯）'!$D$6:$Z$47,23,FALSE))</f>
        <v/>
      </c>
      <c r="AJ50" s="1082" t="str">
        <f>IF(AJ48="","",VLOOKUP(AJ48,'標準様式１シフト記号表（勤務時間帯）'!$D$6:$Z$47,23,FALSE))</f>
        <v/>
      </c>
      <c r="AK50" s="1082" t="str">
        <f>IF(AK48="","",VLOOKUP(AK48,'標準様式１シフト記号表（勤務時間帯）'!$D$6:$Z$47,23,FALSE))</f>
        <v/>
      </c>
      <c r="AL50" s="1082" t="str">
        <f>IF(AL48="","",VLOOKUP(AL48,'標準様式１シフト記号表（勤務時間帯）'!$D$6:$Z$47,23,FALSE))</f>
        <v/>
      </c>
      <c r="AM50" s="1082" t="str">
        <f>IF(AM48="","",VLOOKUP(AM48,'標準様式１シフト記号表（勤務時間帯）'!$D$6:$Z$47,23,FALSE))</f>
        <v/>
      </c>
      <c r="AN50" s="1082" t="str">
        <f>IF(AN48="","",VLOOKUP(AN48,'標準様式１シフト記号表（勤務時間帯）'!$D$6:$Z$47,23,FALSE))</f>
        <v/>
      </c>
      <c r="AO50" s="1096" t="str">
        <f>IF(AO48="","",VLOOKUP(AO48,'標準様式１シフト記号表（勤務時間帯）'!$D$6:$Z$47,23,FALSE))</f>
        <v/>
      </c>
      <c r="AP50" s="1072" t="str">
        <f>IF(AP48="","",VLOOKUP(AP48,'標準様式１シフト記号表（勤務時間帯）'!$D$6:$Z$47,23,FALSE))</f>
        <v/>
      </c>
      <c r="AQ50" s="1082" t="str">
        <f>IF(AQ48="","",VLOOKUP(AQ48,'標準様式１シフト記号表（勤務時間帯）'!$D$6:$Z$47,23,FALSE))</f>
        <v/>
      </c>
      <c r="AR50" s="1082" t="str">
        <f>IF(AR48="","",VLOOKUP(AR48,'標準様式１シフト記号表（勤務時間帯）'!$D$6:$Z$47,23,FALSE))</f>
        <v/>
      </c>
      <c r="AS50" s="1082" t="str">
        <f>IF(AS48="","",VLOOKUP(AS48,'標準様式１シフト記号表（勤務時間帯）'!$D$6:$Z$47,23,FALSE))</f>
        <v/>
      </c>
      <c r="AT50" s="1082" t="str">
        <f>IF(AT48="","",VLOOKUP(AT48,'標準様式１シフト記号表（勤務時間帯）'!$D$6:$Z$47,23,FALSE))</f>
        <v/>
      </c>
      <c r="AU50" s="1082" t="str">
        <f>IF(AU48="","",VLOOKUP(AU48,'標準様式１シフト記号表（勤務時間帯）'!$D$6:$Z$47,23,FALSE))</f>
        <v/>
      </c>
      <c r="AV50" s="1096" t="str">
        <f>IF(AV48="","",VLOOKUP(AV48,'標準様式１シフト記号表（勤務時間帯）'!$D$6:$Z$47,23,FALSE))</f>
        <v/>
      </c>
      <c r="AW50" s="1072" t="str">
        <f>IF(AW48="","",VLOOKUP(AW48,'標準様式１シフト記号表（勤務時間帯）'!$D$6:$Z$47,23,FALSE))</f>
        <v/>
      </c>
      <c r="AX50" s="1082" t="str">
        <f>IF(AX48="","",VLOOKUP(AX48,'標準様式１シフト記号表（勤務時間帯）'!$D$6:$Z$47,23,FALSE))</f>
        <v/>
      </c>
      <c r="AY50" s="1082" t="str">
        <f>IF(AY48="","",VLOOKUP(AY48,'標準様式１シフト記号表（勤務時間帯）'!$D$6:$Z$47,23,FALSE))</f>
        <v/>
      </c>
      <c r="AZ50" s="1132">
        <f>IF($BC$3="４週",SUM(U50:AV50),IF($BC$3="暦月",SUM(U50:AY50),""))</f>
        <v>0</v>
      </c>
      <c r="BA50" s="1144"/>
      <c r="BB50" s="1158">
        <f>IF($BC$3="４週",AZ50/4,IF($BC$3="暦月",(AZ50/($BC$8/7)),""))</f>
        <v>0</v>
      </c>
      <c r="BC50" s="1144"/>
      <c r="BD50" s="1174"/>
      <c r="BE50" s="1178"/>
      <c r="BF50" s="1178"/>
      <c r="BG50" s="1178"/>
      <c r="BH50" s="1183"/>
    </row>
    <row r="51" spans="2:60" ht="20.25" customHeight="1">
      <c r="B51" s="941"/>
      <c r="C51" s="954"/>
      <c r="D51" s="967"/>
      <c r="E51" s="975"/>
      <c r="F51" s="973"/>
      <c r="G51" s="981"/>
      <c r="H51" s="994"/>
      <c r="I51" s="1002"/>
      <c r="J51" s="1008"/>
      <c r="K51" s="1008"/>
      <c r="L51" s="983"/>
      <c r="M51" s="1014"/>
      <c r="N51" s="1019"/>
      <c r="O51" s="1024"/>
      <c r="P51" s="1029" t="s">
        <v>305</v>
      </c>
      <c r="Q51" s="915"/>
      <c r="R51" s="915"/>
      <c r="S51" s="959"/>
      <c r="T51" s="1059"/>
      <c r="U51" s="1073"/>
      <c r="V51" s="1083"/>
      <c r="W51" s="1083"/>
      <c r="X51" s="1083"/>
      <c r="Y51" s="1083"/>
      <c r="Z51" s="1083"/>
      <c r="AA51" s="1097"/>
      <c r="AB51" s="1073"/>
      <c r="AC51" s="1083"/>
      <c r="AD51" s="1083"/>
      <c r="AE51" s="1083"/>
      <c r="AF51" s="1083"/>
      <c r="AG51" s="1083"/>
      <c r="AH51" s="1097"/>
      <c r="AI51" s="1073"/>
      <c r="AJ51" s="1083"/>
      <c r="AK51" s="1083"/>
      <c r="AL51" s="1083"/>
      <c r="AM51" s="1083"/>
      <c r="AN51" s="1083"/>
      <c r="AO51" s="1097"/>
      <c r="AP51" s="1073"/>
      <c r="AQ51" s="1083"/>
      <c r="AR51" s="1083"/>
      <c r="AS51" s="1083"/>
      <c r="AT51" s="1083"/>
      <c r="AU51" s="1083"/>
      <c r="AV51" s="1097"/>
      <c r="AW51" s="1073"/>
      <c r="AX51" s="1083"/>
      <c r="AY51" s="1083"/>
      <c r="AZ51" s="1133"/>
      <c r="BA51" s="1145"/>
      <c r="BB51" s="1159"/>
      <c r="BC51" s="1145"/>
      <c r="BD51" s="1175"/>
      <c r="BE51" s="1179"/>
      <c r="BF51" s="1179"/>
      <c r="BG51" s="1179"/>
      <c r="BH51" s="1184"/>
    </row>
    <row r="52" spans="2:60" ht="20.25" customHeight="1">
      <c r="B52" s="939">
        <f>B49+1</f>
        <v>11</v>
      </c>
      <c r="C52" s="952"/>
      <c r="D52" s="965"/>
      <c r="E52" s="973"/>
      <c r="F52" s="973">
        <f>C51</f>
        <v>0</v>
      </c>
      <c r="G52" s="981"/>
      <c r="H52" s="991"/>
      <c r="I52" s="1000"/>
      <c r="J52" s="1006"/>
      <c r="K52" s="1006"/>
      <c r="L52" s="981"/>
      <c r="M52" s="1012"/>
      <c r="N52" s="1017"/>
      <c r="O52" s="1022"/>
      <c r="P52" s="1027" t="s">
        <v>301</v>
      </c>
      <c r="Q52" s="1034"/>
      <c r="R52" s="1034"/>
      <c r="S52" s="1042"/>
      <c r="T52" s="1054"/>
      <c r="U52" s="1071" t="str">
        <f>IF(U51="","",VLOOKUP(U51,'標準様式１シフト記号表（勤務時間帯）'!$D$6:$X$47,21,FALSE))</f>
        <v/>
      </c>
      <c r="V52" s="1081" t="str">
        <f>IF(V51="","",VLOOKUP(V51,'標準様式１シフト記号表（勤務時間帯）'!$D$6:$X$47,21,FALSE))</f>
        <v/>
      </c>
      <c r="W52" s="1081" t="str">
        <f>IF(W51="","",VLOOKUP(W51,'標準様式１シフト記号表（勤務時間帯）'!$D$6:$X$47,21,FALSE))</f>
        <v/>
      </c>
      <c r="X52" s="1081" t="str">
        <f>IF(X51="","",VLOOKUP(X51,'標準様式１シフト記号表（勤務時間帯）'!$D$6:$X$47,21,FALSE))</f>
        <v/>
      </c>
      <c r="Y52" s="1081" t="str">
        <f>IF(Y51="","",VLOOKUP(Y51,'標準様式１シフト記号表（勤務時間帯）'!$D$6:$X$47,21,FALSE))</f>
        <v/>
      </c>
      <c r="Z52" s="1081" t="str">
        <f>IF(Z51="","",VLOOKUP(Z51,'標準様式１シフト記号表（勤務時間帯）'!$D$6:$X$47,21,FALSE))</f>
        <v/>
      </c>
      <c r="AA52" s="1095" t="str">
        <f>IF(AA51="","",VLOOKUP(AA51,'標準様式１シフト記号表（勤務時間帯）'!$D$6:$X$47,21,FALSE))</f>
        <v/>
      </c>
      <c r="AB52" s="1071" t="str">
        <f>IF(AB51="","",VLOOKUP(AB51,'標準様式１シフト記号表（勤務時間帯）'!$D$6:$X$47,21,FALSE))</f>
        <v/>
      </c>
      <c r="AC52" s="1081" t="str">
        <f>IF(AC51="","",VLOOKUP(AC51,'標準様式１シフト記号表（勤務時間帯）'!$D$6:$X$47,21,FALSE))</f>
        <v/>
      </c>
      <c r="AD52" s="1081" t="str">
        <f>IF(AD51="","",VLOOKUP(AD51,'標準様式１シフト記号表（勤務時間帯）'!$D$6:$X$47,21,FALSE))</f>
        <v/>
      </c>
      <c r="AE52" s="1081" t="str">
        <f>IF(AE51="","",VLOOKUP(AE51,'標準様式１シフト記号表（勤務時間帯）'!$D$6:$X$47,21,FALSE))</f>
        <v/>
      </c>
      <c r="AF52" s="1081" t="str">
        <f>IF(AF51="","",VLOOKUP(AF51,'標準様式１シフト記号表（勤務時間帯）'!$D$6:$X$47,21,FALSE))</f>
        <v/>
      </c>
      <c r="AG52" s="1081" t="str">
        <f>IF(AG51="","",VLOOKUP(AG51,'標準様式１シフト記号表（勤務時間帯）'!$D$6:$X$47,21,FALSE))</f>
        <v/>
      </c>
      <c r="AH52" s="1095" t="str">
        <f>IF(AH51="","",VLOOKUP(AH51,'標準様式１シフト記号表（勤務時間帯）'!$D$6:$X$47,21,FALSE))</f>
        <v/>
      </c>
      <c r="AI52" s="1071" t="str">
        <f>IF(AI51="","",VLOOKUP(AI51,'標準様式１シフト記号表（勤務時間帯）'!$D$6:$X$47,21,FALSE))</f>
        <v/>
      </c>
      <c r="AJ52" s="1081" t="str">
        <f>IF(AJ51="","",VLOOKUP(AJ51,'標準様式１シフト記号表（勤務時間帯）'!$D$6:$X$47,21,FALSE))</f>
        <v/>
      </c>
      <c r="AK52" s="1081" t="str">
        <f>IF(AK51="","",VLOOKUP(AK51,'標準様式１シフト記号表（勤務時間帯）'!$D$6:$X$47,21,FALSE))</f>
        <v/>
      </c>
      <c r="AL52" s="1081" t="str">
        <f>IF(AL51="","",VLOOKUP(AL51,'標準様式１シフト記号表（勤務時間帯）'!$D$6:$X$47,21,FALSE))</f>
        <v/>
      </c>
      <c r="AM52" s="1081" t="str">
        <f>IF(AM51="","",VLOOKUP(AM51,'標準様式１シフト記号表（勤務時間帯）'!$D$6:$X$47,21,FALSE))</f>
        <v/>
      </c>
      <c r="AN52" s="1081" t="str">
        <f>IF(AN51="","",VLOOKUP(AN51,'標準様式１シフト記号表（勤務時間帯）'!$D$6:$X$47,21,FALSE))</f>
        <v/>
      </c>
      <c r="AO52" s="1095" t="str">
        <f>IF(AO51="","",VLOOKUP(AO51,'標準様式１シフト記号表（勤務時間帯）'!$D$6:$X$47,21,FALSE))</f>
        <v/>
      </c>
      <c r="AP52" s="1071" t="str">
        <f>IF(AP51="","",VLOOKUP(AP51,'標準様式１シフト記号表（勤務時間帯）'!$D$6:$X$47,21,FALSE))</f>
        <v/>
      </c>
      <c r="AQ52" s="1081" t="str">
        <f>IF(AQ51="","",VLOOKUP(AQ51,'標準様式１シフト記号表（勤務時間帯）'!$D$6:$X$47,21,FALSE))</f>
        <v/>
      </c>
      <c r="AR52" s="1081" t="str">
        <f>IF(AR51="","",VLOOKUP(AR51,'標準様式１シフト記号表（勤務時間帯）'!$D$6:$X$47,21,FALSE))</f>
        <v/>
      </c>
      <c r="AS52" s="1081" t="str">
        <f>IF(AS51="","",VLOOKUP(AS51,'標準様式１シフト記号表（勤務時間帯）'!$D$6:$X$47,21,FALSE))</f>
        <v/>
      </c>
      <c r="AT52" s="1081" t="str">
        <f>IF(AT51="","",VLOOKUP(AT51,'標準様式１シフト記号表（勤務時間帯）'!$D$6:$X$47,21,FALSE))</f>
        <v/>
      </c>
      <c r="AU52" s="1081" t="str">
        <f>IF(AU51="","",VLOOKUP(AU51,'標準様式１シフト記号表（勤務時間帯）'!$D$6:$X$47,21,FALSE))</f>
        <v/>
      </c>
      <c r="AV52" s="1095" t="str">
        <f>IF(AV51="","",VLOOKUP(AV51,'標準様式１シフト記号表（勤務時間帯）'!$D$6:$X$47,21,FALSE))</f>
        <v/>
      </c>
      <c r="AW52" s="1071" t="str">
        <f>IF(AW51="","",VLOOKUP(AW51,'標準様式１シフト記号表（勤務時間帯）'!$D$6:$X$47,21,FALSE))</f>
        <v/>
      </c>
      <c r="AX52" s="1081" t="str">
        <f>IF(AX51="","",VLOOKUP(AX51,'標準様式１シフト記号表（勤務時間帯）'!$D$6:$X$47,21,FALSE))</f>
        <v/>
      </c>
      <c r="AY52" s="1081" t="str">
        <f>IF(AY51="","",VLOOKUP(AY51,'標準様式１シフト記号表（勤務時間帯）'!$D$6:$X$47,21,FALSE))</f>
        <v/>
      </c>
      <c r="AZ52" s="1131">
        <f>IF($BC$3="４週",SUM(U52:AV52),IF($BC$3="暦月",SUM(U52:AY52),""))</f>
        <v>0</v>
      </c>
      <c r="BA52" s="1143"/>
      <c r="BB52" s="1157">
        <f>IF($BC$3="４週",AZ52/4,IF($BC$3="暦月",(AZ52/($BC$8/7)),""))</f>
        <v>0</v>
      </c>
      <c r="BC52" s="1143"/>
      <c r="BD52" s="1173"/>
      <c r="BE52" s="1177"/>
      <c r="BF52" s="1177"/>
      <c r="BG52" s="1177"/>
      <c r="BH52" s="1182"/>
    </row>
    <row r="53" spans="2:60" ht="20.25" customHeight="1">
      <c r="B53" s="940"/>
      <c r="C53" s="953"/>
      <c r="D53" s="966"/>
      <c r="E53" s="974"/>
      <c r="F53" s="974"/>
      <c r="G53" s="982">
        <f>C51</f>
        <v>0</v>
      </c>
      <c r="H53" s="992"/>
      <c r="I53" s="1001"/>
      <c r="J53" s="1007"/>
      <c r="K53" s="1007"/>
      <c r="L53" s="982"/>
      <c r="M53" s="1013"/>
      <c r="N53" s="1018"/>
      <c r="O53" s="1023"/>
      <c r="P53" s="1030" t="s">
        <v>30</v>
      </c>
      <c r="Q53" s="1038"/>
      <c r="R53" s="1038"/>
      <c r="S53" s="1046"/>
      <c r="T53" s="1060"/>
      <c r="U53" s="1072" t="str">
        <f>IF(U51="","",VLOOKUP(U51,'標準様式１シフト記号表（勤務時間帯）'!$D$6:$Z$47,23,FALSE))</f>
        <v/>
      </c>
      <c r="V53" s="1082" t="str">
        <f>IF(V51="","",VLOOKUP(V51,'標準様式１シフト記号表（勤務時間帯）'!$D$6:$Z$47,23,FALSE))</f>
        <v/>
      </c>
      <c r="W53" s="1082" t="str">
        <f>IF(W51="","",VLOOKUP(W51,'標準様式１シフト記号表（勤務時間帯）'!$D$6:$Z$47,23,FALSE))</f>
        <v/>
      </c>
      <c r="X53" s="1082" t="str">
        <f>IF(X51="","",VLOOKUP(X51,'標準様式１シフト記号表（勤務時間帯）'!$D$6:$Z$47,23,FALSE))</f>
        <v/>
      </c>
      <c r="Y53" s="1082" t="str">
        <f>IF(Y51="","",VLOOKUP(Y51,'標準様式１シフト記号表（勤務時間帯）'!$D$6:$Z$47,23,FALSE))</f>
        <v/>
      </c>
      <c r="Z53" s="1082" t="str">
        <f>IF(Z51="","",VLOOKUP(Z51,'標準様式１シフト記号表（勤務時間帯）'!$D$6:$Z$47,23,FALSE))</f>
        <v/>
      </c>
      <c r="AA53" s="1096" t="str">
        <f>IF(AA51="","",VLOOKUP(AA51,'標準様式１シフト記号表（勤務時間帯）'!$D$6:$Z$47,23,FALSE))</f>
        <v/>
      </c>
      <c r="AB53" s="1072" t="str">
        <f>IF(AB51="","",VLOOKUP(AB51,'標準様式１シフト記号表（勤務時間帯）'!$D$6:$Z$47,23,FALSE))</f>
        <v/>
      </c>
      <c r="AC53" s="1082" t="str">
        <f>IF(AC51="","",VLOOKUP(AC51,'標準様式１シフト記号表（勤務時間帯）'!$D$6:$Z$47,23,FALSE))</f>
        <v/>
      </c>
      <c r="AD53" s="1082" t="str">
        <f>IF(AD51="","",VLOOKUP(AD51,'標準様式１シフト記号表（勤務時間帯）'!$D$6:$Z$47,23,FALSE))</f>
        <v/>
      </c>
      <c r="AE53" s="1082" t="str">
        <f>IF(AE51="","",VLOOKUP(AE51,'標準様式１シフト記号表（勤務時間帯）'!$D$6:$Z$47,23,FALSE))</f>
        <v/>
      </c>
      <c r="AF53" s="1082" t="str">
        <f>IF(AF51="","",VLOOKUP(AF51,'標準様式１シフト記号表（勤務時間帯）'!$D$6:$Z$47,23,FALSE))</f>
        <v/>
      </c>
      <c r="AG53" s="1082" t="str">
        <f>IF(AG51="","",VLOOKUP(AG51,'標準様式１シフト記号表（勤務時間帯）'!$D$6:$Z$47,23,FALSE))</f>
        <v/>
      </c>
      <c r="AH53" s="1096" t="str">
        <f>IF(AH51="","",VLOOKUP(AH51,'標準様式１シフト記号表（勤務時間帯）'!$D$6:$Z$47,23,FALSE))</f>
        <v/>
      </c>
      <c r="AI53" s="1072" t="str">
        <f>IF(AI51="","",VLOOKUP(AI51,'標準様式１シフト記号表（勤務時間帯）'!$D$6:$Z$47,23,FALSE))</f>
        <v/>
      </c>
      <c r="AJ53" s="1082" t="str">
        <f>IF(AJ51="","",VLOOKUP(AJ51,'標準様式１シフト記号表（勤務時間帯）'!$D$6:$Z$47,23,FALSE))</f>
        <v/>
      </c>
      <c r="AK53" s="1082" t="str">
        <f>IF(AK51="","",VLOOKUP(AK51,'標準様式１シフト記号表（勤務時間帯）'!$D$6:$Z$47,23,FALSE))</f>
        <v/>
      </c>
      <c r="AL53" s="1082" t="str">
        <f>IF(AL51="","",VLOOKUP(AL51,'標準様式１シフト記号表（勤務時間帯）'!$D$6:$Z$47,23,FALSE))</f>
        <v/>
      </c>
      <c r="AM53" s="1082" t="str">
        <f>IF(AM51="","",VLOOKUP(AM51,'標準様式１シフト記号表（勤務時間帯）'!$D$6:$Z$47,23,FALSE))</f>
        <v/>
      </c>
      <c r="AN53" s="1082" t="str">
        <f>IF(AN51="","",VLOOKUP(AN51,'標準様式１シフト記号表（勤務時間帯）'!$D$6:$Z$47,23,FALSE))</f>
        <v/>
      </c>
      <c r="AO53" s="1096" t="str">
        <f>IF(AO51="","",VLOOKUP(AO51,'標準様式１シフト記号表（勤務時間帯）'!$D$6:$Z$47,23,FALSE))</f>
        <v/>
      </c>
      <c r="AP53" s="1072" t="str">
        <f>IF(AP51="","",VLOOKUP(AP51,'標準様式１シフト記号表（勤務時間帯）'!$D$6:$Z$47,23,FALSE))</f>
        <v/>
      </c>
      <c r="AQ53" s="1082" t="str">
        <f>IF(AQ51="","",VLOOKUP(AQ51,'標準様式１シフト記号表（勤務時間帯）'!$D$6:$Z$47,23,FALSE))</f>
        <v/>
      </c>
      <c r="AR53" s="1082" t="str">
        <f>IF(AR51="","",VLOOKUP(AR51,'標準様式１シフト記号表（勤務時間帯）'!$D$6:$Z$47,23,FALSE))</f>
        <v/>
      </c>
      <c r="AS53" s="1082" t="str">
        <f>IF(AS51="","",VLOOKUP(AS51,'標準様式１シフト記号表（勤務時間帯）'!$D$6:$Z$47,23,FALSE))</f>
        <v/>
      </c>
      <c r="AT53" s="1082" t="str">
        <f>IF(AT51="","",VLOOKUP(AT51,'標準様式１シフト記号表（勤務時間帯）'!$D$6:$Z$47,23,FALSE))</f>
        <v/>
      </c>
      <c r="AU53" s="1082" t="str">
        <f>IF(AU51="","",VLOOKUP(AU51,'標準様式１シフト記号表（勤務時間帯）'!$D$6:$Z$47,23,FALSE))</f>
        <v/>
      </c>
      <c r="AV53" s="1096" t="str">
        <f>IF(AV51="","",VLOOKUP(AV51,'標準様式１シフト記号表（勤務時間帯）'!$D$6:$Z$47,23,FALSE))</f>
        <v/>
      </c>
      <c r="AW53" s="1072" t="str">
        <f>IF(AW51="","",VLOOKUP(AW51,'標準様式１シフト記号表（勤務時間帯）'!$D$6:$Z$47,23,FALSE))</f>
        <v/>
      </c>
      <c r="AX53" s="1082" t="str">
        <f>IF(AX51="","",VLOOKUP(AX51,'標準様式１シフト記号表（勤務時間帯）'!$D$6:$Z$47,23,FALSE))</f>
        <v/>
      </c>
      <c r="AY53" s="1082" t="str">
        <f>IF(AY51="","",VLOOKUP(AY51,'標準様式１シフト記号表（勤務時間帯）'!$D$6:$Z$47,23,FALSE))</f>
        <v/>
      </c>
      <c r="AZ53" s="1132">
        <f>IF($BC$3="４週",SUM(U53:AV53),IF($BC$3="暦月",SUM(U53:AY53),""))</f>
        <v>0</v>
      </c>
      <c r="BA53" s="1144"/>
      <c r="BB53" s="1158">
        <f>IF($BC$3="４週",AZ53/4,IF($BC$3="暦月",(AZ53/($BC$8/7)),""))</f>
        <v>0</v>
      </c>
      <c r="BC53" s="1144"/>
      <c r="BD53" s="1174"/>
      <c r="BE53" s="1178"/>
      <c r="BF53" s="1178"/>
      <c r="BG53" s="1178"/>
      <c r="BH53" s="1183"/>
    </row>
    <row r="54" spans="2:60" ht="20.25" customHeight="1">
      <c r="B54" s="941"/>
      <c r="C54" s="954"/>
      <c r="D54" s="967"/>
      <c r="E54" s="975"/>
      <c r="F54" s="973"/>
      <c r="G54" s="981"/>
      <c r="H54" s="994"/>
      <c r="I54" s="1002"/>
      <c r="J54" s="1008"/>
      <c r="K54" s="1008"/>
      <c r="L54" s="983"/>
      <c r="M54" s="1014"/>
      <c r="N54" s="1019"/>
      <c r="O54" s="1024"/>
      <c r="P54" s="1029" t="s">
        <v>305</v>
      </c>
      <c r="Q54" s="915"/>
      <c r="R54" s="915"/>
      <c r="S54" s="959"/>
      <c r="T54" s="1059"/>
      <c r="U54" s="1073"/>
      <c r="V54" s="1083"/>
      <c r="W54" s="1083"/>
      <c r="X54" s="1083"/>
      <c r="Y54" s="1083"/>
      <c r="Z54" s="1083"/>
      <c r="AA54" s="1097"/>
      <c r="AB54" s="1073"/>
      <c r="AC54" s="1083"/>
      <c r="AD54" s="1083"/>
      <c r="AE54" s="1083"/>
      <c r="AF54" s="1083"/>
      <c r="AG54" s="1083"/>
      <c r="AH54" s="1097"/>
      <c r="AI54" s="1073"/>
      <c r="AJ54" s="1083"/>
      <c r="AK54" s="1083"/>
      <c r="AL54" s="1083"/>
      <c r="AM54" s="1083"/>
      <c r="AN54" s="1083"/>
      <c r="AO54" s="1097"/>
      <c r="AP54" s="1073"/>
      <c r="AQ54" s="1083"/>
      <c r="AR54" s="1083"/>
      <c r="AS54" s="1083"/>
      <c r="AT54" s="1083"/>
      <c r="AU54" s="1083"/>
      <c r="AV54" s="1097"/>
      <c r="AW54" s="1073"/>
      <c r="AX54" s="1083"/>
      <c r="AY54" s="1083"/>
      <c r="AZ54" s="1133"/>
      <c r="BA54" s="1145"/>
      <c r="BB54" s="1159"/>
      <c r="BC54" s="1145"/>
      <c r="BD54" s="1175"/>
      <c r="BE54" s="1179"/>
      <c r="BF54" s="1179"/>
      <c r="BG54" s="1179"/>
      <c r="BH54" s="1184"/>
    </row>
    <row r="55" spans="2:60" ht="20.25" customHeight="1">
      <c r="B55" s="939">
        <f>B52+1</f>
        <v>12</v>
      </c>
      <c r="C55" s="952"/>
      <c r="D55" s="965"/>
      <c r="E55" s="973"/>
      <c r="F55" s="973">
        <f>C54</f>
        <v>0</v>
      </c>
      <c r="G55" s="981"/>
      <c r="H55" s="991"/>
      <c r="I55" s="1000"/>
      <c r="J55" s="1006"/>
      <c r="K55" s="1006"/>
      <c r="L55" s="981"/>
      <c r="M55" s="1012"/>
      <c r="N55" s="1017"/>
      <c r="O55" s="1022"/>
      <c r="P55" s="1027" t="s">
        <v>301</v>
      </c>
      <c r="Q55" s="1034"/>
      <c r="R55" s="1034"/>
      <c r="S55" s="1042"/>
      <c r="T55" s="1054"/>
      <c r="U55" s="1071" t="str">
        <f>IF(U54="","",VLOOKUP(U54,'標準様式１シフト記号表（勤務時間帯）'!$D$6:$X$47,21,FALSE))</f>
        <v/>
      </c>
      <c r="V55" s="1081" t="str">
        <f>IF(V54="","",VLOOKUP(V54,'標準様式１シフト記号表（勤務時間帯）'!$D$6:$X$47,21,FALSE))</f>
        <v/>
      </c>
      <c r="W55" s="1081" t="str">
        <f>IF(W54="","",VLOOKUP(W54,'標準様式１シフト記号表（勤務時間帯）'!$D$6:$X$47,21,FALSE))</f>
        <v/>
      </c>
      <c r="X55" s="1081" t="str">
        <f>IF(X54="","",VLOOKUP(X54,'標準様式１シフト記号表（勤務時間帯）'!$D$6:$X$47,21,FALSE))</f>
        <v/>
      </c>
      <c r="Y55" s="1081" t="str">
        <f>IF(Y54="","",VLOOKUP(Y54,'標準様式１シフト記号表（勤務時間帯）'!$D$6:$X$47,21,FALSE))</f>
        <v/>
      </c>
      <c r="Z55" s="1081" t="str">
        <f>IF(Z54="","",VLOOKUP(Z54,'標準様式１シフト記号表（勤務時間帯）'!$D$6:$X$47,21,FALSE))</f>
        <v/>
      </c>
      <c r="AA55" s="1095" t="str">
        <f>IF(AA54="","",VLOOKUP(AA54,'標準様式１シフト記号表（勤務時間帯）'!$D$6:$X$47,21,FALSE))</f>
        <v/>
      </c>
      <c r="AB55" s="1071" t="str">
        <f>IF(AB54="","",VLOOKUP(AB54,'標準様式１シフト記号表（勤務時間帯）'!$D$6:$X$47,21,FALSE))</f>
        <v/>
      </c>
      <c r="AC55" s="1081" t="str">
        <f>IF(AC54="","",VLOOKUP(AC54,'標準様式１シフト記号表（勤務時間帯）'!$D$6:$X$47,21,FALSE))</f>
        <v/>
      </c>
      <c r="AD55" s="1081" t="str">
        <f>IF(AD54="","",VLOOKUP(AD54,'標準様式１シフト記号表（勤務時間帯）'!$D$6:$X$47,21,FALSE))</f>
        <v/>
      </c>
      <c r="AE55" s="1081" t="str">
        <f>IF(AE54="","",VLOOKUP(AE54,'標準様式１シフト記号表（勤務時間帯）'!$D$6:$X$47,21,FALSE))</f>
        <v/>
      </c>
      <c r="AF55" s="1081" t="str">
        <f>IF(AF54="","",VLOOKUP(AF54,'標準様式１シフト記号表（勤務時間帯）'!$D$6:$X$47,21,FALSE))</f>
        <v/>
      </c>
      <c r="AG55" s="1081" t="str">
        <f>IF(AG54="","",VLOOKUP(AG54,'標準様式１シフト記号表（勤務時間帯）'!$D$6:$X$47,21,FALSE))</f>
        <v/>
      </c>
      <c r="AH55" s="1095" t="str">
        <f>IF(AH54="","",VLOOKUP(AH54,'標準様式１シフト記号表（勤務時間帯）'!$D$6:$X$47,21,FALSE))</f>
        <v/>
      </c>
      <c r="AI55" s="1071" t="str">
        <f>IF(AI54="","",VLOOKUP(AI54,'標準様式１シフト記号表（勤務時間帯）'!$D$6:$X$47,21,FALSE))</f>
        <v/>
      </c>
      <c r="AJ55" s="1081" t="str">
        <f>IF(AJ54="","",VLOOKUP(AJ54,'標準様式１シフト記号表（勤務時間帯）'!$D$6:$X$47,21,FALSE))</f>
        <v/>
      </c>
      <c r="AK55" s="1081" t="str">
        <f>IF(AK54="","",VLOOKUP(AK54,'標準様式１シフト記号表（勤務時間帯）'!$D$6:$X$47,21,FALSE))</f>
        <v/>
      </c>
      <c r="AL55" s="1081" t="str">
        <f>IF(AL54="","",VLOOKUP(AL54,'標準様式１シフト記号表（勤務時間帯）'!$D$6:$X$47,21,FALSE))</f>
        <v/>
      </c>
      <c r="AM55" s="1081" t="str">
        <f>IF(AM54="","",VLOOKUP(AM54,'標準様式１シフト記号表（勤務時間帯）'!$D$6:$X$47,21,FALSE))</f>
        <v/>
      </c>
      <c r="AN55" s="1081" t="str">
        <f>IF(AN54="","",VLOOKUP(AN54,'標準様式１シフト記号表（勤務時間帯）'!$D$6:$X$47,21,FALSE))</f>
        <v/>
      </c>
      <c r="AO55" s="1095" t="str">
        <f>IF(AO54="","",VLOOKUP(AO54,'標準様式１シフト記号表（勤務時間帯）'!$D$6:$X$47,21,FALSE))</f>
        <v/>
      </c>
      <c r="AP55" s="1071" t="str">
        <f>IF(AP54="","",VLOOKUP(AP54,'標準様式１シフト記号表（勤務時間帯）'!$D$6:$X$47,21,FALSE))</f>
        <v/>
      </c>
      <c r="AQ55" s="1081" t="str">
        <f>IF(AQ54="","",VLOOKUP(AQ54,'標準様式１シフト記号表（勤務時間帯）'!$D$6:$X$47,21,FALSE))</f>
        <v/>
      </c>
      <c r="AR55" s="1081" t="str">
        <f>IF(AR54="","",VLOOKUP(AR54,'標準様式１シフト記号表（勤務時間帯）'!$D$6:$X$47,21,FALSE))</f>
        <v/>
      </c>
      <c r="AS55" s="1081" t="str">
        <f>IF(AS54="","",VLOOKUP(AS54,'標準様式１シフト記号表（勤務時間帯）'!$D$6:$X$47,21,FALSE))</f>
        <v/>
      </c>
      <c r="AT55" s="1081" t="str">
        <f>IF(AT54="","",VLOOKUP(AT54,'標準様式１シフト記号表（勤務時間帯）'!$D$6:$X$47,21,FALSE))</f>
        <v/>
      </c>
      <c r="AU55" s="1081" t="str">
        <f>IF(AU54="","",VLOOKUP(AU54,'標準様式１シフト記号表（勤務時間帯）'!$D$6:$X$47,21,FALSE))</f>
        <v/>
      </c>
      <c r="AV55" s="1095" t="str">
        <f>IF(AV54="","",VLOOKUP(AV54,'標準様式１シフト記号表（勤務時間帯）'!$D$6:$X$47,21,FALSE))</f>
        <v/>
      </c>
      <c r="AW55" s="1071" t="str">
        <f>IF(AW54="","",VLOOKUP(AW54,'標準様式１シフト記号表（勤務時間帯）'!$D$6:$X$47,21,FALSE))</f>
        <v/>
      </c>
      <c r="AX55" s="1081" t="str">
        <f>IF(AX54="","",VLOOKUP(AX54,'標準様式１シフト記号表（勤務時間帯）'!$D$6:$X$47,21,FALSE))</f>
        <v/>
      </c>
      <c r="AY55" s="1081" t="str">
        <f>IF(AY54="","",VLOOKUP(AY54,'標準様式１シフト記号表（勤務時間帯）'!$D$6:$X$47,21,FALSE))</f>
        <v/>
      </c>
      <c r="AZ55" s="1131">
        <f>IF($BC$3="４週",SUM(U55:AV55),IF($BC$3="暦月",SUM(U55:AY55),""))</f>
        <v>0</v>
      </c>
      <c r="BA55" s="1143"/>
      <c r="BB55" s="1157">
        <f>IF($BC$3="４週",AZ55/4,IF($BC$3="暦月",(AZ55/($BC$8/7)),""))</f>
        <v>0</v>
      </c>
      <c r="BC55" s="1143"/>
      <c r="BD55" s="1173"/>
      <c r="BE55" s="1177"/>
      <c r="BF55" s="1177"/>
      <c r="BG55" s="1177"/>
      <c r="BH55" s="1182"/>
    </row>
    <row r="56" spans="2:60" ht="20.25" customHeight="1">
      <c r="B56" s="940"/>
      <c r="C56" s="953"/>
      <c r="D56" s="966"/>
      <c r="E56" s="974"/>
      <c r="F56" s="974"/>
      <c r="G56" s="982">
        <f>C54</f>
        <v>0</v>
      </c>
      <c r="H56" s="992"/>
      <c r="I56" s="1001"/>
      <c r="J56" s="1007"/>
      <c r="K56" s="1007"/>
      <c r="L56" s="982"/>
      <c r="M56" s="1013"/>
      <c r="N56" s="1018"/>
      <c r="O56" s="1023"/>
      <c r="P56" s="1030" t="s">
        <v>30</v>
      </c>
      <c r="Q56" s="1038"/>
      <c r="R56" s="1038"/>
      <c r="S56" s="1046"/>
      <c r="T56" s="1060"/>
      <c r="U56" s="1072" t="str">
        <f>IF(U54="","",VLOOKUP(U54,'標準様式１シフト記号表（勤務時間帯）'!$D$6:$Z$47,23,FALSE))</f>
        <v/>
      </c>
      <c r="V56" s="1082" t="str">
        <f>IF(V54="","",VLOOKUP(V54,'標準様式１シフト記号表（勤務時間帯）'!$D$6:$Z$47,23,FALSE))</f>
        <v/>
      </c>
      <c r="W56" s="1082" t="str">
        <f>IF(W54="","",VLOOKUP(W54,'標準様式１シフト記号表（勤務時間帯）'!$D$6:$Z$47,23,FALSE))</f>
        <v/>
      </c>
      <c r="X56" s="1082" t="str">
        <f>IF(X54="","",VLOOKUP(X54,'標準様式１シフト記号表（勤務時間帯）'!$D$6:$Z$47,23,FALSE))</f>
        <v/>
      </c>
      <c r="Y56" s="1082" t="str">
        <f>IF(Y54="","",VLOOKUP(Y54,'標準様式１シフト記号表（勤務時間帯）'!$D$6:$Z$47,23,FALSE))</f>
        <v/>
      </c>
      <c r="Z56" s="1082" t="str">
        <f>IF(Z54="","",VLOOKUP(Z54,'標準様式１シフト記号表（勤務時間帯）'!$D$6:$Z$47,23,FALSE))</f>
        <v/>
      </c>
      <c r="AA56" s="1096" t="str">
        <f>IF(AA54="","",VLOOKUP(AA54,'標準様式１シフト記号表（勤務時間帯）'!$D$6:$Z$47,23,FALSE))</f>
        <v/>
      </c>
      <c r="AB56" s="1072" t="str">
        <f>IF(AB54="","",VLOOKUP(AB54,'標準様式１シフト記号表（勤務時間帯）'!$D$6:$Z$47,23,FALSE))</f>
        <v/>
      </c>
      <c r="AC56" s="1082" t="str">
        <f>IF(AC54="","",VLOOKUP(AC54,'標準様式１シフト記号表（勤務時間帯）'!$D$6:$Z$47,23,FALSE))</f>
        <v/>
      </c>
      <c r="AD56" s="1082" t="str">
        <f>IF(AD54="","",VLOOKUP(AD54,'標準様式１シフト記号表（勤務時間帯）'!$D$6:$Z$47,23,FALSE))</f>
        <v/>
      </c>
      <c r="AE56" s="1082" t="str">
        <f>IF(AE54="","",VLOOKUP(AE54,'標準様式１シフト記号表（勤務時間帯）'!$D$6:$Z$47,23,FALSE))</f>
        <v/>
      </c>
      <c r="AF56" s="1082" t="str">
        <f>IF(AF54="","",VLOOKUP(AF54,'標準様式１シフト記号表（勤務時間帯）'!$D$6:$Z$47,23,FALSE))</f>
        <v/>
      </c>
      <c r="AG56" s="1082" t="str">
        <f>IF(AG54="","",VLOOKUP(AG54,'標準様式１シフト記号表（勤務時間帯）'!$D$6:$Z$47,23,FALSE))</f>
        <v/>
      </c>
      <c r="AH56" s="1096" t="str">
        <f>IF(AH54="","",VLOOKUP(AH54,'標準様式１シフト記号表（勤務時間帯）'!$D$6:$Z$47,23,FALSE))</f>
        <v/>
      </c>
      <c r="AI56" s="1072" t="str">
        <f>IF(AI54="","",VLOOKUP(AI54,'標準様式１シフト記号表（勤務時間帯）'!$D$6:$Z$47,23,FALSE))</f>
        <v/>
      </c>
      <c r="AJ56" s="1082" t="str">
        <f>IF(AJ54="","",VLOOKUP(AJ54,'標準様式１シフト記号表（勤務時間帯）'!$D$6:$Z$47,23,FALSE))</f>
        <v/>
      </c>
      <c r="AK56" s="1082" t="str">
        <f>IF(AK54="","",VLOOKUP(AK54,'標準様式１シフト記号表（勤務時間帯）'!$D$6:$Z$47,23,FALSE))</f>
        <v/>
      </c>
      <c r="AL56" s="1082" t="str">
        <f>IF(AL54="","",VLOOKUP(AL54,'標準様式１シフト記号表（勤務時間帯）'!$D$6:$Z$47,23,FALSE))</f>
        <v/>
      </c>
      <c r="AM56" s="1082" t="str">
        <f>IF(AM54="","",VLOOKUP(AM54,'標準様式１シフト記号表（勤務時間帯）'!$D$6:$Z$47,23,FALSE))</f>
        <v/>
      </c>
      <c r="AN56" s="1082" t="str">
        <f>IF(AN54="","",VLOOKUP(AN54,'標準様式１シフト記号表（勤務時間帯）'!$D$6:$Z$47,23,FALSE))</f>
        <v/>
      </c>
      <c r="AO56" s="1096" t="str">
        <f>IF(AO54="","",VLOOKUP(AO54,'標準様式１シフト記号表（勤務時間帯）'!$D$6:$Z$47,23,FALSE))</f>
        <v/>
      </c>
      <c r="AP56" s="1072" t="str">
        <f>IF(AP54="","",VLOOKUP(AP54,'標準様式１シフト記号表（勤務時間帯）'!$D$6:$Z$47,23,FALSE))</f>
        <v/>
      </c>
      <c r="AQ56" s="1082" t="str">
        <f>IF(AQ54="","",VLOOKUP(AQ54,'標準様式１シフト記号表（勤務時間帯）'!$D$6:$Z$47,23,FALSE))</f>
        <v/>
      </c>
      <c r="AR56" s="1082" t="str">
        <f>IF(AR54="","",VLOOKUP(AR54,'標準様式１シフト記号表（勤務時間帯）'!$D$6:$Z$47,23,FALSE))</f>
        <v/>
      </c>
      <c r="AS56" s="1082" t="str">
        <f>IF(AS54="","",VLOOKUP(AS54,'標準様式１シフト記号表（勤務時間帯）'!$D$6:$Z$47,23,FALSE))</f>
        <v/>
      </c>
      <c r="AT56" s="1082" t="str">
        <f>IF(AT54="","",VLOOKUP(AT54,'標準様式１シフト記号表（勤務時間帯）'!$D$6:$Z$47,23,FALSE))</f>
        <v/>
      </c>
      <c r="AU56" s="1082" t="str">
        <f>IF(AU54="","",VLOOKUP(AU54,'標準様式１シフト記号表（勤務時間帯）'!$D$6:$Z$47,23,FALSE))</f>
        <v/>
      </c>
      <c r="AV56" s="1096" t="str">
        <f>IF(AV54="","",VLOOKUP(AV54,'標準様式１シフト記号表（勤務時間帯）'!$D$6:$Z$47,23,FALSE))</f>
        <v/>
      </c>
      <c r="AW56" s="1072" t="str">
        <f>IF(AW54="","",VLOOKUP(AW54,'標準様式１シフト記号表（勤務時間帯）'!$D$6:$Z$47,23,FALSE))</f>
        <v/>
      </c>
      <c r="AX56" s="1082" t="str">
        <f>IF(AX54="","",VLOOKUP(AX54,'標準様式１シフト記号表（勤務時間帯）'!$D$6:$Z$47,23,FALSE))</f>
        <v/>
      </c>
      <c r="AY56" s="1082" t="str">
        <f>IF(AY54="","",VLOOKUP(AY54,'標準様式１シフト記号表（勤務時間帯）'!$D$6:$Z$47,23,FALSE))</f>
        <v/>
      </c>
      <c r="AZ56" s="1132">
        <f>IF($BC$3="４週",SUM(U56:AV56),IF($BC$3="暦月",SUM(U56:AY56),""))</f>
        <v>0</v>
      </c>
      <c r="BA56" s="1144"/>
      <c r="BB56" s="1158">
        <f>IF($BC$3="４週",AZ56/4,IF($BC$3="暦月",(AZ56/($BC$8/7)),""))</f>
        <v>0</v>
      </c>
      <c r="BC56" s="1144"/>
      <c r="BD56" s="1174"/>
      <c r="BE56" s="1178"/>
      <c r="BF56" s="1178"/>
      <c r="BG56" s="1178"/>
      <c r="BH56" s="1183"/>
    </row>
    <row r="57" spans="2:60" ht="20.25" customHeight="1">
      <c r="B57" s="941"/>
      <c r="C57" s="954"/>
      <c r="D57" s="967"/>
      <c r="E57" s="975"/>
      <c r="F57" s="973"/>
      <c r="G57" s="981"/>
      <c r="H57" s="994"/>
      <c r="I57" s="1002"/>
      <c r="J57" s="1008"/>
      <c r="K57" s="1008"/>
      <c r="L57" s="983"/>
      <c r="M57" s="1014"/>
      <c r="N57" s="1019"/>
      <c r="O57" s="1024"/>
      <c r="P57" s="1029" t="s">
        <v>305</v>
      </c>
      <c r="Q57" s="915"/>
      <c r="R57" s="915"/>
      <c r="S57" s="959"/>
      <c r="T57" s="1059"/>
      <c r="U57" s="1073"/>
      <c r="V57" s="1083"/>
      <c r="W57" s="1083"/>
      <c r="X57" s="1083"/>
      <c r="Y57" s="1083"/>
      <c r="Z57" s="1083"/>
      <c r="AA57" s="1097"/>
      <c r="AB57" s="1073"/>
      <c r="AC57" s="1083"/>
      <c r="AD57" s="1083"/>
      <c r="AE57" s="1083"/>
      <c r="AF57" s="1083"/>
      <c r="AG57" s="1083"/>
      <c r="AH57" s="1097"/>
      <c r="AI57" s="1073"/>
      <c r="AJ57" s="1083"/>
      <c r="AK57" s="1083"/>
      <c r="AL57" s="1083"/>
      <c r="AM57" s="1083"/>
      <c r="AN57" s="1083"/>
      <c r="AO57" s="1097"/>
      <c r="AP57" s="1073"/>
      <c r="AQ57" s="1083"/>
      <c r="AR57" s="1083"/>
      <c r="AS57" s="1083"/>
      <c r="AT57" s="1083"/>
      <c r="AU57" s="1083"/>
      <c r="AV57" s="1097"/>
      <c r="AW57" s="1073"/>
      <c r="AX57" s="1083"/>
      <c r="AY57" s="1083"/>
      <c r="AZ57" s="1133"/>
      <c r="BA57" s="1145"/>
      <c r="BB57" s="1159"/>
      <c r="BC57" s="1145"/>
      <c r="BD57" s="1175"/>
      <c r="BE57" s="1179"/>
      <c r="BF57" s="1179"/>
      <c r="BG57" s="1179"/>
      <c r="BH57" s="1184"/>
    </row>
    <row r="58" spans="2:60" ht="20.25" customHeight="1">
      <c r="B58" s="939">
        <f>B55+1</f>
        <v>13</v>
      </c>
      <c r="C58" s="952"/>
      <c r="D58" s="965"/>
      <c r="E58" s="973"/>
      <c r="F58" s="973">
        <f>C57</f>
        <v>0</v>
      </c>
      <c r="G58" s="981"/>
      <c r="H58" s="991"/>
      <c r="I58" s="1000"/>
      <c r="J58" s="1006"/>
      <c r="K58" s="1006"/>
      <c r="L58" s="981"/>
      <c r="M58" s="1012"/>
      <c r="N58" s="1017"/>
      <c r="O58" s="1022"/>
      <c r="P58" s="1027" t="s">
        <v>301</v>
      </c>
      <c r="Q58" s="1034"/>
      <c r="R58" s="1034"/>
      <c r="S58" s="1042"/>
      <c r="T58" s="1054"/>
      <c r="U58" s="1071" t="str">
        <f>IF(U57="","",VLOOKUP(U57,'標準様式１シフト記号表（勤務時間帯）'!$D$6:$X$47,21,FALSE))</f>
        <v/>
      </c>
      <c r="V58" s="1081" t="str">
        <f>IF(V57="","",VLOOKUP(V57,'標準様式１シフト記号表（勤務時間帯）'!$D$6:$X$47,21,FALSE))</f>
        <v/>
      </c>
      <c r="W58" s="1081" t="str">
        <f>IF(W57="","",VLOOKUP(W57,'標準様式１シフト記号表（勤務時間帯）'!$D$6:$X$47,21,FALSE))</f>
        <v/>
      </c>
      <c r="X58" s="1081" t="str">
        <f>IF(X57="","",VLOOKUP(X57,'標準様式１シフト記号表（勤務時間帯）'!$D$6:$X$47,21,FALSE))</f>
        <v/>
      </c>
      <c r="Y58" s="1081" t="str">
        <f>IF(Y57="","",VLOOKUP(Y57,'標準様式１シフト記号表（勤務時間帯）'!$D$6:$X$47,21,FALSE))</f>
        <v/>
      </c>
      <c r="Z58" s="1081" t="str">
        <f>IF(Z57="","",VLOOKUP(Z57,'標準様式１シフト記号表（勤務時間帯）'!$D$6:$X$47,21,FALSE))</f>
        <v/>
      </c>
      <c r="AA58" s="1095" t="str">
        <f>IF(AA57="","",VLOOKUP(AA57,'標準様式１シフト記号表（勤務時間帯）'!$D$6:$X$47,21,FALSE))</f>
        <v/>
      </c>
      <c r="AB58" s="1071" t="str">
        <f>IF(AB57="","",VLOOKUP(AB57,'標準様式１シフト記号表（勤務時間帯）'!$D$6:$X$47,21,FALSE))</f>
        <v/>
      </c>
      <c r="AC58" s="1081" t="str">
        <f>IF(AC57="","",VLOOKUP(AC57,'標準様式１シフト記号表（勤務時間帯）'!$D$6:$X$47,21,FALSE))</f>
        <v/>
      </c>
      <c r="AD58" s="1081" t="str">
        <f>IF(AD57="","",VLOOKUP(AD57,'標準様式１シフト記号表（勤務時間帯）'!$D$6:$X$47,21,FALSE))</f>
        <v/>
      </c>
      <c r="AE58" s="1081" t="str">
        <f>IF(AE57="","",VLOOKUP(AE57,'標準様式１シフト記号表（勤務時間帯）'!$D$6:$X$47,21,FALSE))</f>
        <v/>
      </c>
      <c r="AF58" s="1081" t="str">
        <f>IF(AF57="","",VLOOKUP(AF57,'標準様式１シフト記号表（勤務時間帯）'!$D$6:$X$47,21,FALSE))</f>
        <v/>
      </c>
      <c r="AG58" s="1081" t="str">
        <f>IF(AG57="","",VLOOKUP(AG57,'標準様式１シフト記号表（勤務時間帯）'!$D$6:$X$47,21,FALSE))</f>
        <v/>
      </c>
      <c r="AH58" s="1095" t="str">
        <f>IF(AH57="","",VLOOKUP(AH57,'標準様式１シフト記号表（勤務時間帯）'!$D$6:$X$47,21,FALSE))</f>
        <v/>
      </c>
      <c r="AI58" s="1071" t="str">
        <f>IF(AI57="","",VLOOKUP(AI57,'標準様式１シフト記号表（勤務時間帯）'!$D$6:$X$47,21,FALSE))</f>
        <v/>
      </c>
      <c r="AJ58" s="1081" t="str">
        <f>IF(AJ57="","",VLOOKUP(AJ57,'標準様式１シフト記号表（勤務時間帯）'!$D$6:$X$47,21,FALSE))</f>
        <v/>
      </c>
      <c r="AK58" s="1081" t="str">
        <f>IF(AK57="","",VLOOKUP(AK57,'標準様式１シフト記号表（勤務時間帯）'!$D$6:$X$47,21,FALSE))</f>
        <v/>
      </c>
      <c r="AL58" s="1081" t="str">
        <f>IF(AL57="","",VLOOKUP(AL57,'標準様式１シフト記号表（勤務時間帯）'!$D$6:$X$47,21,FALSE))</f>
        <v/>
      </c>
      <c r="AM58" s="1081" t="str">
        <f>IF(AM57="","",VLOOKUP(AM57,'標準様式１シフト記号表（勤務時間帯）'!$D$6:$X$47,21,FALSE))</f>
        <v/>
      </c>
      <c r="AN58" s="1081" t="str">
        <f>IF(AN57="","",VLOOKUP(AN57,'標準様式１シフト記号表（勤務時間帯）'!$D$6:$X$47,21,FALSE))</f>
        <v/>
      </c>
      <c r="AO58" s="1095" t="str">
        <f>IF(AO57="","",VLOOKUP(AO57,'標準様式１シフト記号表（勤務時間帯）'!$D$6:$X$47,21,FALSE))</f>
        <v/>
      </c>
      <c r="AP58" s="1071" t="str">
        <f>IF(AP57="","",VLOOKUP(AP57,'標準様式１シフト記号表（勤務時間帯）'!$D$6:$X$47,21,FALSE))</f>
        <v/>
      </c>
      <c r="AQ58" s="1081" t="str">
        <f>IF(AQ57="","",VLOOKUP(AQ57,'標準様式１シフト記号表（勤務時間帯）'!$D$6:$X$47,21,FALSE))</f>
        <v/>
      </c>
      <c r="AR58" s="1081" t="str">
        <f>IF(AR57="","",VLOOKUP(AR57,'標準様式１シフト記号表（勤務時間帯）'!$D$6:$X$47,21,FALSE))</f>
        <v/>
      </c>
      <c r="AS58" s="1081" t="str">
        <f>IF(AS57="","",VLOOKUP(AS57,'標準様式１シフト記号表（勤務時間帯）'!$D$6:$X$47,21,FALSE))</f>
        <v/>
      </c>
      <c r="AT58" s="1081" t="str">
        <f>IF(AT57="","",VLOOKUP(AT57,'標準様式１シフト記号表（勤務時間帯）'!$D$6:$X$47,21,FALSE))</f>
        <v/>
      </c>
      <c r="AU58" s="1081" t="str">
        <f>IF(AU57="","",VLOOKUP(AU57,'標準様式１シフト記号表（勤務時間帯）'!$D$6:$X$47,21,FALSE))</f>
        <v/>
      </c>
      <c r="AV58" s="1095" t="str">
        <f>IF(AV57="","",VLOOKUP(AV57,'標準様式１シフト記号表（勤務時間帯）'!$D$6:$X$47,21,FALSE))</f>
        <v/>
      </c>
      <c r="AW58" s="1071" t="str">
        <f>IF(AW57="","",VLOOKUP(AW57,'標準様式１シフト記号表（勤務時間帯）'!$D$6:$X$47,21,FALSE))</f>
        <v/>
      </c>
      <c r="AX58" s="1081" t="str">
        <f>IF(AX57="","",VLOOKUP(AX57,'標準様式１シフト記号表（勤務時間帯）'!$D$6:$X$47,21,FALSE))</f>
        <v/>
      </c>
      <c r="AY58" s="1081" t="str">
        <f>IF(AY57="","",VLOOKUP(AY57,'標準様式１シフト記号表（勤務時間帯）'!$D$6:$X$47,21,FALSE))</f>
        <v/>
      </c>
      <c r="AZ58" s="1131">
        <f>IF($BC$3="４週",SUM(U58:AV58),IF($BC$3="暦月",SUM(U58:AY58),""))</f>
        <v>0</v>
      </c>
      <c r="BA58" s="1143"/>
      <c r="BB58" s="1157">
        <f>IF($BC$3="４週",AZ58/4,IF($BC$3="暦月",(AZ58/($BC$8/7)),""))</f>
        <v>0</v>
      </c>
      <c r="BC58" s="1143"/>
      <c r="BD58" s="1173"/>
      <c r="BE58" s="1177"/>
      <c r="BF58" s="1177"/>
      <c r="BG58" s="1177"/>
      <c r="BH58" s="1182"/>
    </row>
    <row r="59" spans="2:60" ht="20.25" customHeight="1">
      <c r="B59" s="940"/>
      <c r="C59" s="953"/>
      <c r="D59" s="966"/>
      <c r="E59" s="974"/>
      <c r="F59" s="974"/>
      <c r="G59" s="982">
        <f>C57</f>
        <v>0</v>
      </c>
      <c r="H59" s="992"/>
      <c r="I59" s="1001"/>
      <c r="J59" s="1007"/>
      <c r="K59" s="1007"/>
      <c r="L59" s="982"/>
      <c r="M59" s="1013"/>
      <c r="N59" s="1018"/>
      <c r="O59" s="1023"/>
      <c r="P59" s="1030" t="s">
        <v>30</v>
      </c>
      <c r="Q59" s="1038"/>
      <c r="R59" s="1038"/>
      <c r="S59" s="1046"/>
      <c r="T59" s="1060"/>
      <c r="U59" s="1072" t="str">
        <f>IF(U57="","",VLOOKUP(U57,'標準様式１シフト記号表（勤務時間帯）'!$D$6:$Z$47,23,FALSE))</f>
        <v/>
      </c>
      <c r="V59" s="1082" t="str">
        <f>IF(V57="","",VLOOKUP(V57,'標準様式１シフト記号表（勤務時間帯）'!$D$6:$Z$47,23,FALSE))</f>
        <v/>
      </c>
      <c r="W59" s="1082" t="str">
        <f>IF(W57="","",VLOOKUP(W57,'標準様式１シフト記号表（勤務時間帯）'!$D$6:$Z$47,23,FALSE))</f>
        <v/>
      </c>
      <c r="X59" s="1082" t="str">
        <f>IF(X57="","",VLOOKUP(X57,'標準様式１シフト記号表（勤務時間帯）'!$D$6:$Z$47,23,FALSE))</f>
        <v/>
      </c>
      <c r="Y59" s="1082" t="str">
        <f>IF(Y57="","",VLOOKUP(Y57,'標準様式１シフト記号表（勤務時間帯）'!$D$6:$Z$47,23,FALSE))</f>
        <v/>
      </c>
      <c r="Z59" s="1082" t="str">
        <f>IF(Z57="","",VLOOKUP(Z57,'標準様式１シフト記号表（勤務時間帯）'!$D$6:$Z$47,23,FALSE))</f>
        <v/>
      </c>
      <c r="AA59" s="1096" t="str">
        <f>IF(AA57="","",VLOOKUP(AA57,'標準様式１シフト記号表（勤務時間帯）'!$D$6:$Z$47,23,FALSE))</f>
        <v/>
      </c>
      <c r="AB59" s="1072" t="str">
        <f>IF(AB57="","",VLOOKUP(AB57,'標準様式１シフト記号表（勤務時間帯）'!$D$6:$Z$47,23,FALSE))</f>
        <v/>
      </c>
      <c r="AC59" s="1082" t="str">
        <f>IF(AC57="","",VLOOKUP(AC57,'標準様式１シフト記号表（勤務時間帯）'!$D$6:$Z$47,23,FALSE))</f>
        <v/>
      </c>
      <c r="AD59" s="1082" t="str">
        <f>IF(AD57="","",VLOOKUP(AD57,'標準様式１シフト記号表（勤務時間帯）'!$D$6:$Z$47,23,FALSE))</f>
        <v/>
      </c>
      <c r="AE59" s="1082" t="str">
        <f>IF(AE57="","",VLOOKUP(AE57,'標準様式１シフト記号表（勤務時間帯）'!$D$6:$Z$47,23,FALSE))</f>
        <v/>
      </c>
      <c r="AF59" s="1082" t="str">
        <f>IF(AF57="","",VLOOKUP(AF57,'標準様式１シフト記号表（勤務時間帯）'!$D$6:$Z$47,23,FALSE))</f>
        <v/>
      </c>
      <c r="AG59" s="1082" t="str">
        <f>IF(AG57="","",VLOOKUP(AG57,'標準様式１シフト記号表（勤務時間帯）'!$D$6:$Z$47,23,FALSE))</f>
        <v/>
      </c>
      <c r="AH59" s="1096" t="str">
        <f>IF(AH57="","",VLOOKUP(AH57,'標準様式１シフト記号表（勤務時間帯）'!$D$6:$Z$47,23,FALSE))</f>
        <v/>
      </c>
      <c r="AI59" s="1072" t="str">
        <f>IF(AI57="","",VLOOKUP(AI57,'標準様式１シフト記号表（勤務時間帯）'!$D$6:$Z$47,23,FALSE))</f>
        <v/>
      </c>
      <c r="AJ59" s="1082" t="str">
        <f>IF(AJ57="","",VLOOKUP(AJ57,'標準様式１シフト記号表（勤務時間帯）'!$D$6:$Z$47,23,FALSE))</f>
        <v/>
      </c>
      <c r="AK59" s="1082" t="str">
        <f>IF(AK57="","",VLOOKUP(AK57,'標準様式１シフト記号表（勤務時間帯）'!$D$6:$Z$47,23,FALSE))</f>
        <v/>
      </c>
      <c r="AL59" s="1082" t="str">
        <f>IF(AL57="","",VLOOKUP(AL57,'標準様式１シフト記号表（勤務時間帯）'!$D$6:$Z$47,23,FALSE))</f>
        <v/>
      </c>
      <c r="AM59" s="1082" t="str">
        <f>IF(AM57="","",VLOOKUP(AM57,'標準様式１シフト記号表（勤務時間帯）'!$D$6:$Z$47,23,FALSE))</f>
        <v/>
      </c>
      <c r="AN59" s="1082" t="str">
        <f>IF(AN57="","",VLOOKUP(AN57,'標準様式１シフト記号表（勤務時間帯）'!$D$6:$Z$47,23,FALSE))</f>
        <v/>
      </c>
      <c r="AO59" s="1096" t="str">
        <f>IF(AO57="","",VLOOKUP(AO57,'標準様式１シフト記号表（勤務時間帯）'!$D$6:$Z$47,23,FALSE))</f>
        <v/>
      </c>
      <c r="AP59" s="1072" t="str">
        <f>IF(AP57="","",VLOOKUP(AP57,'標準様式１シフト記号表（勤務時間帯）'!$D$6:$Z$47,23,FALSE))</f>
        <v/>
      </c>
      <c r="AQ59" s="1082" t="str">
        <f>IF(AQ57="","",VLOOKUP(AQ57,'標準様式１シフト記号表（勤務時間帯）'!$D$6:$Z$47,23,FALSE))</f>
        <v/>
      </c>
      <c r="AR59" s="1082" t="str">
        <f>IF(AR57="","",VLOOKUP(AR57,'標準様式１シフト記号表（勤務時間帯）'!$D$6:$Z$47,23,FALSE))</f>
        <v/>
      </c>
      <c r="AS59" s="1082" t="str">
        <f>IF(AS57="","",VLOOKUP(AS57,'標準様式１シフト記号表（勤務時間帯）'!$D$6:$Z$47,23,FALSE))</f>
        <v/>
      </c>
      <c r="AT59" s="1082" t="str">
        <f>IF(AT57="","",VLOOKUP(AT57,'標準様式１シフト記号表（勤務時間帯）'!$D$6:$Z$47,23,FALSE))</f>
        <v/>
      </c>
      <c r="AU59" s="1082" t="str">
        <f>IF(AU57="","",VLOOKUP(AU57,'標準様式１シフト記号表（勤務時間帯）'!$D$6:$Z$47,23,FALSE))</f>
        <v/>
      </c>
      <c r="AV59" s="1096" t="str">
        <f>IF(AV57="","",VLOOKUP(AV57,'標準様式１シフト記号表（勤務時間帯）'!$D$6:$Z$47,23,FALSE))</f>
        <v/>
      </c>
      <c r="AW59" s="1072" t="str">
        <f>IF(AW57="","",VLOOKUP(AW57,'標準様式１シフト記号表（勤務時間帯）'!$D$6:$Z$47,23,FALSE))</f>
        <v/>
      </c>
      <c r="AX59" s="1082" t="str">
        <f>IF(AX57="","",VLOOKUP(AX57,'標準様式１シフト記号表（勤務時間帯）'!$D$6:$Z$47,23,FALSE))</f>
        <v/>
      </c>
      <c r="AY59" s="1082" t="str">
        <f>IF(AY57="","",VLOOKUP(AY57,'標準様式１シフト記号表（勤務時間帯）'!$D$6:$Z$47,23,FALSE))</f>
        <v/>
      </c>
      <c r="AZ59" s="1132">
        <f>IF($BC$3="４週",SUM(U59:AV59),IF($BC$3="暦月",SUM(U59:AY59),""))</f>
        <v>0</v>
      </c>
      <c r="BA59" s="1144"/>
      <c r="BB59" s="1158">
        <f>IF($BC$3="４週",AZ59/4,IF($BC$3="暦月",(AZ59/($BC$8/7)),""))</f>
        <v>0</v>
      </c>
      <c r="BC59" s="1144"/>
      <c r="BD59" s="1174"/>
      <c r="BE59" s="1178"/>
      <c r="BF59" s="1178"/>
      <c r="BG59" s="1178"/>
      <c r="BH59" s="1183"/>
    </row>
    <row r="60" spans="2:60" ht="20.25" customHeight="1">
      <c r="B60" s="941"/>
      <c r="C60" s="954"/>
      <c r="D60" s="967"/>
      <c r="E60" s="975"/>
      <c r="F60" s="973"/>
      <c r="G60" s="981"/>
      <c r="H60" s="994"/>
      <c r="I60" s="1002"/>
      <c r="J60" s="1008"/>
      <c r="K60" s="1008"/>
      <c r="L60" s="983"/>
      <c r="M60" s="1014"/>
      <c r="N60" s="1019"/>
      <c r="O60" s="1024"/>
      <c r="P60" s="1029" t="s">
        <v>305</v>
      </c>
      <c r="Q60" s="915"/>
      <c r="R60" s="915"/>
      <c r="S60" s="959"/>
      <c r="T60" s="1059"/>
      <c r="U60" s="1073"/>
      <c r="V60" s="1083"/>
      <c r="W60" s="1083"/>
      <c r="X60" s="1083"/>
      <c r="Y60" s="1083"/>
      <c r="Z60" s="1083"/>
      <c r="AA60" s="1097"/>
      <c r="AB60" s="1073"/>
      <c r="AC60" s="1083"/>
      <c r="AD60" s="1083"/>
      <c r="AE60" s="1083"/>
      <c r="AF60" s="1083"/>
      <c r="AG60" s="1083"/>
      <c r="AH60" s="1097"/>
      <c r="AI60" s="1073"/>
      <c r="AJ60" s="1083"/>
      <c r="AK60" s="1083"/>
      <c r="AL60" s="1083"/>
      <c r="AM60" s="1083"/>
      <c r="AN60" s="1083"/>
      <c r="AO60" s="1097"/>
      <c r="AP60" s="1073"/>
      <c r="AQ60" s="1083"/>
      <c r="AR60" s="1083"/>
      <c r="AS60" s="1083"/>
      <c r="AT60" s="1083"/>
      <c r="AU60" s="1083"/>
      <c r="AV60" s="1097"/>
      <c r="AW60" s="1073"/>
      <c r="AX60" s="1083"/>
      <c r="AY60" s="1083"/>
      <c r="AZ60" s="1133"/>
      <c r="BA60" s="1145"/>
      <c r="BB60" s="1159"/>
      <c r="BC60" s="1145"/>
      <c r="BD60" s="1175"/>
      <c r="BE60" s="1179"/>
      <c r="BF60" s="1179"/>
      <c r="BG60" s="1179"/>
      <c r="BH60" s="1184"/>
    </row>
    <row r="61" spans="2:60" ht="20.25" customHeight="1">
      <c r="B61" s="939">
        <f>B58+1</f>
        <v>14</v>
      </c>
      <c r="C61" s="952"/>
      <c r="D61" s="965"/>
      <c r="E61" s="973"/>
      <c r="F61" s="973">
        <f>C60</f>
        <v>0</v>
      </c>
      <c r="G61" s="981"/>
      <c r="H61" s="991"/>
      <c r="I61" s="1000"/>
      <c r="J61" s="1006"/>
      <c r="K61" s="1006"/>
      <c r="L61" s="981"/>
      <c r="M61" s="1012"/>
      <c r="N61" s="1017"/>
      <c r="O61" s="1022"/>
      <c r="P61" s="1027" t="s">
        <v>301</v>
      </c>
      <c r="Q61" s="1034"/>
      <c r="R61" s="1034"/>
      <c r="S61" s="1042"/>
      <c r="T61" s="1054"/>
      <c r="U61" s="1071" t="str">
        <f>IF(U60="","",VLOOKUP(U60,'標準様式１シフト記号表（勤務時間帯）'!$D$6:$X$47,21,FALSE))</f>
        <v/>
      </c>
      <c r="V61" s="1081" t="str">
        <f>IF(V60="","",VLOOKUP(V60,'標準様式１シフト記号表（勤務時間帯）'!$D$6:$X$47,21,FALSE))</f>
        <v/>
      </c>
      <c r="W61" s="1081" t="str">
        <f>IF(W60="","",VLOOKUP(W60,'標準様式１シフト記号表（勤務時間帯）'!$D$6:$X$47,21,FALSE))</f>
        <v/>
      </c>
      <c r="X61" s="1081" t="str">
        <f>IF(X60="","",VLOOKUP(X60,'標準様式１シフト記号表（勤務時間帯）'!$D$6:$X$47,21,FALSE))</f>
        <v/>
      </c>
      <c r="Y61" s="1081" t="str">
        <f>IF(Y60="","",VLOOKUP(Y60,'標準様式１シフト記号表（勤務時間帯）'!$D$6:$X$47,21,FALSE))</f>
        <v/>
      </c>
      <c r="Z61" s="1081" t="str">
        <f>IF(Z60="","",VLOOKUP(Z60,'標準様式１シフト記号表（勤務時間帯）'!$D$6:$X$47,21,FALSE))</f>
        <v/>
      </c>
      <c r="AA61" s="1095" t="str">
        <f>IF(AA60="","",VLOOKUP(AA60,'標準様式１シフト記号表（勤務時間帯）'!$D$6:$X$47,21,FALSE))</f>
        <v/>
      </c>
      <c r="AB61" s="1071" t="str">
        <f>IF(AB60="","",VLOOKUP(AB60,'標準様式１シフト記号表（勤務時間帯）'!$D$6:$X$47,21,FALSE))</f>
        <v/>
      </c>
      <c r="AC61" s="1081" t="str">
        <f>IF(AC60="","",VLOOKUP(AC60,'標準様式１シフト記号表（勤務時間帯）'!$D$6:$X$47,21,FALSE))</f>
        <v/>
      </c>
      <c r="AD61" s="1081" t="str">
        <f>IF(AD60="","",VLOOKUP(AD60,'標準様式１シフト記号表（勤務時間帯）'!$D$6:$X$47,21,FALSE))</f>
        <v/>
      </c>
      <c r="AE61" s="1081" t="str">
        <f>IF(AE60="","",VLOOKUP(AE60,'標準様式１シフト記号表（勤務時間帯）'!$D$6:$X$47,21,FALSE))</f>
        <v/>
      </c>
      <c r="AF61" s="1081" t="str">
        <f>IF(AF60="","",VLOOKUP(AF60,'標準様式１シフト記号表（勤務時間帯）'!$D$6:$X$47,21,FALSE))</f>
        <v/>
      </c>
      <c r="AG61" s="1081" t="str">
        <f>IF(AG60="","",VLOOKUP(AG60,'標準様式１シフト記号表（勤務時間帯）'!$D$6:$X$47,21,FALSE))</f>
        <v/>
      </c>
      <c r="AH61" s="1095" t="str">
        <f>IF(AH60="","",VLOOKUP(AH60,'標準様式１シフト記号表（勤務時間帯）'!$D$6:$X$47,21,FALSE))</f>
        <v/>
      </c>
      <c r="AI61" s="1071" t="str">
        <f>IF(AI60="","",VLOOKUP(AI60,'標準様式１シフト記号表（勤務時間帯）'!$D$6:$X$47,21,FALSE))</f>
        <v/>
      </c>
      <c r="AJ61" s="1081" t="str">
        <f>IF(AJ60="","",VLOOKUP(AJ60,'標準様式１シフト記号表（勤務時間帯）'!$D$6:$X$47,21,FALSE))</f>
        <v/>
      </c>
      <c r="AK61" s="1081" t="str">
        <f>IF(AK60="","",VLOOKUP(AK60,'標準様式１シフト記号表（勤務時間帯）'!$D$6:$X$47,21,FALSE))</f>
        <v/>
      </c>
      <c r="AL61" s="1081" t="str">
        <f>IF(AL60="","",VLOOKUP(AL60,'標準様式１シフト記号表（勤務時間帯）'!$D$6:$X$47,21,FALSE))</f>
        <v/>
      </c>
      <c r="AM61" s="1081" t="str">
        <f>IF(AM60="","",VLOOKUP(AM60,'標準様式１シフト記号表（勤務時間帯）'!$D$6:$X$47,21,FALSE))</f>
        <v/>
      </c>
      <c r="AN61" s="1081" t="str">
        <f>IF(AN60="","",VLOOKUP(AN60,'標準様式１シフト記号表（勤務時間帯）'!$D$6:$X$47,21,FALSE))</f>
        <v/>
      </c>
      <c r="AO61" s="1095" t="str">
        <f>IF(AO60="","",VLOOKUP(AO60,'標準様式１シフト記号表（勤務時間帯）'!$D$6:$X$47,21,FALSE))</f>
        <v/>
      </c>
      <c r="AP61" s="1071" t="str">
        <f>IF(AP60="","",VLOOKUP(AP60,'標準様式１シフト記号表（勤務時間帯）'!$D$6:$X$47,21,FALSE))</f>
        <v/>
      </c>
      <c r="AQ61" s="1081" t="str">
        <f>IF(AQ60="","",VLOOKUP(AQ60,'標準様式１シフト記号表（勤務時間帯）'!$D$6:$X$47,21,FALSE))</f>
        <v/>
      </c>
      <c r="AR61" s="1081" t="str">
        <f>IF(AR60="","",VLOOKUP(AR60,'標準様式１シフト記号表（勤務時間帯）'!$D$6:$X$47,21,FALSE))</f>
        <v/>
      </c>
      <c r="AS61" s="1081" t="str">
        <f>IF(AS60="","",VLOOKUP(AS60,'標準様式１シフト記号表（勤務時間帯）'!$D$6:$X$47,21,FALSE))</f>
        <v/>
      </c>
      <c r="AT61" s="1081" t="str">
        <f>IF(AT60="","",VLOOKUP(AT60,'標準様式１シフト記号表（勤務時間帯）'!$D$6:$X$47,21,FALSE))</f>
        <v/>
      </c>
      <c r="AU61" s="1081" t="str">
        <f>IF(AU60="","",VLOOKUP(AU60,'標準様式１シフト記号表（勤務時間帯）'!$D$6:$X$47,21,FALSE))</f>
        <v/>
      </c>
      <c r="AV61" s="1095" t="str">
        <f>IF(AV60="","",VLOOKUP(AV60,'標準様式１シフト記号表（勤務時間帯）'!$D$6:$X$47,21,FALSE))</f>
        <v/>
      </c>
      <c r="AW61" s="1071" t="str">
        <f>IF(AW60="","",VLOOKUP(AW60,'標準様式１シフト記号表（勤務時間帯）'!$D$6:$X$47,21,FALSE))</f>
        <v/>
      </c>
      <c r="AX61" s="1081" t="str">
        <f>IF(AX60="","",VLOOKUP(AX60,'標準様式１シフト記号表（勤務時間帯）'!$D$6:$X$47,21,FALSE))</f>
        <v/>
      </c>
      <c r="AY61" s="1081" t="str">
        <f>IF(AY60="","",VLOOKUP(AY60,'標準様式１シフト記号表（勤務時間帯）'!$D$6:$X$47,21,FALSE))</f>
        <v/>
      </c>
      <c r="AZ61" s="1131">
        <f>IF($BC$3="４週",SUM(U61:AV61),IF($BC$3="暦月",SUM(U61:AY61),""))</f>
        <v>0</v>
      </c>
      <c r="BA61" s="1143"/>
      <c r="BB61" s="1157">
        <f>IF($BC$3="４週",AZ61/4,IF($BC$3="暦月",(AZ61/($BC$8/7)),""))</f>
        <v>0</v>
      </c>
      <c r="BC61" s="1143"/>
      <c r="BD61" s="1173"/>
      <c r="BE61" s="1177"/>
      <c r="BF61" s="1177"/>
      <c r="BG61" s="1177"/>
      <c r="BH61" s="1182"/>
    </row>
    <row r="62" spans="2:60" ht="20.25" customHeight="1">
      <c r="B62" s="940"/>
      <c r="C62" s="953"/>
      <c r="D62" s="966"/>
      <c r="E62" s="974"/>
      <c r="F62" s="974"/>
      <c r="G62" s="982">
        <f>C60</f>
        <v>0</v>
      </c>
      <c r="H62" s="992"/>
      <c r="I62" s="1001"/>
      <c r="J62" s="1007"/>
      <c r="K62" s="1007"/>
      <c r="L62" s="982"/>
      <c r="M62" s="1013"/>
      <c r="N62" s="1018"/>
      <c r="O62" s="1023"/>
      <c r="P62" s="1030" t="s">
        <v>30</v>
      </c>
      <c r="Q62" s="1038"/>
      <c r="R62" s="1038"/>
      <c r="S62" s="1046"/>
      <c r="T62" s="1060"/>
      <c r="U62" s="1072" t="str">
        <f>IF(U60="","",VLOOKUP(U60,'標準様式１シフト記号表（勤務時間帯）'!$D$6:$Z$47,23,FALSE))</f>
        <v/>
      </c>
      <c r="V62" s="1082" t="str">
        <f>IF(V60="","",VLOOKUP(V60,'標準様式１シフト記号表（勤務時間帯）'!$D$6:$Z$47,23,FALSE))</f>
        <v/>
      </c>
      <c r="W62" s="1082" t="str">
        <f>IF(W60="","",VLOOKUP(W60,'標準様式１シフト記号表（勤務時間帯）'!$D$6:$Z$47,23,FALSE))</f>
        <v/>
      </c>
      <c r="X62" s="1082" t="str">
        <f>IF(X60="","",VLOOKUP(X60,'標準様式１シフト記号表（勤務時間帯）'!$D$6:$Z$47,23,FALSE))</f>
        <v/>
      </c>
      <c r="Y62" s="1082" t="str">
        <f>IF(Y60="","",VLOOKUP(Y60,'標準様式１シフト記号表（勤務時間帯）'!$D$6:$Z$47,23,FALSE))</f>
        <v/>
      </c>
      <c r="Z62" s="1082" t="str">
        <f>IF(Z60="","",VLOOKUP(Z60,'標準様式１シフト記号表（勤務時間帯）'!$D$6:$Z$47,23,FALSE))</f>
        <v/>
      </c>
      <c r="AA62" s="1096" t="str">
        <f>IF(AA60="","",VLOOKUP(AA60,'標準様式１シフト記号表（勤務時間帯）'!$D$6:$Z$47,23,FALSE))</f>
        <v/>
      </c>
      <c r="AB62" s="1072" t="str">
        <f>IF(AB60="","",VLOOKUP(AB60,'標準様式１シフト記号表（勤務時間帯）'!$D$6:$Z$47,23,FALSE))</f>
        <v/>
      </c>
      <c r="AC62" s="1082" t="str">
        <f>IF(AC60="","",VLOOKUP(AC60,'標準様式１シフト記号表（勤務時間帯）'!$D$6:$Z$47,23,FALSE))</f>
        <v/>
      </c>
      <c r="AD62" s="1082" t="str">
        <f>IF(AD60="","",VLOOKUP(AD60,'標準様式１シフト記号表（勤務時間帯）'!$D$6:$Z$47,23,FALSE))</f>
        <v/>
      </c>
      <c r="AE62" s="1082" t="str">
        <f>IF(AE60="","",VLOOKUP(AE60,'標準様式１シフト記号表（勤務時間帯）'!$D$6:$Z$47,23,FALSE))</f>
        <v/>
      </c>
      <c r="AF62" s="1082" t="str">
        <f>IF(AF60="","",VLOOKUP(AF60,'標準様式１シフト記号表（勤務時間帯）'!$D$6:$Z$47,23,FALSE))</f>
        <v/>
      </c>
      <c r="AG62" s="1082" t="str">
        <f>IF(AG60="","",VLOOKUP(AG60,'標準様式１シフト記号表（勤務時間帯）'!$D$6:$Z$47,23,FALSE))</f>
        <v/>
      </c>
      <c r="AH62" s="1096" t="str">
        <f>IF(AH60="","",VLOOKUP(AH60,'標準様式１シフト記号表（勤務時間帯）'!$D$6:$Z$47,23,FALSE))</f>
        <v/>
      </c>
      <c r="AI62" s="1072" t="str">
        <f>IF(AI60="","",VLOOKUP(AI60,'標準様式１シフト記号表（勤務時間帯）'!$D$6:$Z$47,23,FALSE))</f>
        <v/>
      </c>
      <c r="AJ62" s="1082" t="str">
        <f>IF(AJ60="","",VLOOKUP(AJ60,'標準様式１シフト記号表（勤務時間帯）'!$D$6:$Z$47,23,FALSE))</f>
        <v/>
      </c>
      <c r="AK62" s="1082" t="str">
        <f>IF(AK60="","",VLOOKUP(AK60,'標準様式１シフト記号表（勤務時間帯）'!$D$6:$Z$47,23,FALSE))</f>
        <v/>
      </c>
      <c r="AL62" s="1082" t="str">
        <f>IF(AL60="","",VLOOKUP(AL60,'標準様式１シフト記号表（勤務時間帯）'!$D$6:$Z$47,23,FALSE))</f>
        <v/>
      </c>
      <c r="AM62" s="1082" t="str">
        <f>IF(AM60="","",VLOOKUP(AM60,'標準様式１シフト記号表（勤務時間帯）'!$D$6:$Z$47,23,FALSE))</f>
        <v/>
      </c>
      <c r="AN62" s="1082" t="str">
        <f>IF(AN60="","",VLOOKUP(AN60,'標準様式１シフト記号表（勤務時間帯）'!$D$6:$Z$47,23,FALSE))</f>
        <v/>
      </c>
      <c r="AO62" s="1096" t="str">
        <f>IF(AO60="","",VLOOKUP(AO60,'標準様式１シフト記号表（勤務時間帯）'!$D$6:$Z$47,23,FALSE))</f>
        <v/>
      </c>
      <c r="AP62" s="1072" t="str">
        <f>IF(AP60="","",VLOOKUP(AP60,'標準様式１シフト記号表（勤務時間帯）'!$D$6:$Z$47,23,FALSE))</f>
        <v/>
      </c>
      <c r="AQ62" s="1082" t="str">
        <f>IF(AQ60="","",VLOOKUP(AQ60,'標準様式１シフト記号表（勤務時間帯）'!$D$6:$Z$47,23,FALSE))</f>
        <v/>
      </c>
      <c r="AR62" s="1082" t="str">
        <f>IF(AR60="","",VLOOKUP(AR60,'標準様式１シフト記号表（勤務時間帯）'!$D$6:$Z$47,23,FALSE))</f>
        <v/>
      </c>
      <c r="AS62" s="1082" t="str">
        <f>IF(AS60="","",VLOOKUP(AS60,'標準様式１シフト記号表（勤務時間帯）'!$D$6:$Z$47,23,FALSE))</f>
        <v/>
      </c>
      <c r="AT62" s="1082" t="str">
        <f>IF(AT60="","",VLOOKUP(AT60,'標準様式１シフト記号表（勤務時間帯）'!$D$6:$Z$47,23,FALSE))</f>
        <v/>
      </c>
      <c r="AU62" s="1082" t="str">
        <f>IF(AU60="","",VLOOKUP(AU60,'標準様式１シフト記号表（勤務時間帯）'!$D$6:$Z$47,23,FALSE))</f>
        <v/>
      </c>
      <c r="AV62" s="1096" t="str">
        <f>IF(AV60="","",VLOOKUP(AV60,'標準様式１シフト記号表（勤務時間帯）'!$D$6:$Z$47,23,FALSE))</f>
        <v/>
      </c>
      <c r="AW62" s="1072" t="str">
        <f>IF(AW60="","",VLOOKUP(AW60,'標準様式１シフト記号表（勤務時間帯）'!$D$6:$Z$47,23,FALSE))</f>
        <v/>
      </c>
      <c r="AX62" s="1082" t="str">
        <f>IF(AX60="","",VLOOKUP(AX60,'標準様式１シフト記号表（勤務時間帯）'!$D$6:$Z$47,23,FALSE))</f>
        <v/>
      </c>
      <c r="AY62" s="1082" t="str">
        <f>IF(AY60="","",VLOOKUP(AY60,'標準様式１シフト記号表（勤務時間帯）'!$D$6:$Z$47,23,FALSE))</f>
        <v/>
      </c>
      <c r="AZ62" s="1132">
        <f>IF($BC$3="４週",SUM(U62:AV62),IF($BC$3="暦月",SUM(U62:AY62),""))</f>
        <v>0</v>
      </c>
      <c r="BA62" s="1144"/>
      <c r="BB62" s="1158">
        <f>IF($BC$3="４週",AZ62/4,IF($BC$3="暦月",(AZ62/($BC$8/7)),""))</f>
        <v>0</v>
      </c>
      <c r="BC62" s="1144"/>
      <c r="BD62" s="1174"/>
      <c r="BE62" s="1178"/>
      <c r="BF62" s="1178"/>
      <c r="BG62" s="1178"/>
      <c r="BH62" s="1183"/>
    </row>
    <row r="63" spans="2:60" ht="20.25" customHeight="1">
      <c r="B63" s="941"/>
      <c r="C63" s="954"/>
      <c r="D63" s="967"/>
      <c r="E63" s="975"/>
      <c r="F63" s="973"/>
      <c r="G63" s="981"/>
      <c r="H63" s="994"/>
      <c r="I63" s="1002"/>
      <c r="J63" s="1008"/>
      <c r="K63" s="1008"/>
      <c r="L63" s="983"/>
      <c r="M63" s="1014"/>
      <c r="N63" s="1019"/>
      <c r="O63" s="1024"/>
      <c r="P63" s="1029" t="s">
        <v>305</v>
      </c>
      <c r="Q63" s="915"/>
      <c r="R63" s="915"/>
      <c r="S63" s="959"/>
      <c r="T63" s="1059"/>
      <c r="U63" s="1073"/>
      <c r="V63" s="1083"/>
      <c r="W63" s="1083"/>
      <c r="X63" s="1083"/>
      <c r="Y63" s="1083"/>
      <c r="Z63" s="1083"/>
      <c r="AA63" s="1097"/>
      <c r="AB63" s="1073"/>
      <c r="AC63" s="1083"/>
      <c r="AD63" s="1083"/>
      <c r="AE63" s="1083"/>
      <c r="AF63" s="1083"/>
      <c r="AG63" s="1083"/>
      <c r="AH63" s="1097"/>
      <c r="AI63" s="1073"/>
      <c r="AJ63" s="1083"/>
      <c r="AK63" s="1083"/>
      <c r="AL63" s="1083"/>
      <c r="AM63" s="1083"/>
      <c r="AN63" s="1083"/>
      <c r="AO63" s="1097"/>
      <c r="AP63" s="1073"/>
      <c r="AQ63" s="1083"/>
      <c r="AR63" s="1083"/>
      <c r="AS63" s="1083"/>
      <c r="AT63" s="1083"/>
      <c r="AU63" s="1083"/>
      <c r="AV63" s="1097"/>
      <c r="AW63" s="1073"/>
      <c r="AX63" s="1083"/>
      <c r="AY63" s="1083"/>
      <c r="AZ63" s="1133"/>
      <c r="BA63" s="1145"/>
      <c r="BB63" s="1159"/>
      <c r="BC63" s="1145"/>
      <c r="BD63" s="1175"/>
      <c r="BE63" s="1179"/>
      <c r="BF63" s="1179"/>
      <c r="BG63" s="1179"/>
      <c r="BH63" s="1184"/>
    </row>
    <row r="64" spans="2:60" ht="20.25" customHeight="1">
      <c r="B64" s="939">
        <f>B61+1</f>
        <v>15</v>
      </c>
      <c r="C64" s="952"/>
      <c r="D64" s="965"/>
      <c r="E64" s="973"/>
      <c r="F64" s="973">
        <f>C63</f>
        <v>0</v>
      </c>
      <c r="G64" s="981"/>
      <c r="H64" s="991"/>
      <c r="I64" s="1000"/>
      <c r="J64" s="1006"/>
      <c r="K64" s="1006"/>
      <c r="L64" s="981"/>
      <c r="M64" s="1012"/>
      <c r="N64" s="1017"/>
      <c r="O64" s="1022"/>
      <c r="P64" s="1027" t="s">
        <v>301</v>
      </c>
      <c r="Q64" s="1034"/>
      <c r="R64" s="1034"/>
      <c r="S64" s="1042"/>
      <c r="T64" s="1054"/>
      <c r="U64" s="1071" t="str">
        <f>IF(U63="","",VLOOKUP(U63,'標準様式１シフト記号表（勤務時間帯）'!$D$6:$X$47,21,FALSE))</f>
        <v/>
      </c>
      <c r="V64" s="1081" t="str">
        <f>IF(V63="","",VLOOKUP(V63,'標準様式１シフト記号表（勤務時間帯）'!$D$6:$X$47,21,FALSE))</f>
        <v/>
      </c>
      <c r="W64" s="1081" t="str">
        <f>IF(W63="","",VLOOKUP(W63,'標準様式１シフト記号表（勤務時間帯）'!$D$6:$X$47,21,FALSE))</f>
        <v/>
      </c>
      <c r="X64" s="1081" t="str">
        <f>IF(X63="","",VLOOKUP(X63,'標準様式１シフト記号表（勤務時間帯）'!$D$6:$X$47,21,FALSE))</f>
        <v/>
      </c>
      <c r="Y64" s="1081" t="str">
        <f>IF(Y63="","",VLOOKUP(Y63,'標準様式１シフト記号表（勤務時間帯）'!$D$6:$X$47,21,FALSE))</f>
        <v/>
      </c>
      <c r="Z64" s="1081" t="str">
        <f>IF(Z63="","",VLOOKUP(Z63,'標準様式１シフト記号表（勤務時間帯）'!$D$6:$X$47,21,FALSE))</f>
        <v/>
      </c>
      <c r="AA64" s="1095" t="str">
        <f>IF(AA63="","",VLOOKUP(AA63,'標準様式１シフト記号表（勤務時間帯）'!$D$6:$X$47,21,FALSE))</f>
        <v/>
      </c>
      <c r="AB64" s="1071" t="str">
        <f>IF(AB63="","",VLOOKUP(AB63,'標準様式１シフト記号表（勤務時間帯）'!$D$6:$X$47,21,FALSE))</f>
        <v/>
      </c>
      <c r="AC64" s="1081" t="str">
        <f>IF(AC63="","",VLOOKUP(AC63,'標準様式１シフト記号表（勤務時間帯）'!$D$6:$X$47,21,FALSE))</f>
        <v/>
      </c>
      <c r="AD64" s="1081" t="str">
        <f>IF(AD63="","",VLOOKUP(AD63,'標準様式１シフト記号表（勤務時間帯）'!$D$6:$X$47,21,FALSE))</f>
        <v/>
      </c>
      <c r="AE64" s="1081" t="str">
        <f>IF(AE63="","",VLOOKUP(AE63,'標準様式１シフト記号表（勤務時間帯）'!$D$6:$X$47,21,FALSE))</f>
        <v/>
      </c>
      <c r="AF64" s="1081" t="str">
        <f>IF(AF63="","",VLOOKUP(AF63,'標準様式１シフト記号表（勤務時間帯）'!$D$6:$X$47,21,FALSE))</f>
        <v/>
      </c>
      <c r="AG64" s="1081" t="str">
        <f>IF(AG63="","",VLOOKUP(AG63,'標準様式１シフト記号表（勤務時間帯）'!$D$6:$X$47,21,FALSE))</f>
        <v/>
      </c>
      <c r="AH64" s="1095" t="str">
        <f>IF(AH63="","",VLOOKUP(AH63,'標準様式１シフト記号表（勤務時間帯）'!$D$6:$X$47,21,FALSE))</f>
        <v/>
      </c>
      <c r="AI64" s="1071" t="str">
        <f>IF(AI63="","",VLOOKUP(AI63,'標準様式１シフト記号表（勤務時間帯）'!$D$6:$X$47,21,FALSE))</f>
        <v/>
      </c>
      <c r="AJ64" s="1081" t="str">
        <f>IF(AJ63="","",VLOOKUP(AJ63,'標準様式１シフト記号表（勤務時間帯）'!$D$6:$X$47,21,FALSE))</f>
        <v/>
      </c>
      <c r="AK64" s="1081" t="str">
        <f>IF(AK63="","",VLOOKUP(AK63,'標準様式１シフト記号表（勤務時間帯）'!$D$6:$X$47,21,FALSE))</f>
        <v/>
      </c>
      <c r="AL64" s="1081" t="str">
        <f>IF(AL63="","",VLOOKUP(AL63,'標準様式１シフト記号表（勤務時間帯）'!$D$6:$X$47,21,FALSE))</f>
        <v/>
      </c>
      <c r="AM64" s="1081" t="str">
        <f>IF(AM63="","",VLOOKUP(AM63,'標準様式１シフト記号表（勤務時間帯）'!$D$6:$X$47,21,FALSE))</f>
        <v/>
      </c>
      <c r="AN64" s="1081" t="str">
        <f>IF(AN63="","",VLOOKUP(AN63,'標準様式１シフト記号表（勤務時間帯）'!$D$6:$X$47,21,FALSE))</f>
        <v/>
      </c>
      <c r="AO64" s="1095" t="str">
        <f>IF(AO63="","",VLOOKUP(AO63,'標準様式１シフト記号表（勤務時間帯）'!$D$6:$X$47,21,FALSE))</f>
        <v/>
      </c>
      <c r="AP64" s="1071" t="str">
        <f>IF(AP63="","",VLOOKUP(AP63,'標準様式１シフト記号表（勤務時間帯）'!$D$6:$X$47,21,FALSE))</f>
        <v/>
      </c>
      <c r="AQ64" s="1081" t="str">
        <f>IF(AQ63="","",VLOOKUP(AQ63,'標準様式１シフト記号表（勤務時間帯）'!$D$6:$X$47,21,FALSE))</f>
        <v/>
      </c>
      <c r="AR64" s="1081" t="str">
        <f>IF(AR63="","",VLOOKUP(AR63,'標準様式１シフト記号表（勤務時間帯）'!$D$6:$X$47,21,FALSE))</f>
        <v/>
      </c>
      <c r="AS64" s="1081" t="str">
        <f>IF(AS63="","",VLOOKUP(AS63,'標準様式１シフト記号表（勤務時間帯）'!$D$6:$X$47,21,FALSE))</f>
        <v/>
      </c>
      <c r="AT64" s="1081" t="str">
        <f>IF(AT63="","",VLOOKUP(AT63,'標準様式１シフト記号表（勤務時間帯）'!$D$6:$X$47,21,FALSE))</f>
        <v/>
      </c>
      <c r="AU64" s="1081" t="str">
        <f>IF(AU63="","",VLOOKUP(AU63,'標準様式１シフト記号表（勤務時間帯）'!$D$6:$X$47,21,FALSE))</f>
        <v/>
      </c>
      <c r="AV64" s="1095" t="str">
        <f>IF(AV63="","",VLOOKUP(AV63,'標準様式１シフト記号表（勤務時間帯）'!$D$6:$X$47,21,FALSE))</f>
        <v/>
      </c>
      <c r="AW64" s="1071" t="str">
        <f>IF(AW63="","",VLOOKUP(AW63,'標準様式１シフト記号表（勤務時間帯）'!$D$6:$X$47,21,FALSE))</f>
        <v/>
      </c>
      <c r="AX64" s="1081" t="str">
        <f>IF(AX63="","",VLOOKUP(AX63,'標準様式１シフト記号表（勤務時間帯）'!$D$6:$X$47,21,FALSE))</f>
        <v/>
      </c>
      <c r="AY64" s="1081" t="str">
        <f>IF(AY63="","",VLOOKUP(AY63,'標準様式１シフト記号表（勤務時間帯）'!$D$6:$X$47,21,FALSE))</f>
        <v/>
      </c>
      <c r="AZ64" s="1131">
        <f>IF($BC$3="４週",SUM(U64:AV64),IF($BC$3="暦月",SUM(U64:AY64),""))</f>
        <v>0</v>
      </c>
      <c r="BA64" s="1143"/>
      <c r="BB64" s="1157">
        <f>IF($BC$3="４週",AZ64/4,IF($BC$3="暦月",(AZ64/($BC$8/7)),""))</f>
        <v>0</v>
      </c>
      <c r="BC64" s="1143"/>
      <c r="BD64" s="1173"/>
      <c r="BE64" s="1177"/>
      <c r="BF64" s="1177"/>
      <c r="BG64" s="1177"/>
      <c r="BH64" s="1182"/>
    </row>
    <row r="65" spans="2:60" ht="20.25" customHeight="1">
      <c r="B65" s="940"/>
      <c r="C65" s="953"/>
      <c r="D65" s="966"/>
      <c r="E65" s="974"/>
      <c r="F65" s="974"/>
      <c r="G65" s="982">
        <f>C63</f>
        <v>0</v>
      </c>
      <c r="H65" s="992"/>
      <c r="I65" s="1001"/>
      <c r="J65" s="1007"/>
      <c r="K65" s="1007"/>
      <c r="L65" s="982"/>
      <c r="M65" s="1013"/>
      <c r="N65" s="1018"/>
      <c r="O65" s="1023"/>
      <c r="P65" s="1030" t="s">
        <v>30</v>
      </c>
      <c r="Q65" s="1038"/>
      <c r="R65" s="1038"/>
      <c r="S65" s="1046"/>
      <c r="T65" s="1060"/>
      <c r="U65" s="1072" t="str">
        <f>IF(U63="","",VLOOKUP(U63,'標準様式１シフト記号表（勤務時間帯）'!$D$6:$Z$47,23,FALSE))</f>
        <v/>
      </c>
      <c r="V65" s="1082" t="str">
        <f>IF(V63="","",VLOOKUP(V63,'標準様式１シフト記号表（勤務時間帯）'!$D$6:$Z$47,23,FALSE))</f>
        <v/>
      </c>
      <c r="W65" s="1082" t="str">
        <f>IF(W63="","",VLOOKUP(W63,'標準様式１シフト記号表（勤務時間帯）'!$D$6:$Z$47,23,FALSE))</f>
        <v/>
      </c>
      <c r="X65" s="1082" t="str">
        <f>IF(X63="","",VLOOKUP(X63,'標準様式１シフト記号表（勤務時間帯）'!$D$6:$Z$47,23,FALSE))</f>
        <v/>
      </c>
      <c r="Y65" s="1082" t="str">
        <f>IF(Y63="","",VLOOKUP(Y63,'標準様式１シフト記号表（勤務時間帯）'!$D$6:$Z$47,23,FALSE))</f>
        <v/>
      </c>
      <c r="Z65" s="1082" t="str">
        <f>IF(Z63="","",VLOOKUP(Z63,'標準様式１シフト記号表（勤務時間帯）'!$D$6:$Z$47,23,FALSE))</f>
        <v/>
      </c>
      <c r="AA65" s="1096" t="str">
        <f>IF(AA63="","",VLOOKUP(AA63,'標準様式１シフト記号表（勤務時間帯）'!$D$6:$Z$47,23,FALSE))</f>
        <v/>
      </c>
      <c r="AB65" s="1072" t="str">
        <f>IF(AB63="","",VLOOKUP(AB63,'標準様式１シフト記号表（勤務時間帯）'!$D$6:$Z$47,23,FALSE))</f>
        <v/>
      </c>
      <c r="AC65" s="1082" t="str">
        <f>IF(AC63="","",VLOOKUP(AC63,'標準様式１シフト記号表（勤務時間帯）'!$D$6:$Z$47,23,FALSE))</f>
        <v/>
      </c>
      <c r="AD65" s="1082" t="str">
        <f>IF(AD63="","",VLOOKUP(AD63,'標準様式１シフト記号表（勤務時間帯）'!$D$6:$Z$47,23,FALSE))</f>
        <v/>
      </c>
      <c r="AE65" s="1082" t="str">
        <f>IF(AE63="","",VLOOKUP(AE63,'標準様式１シフト記号表（勤務時間帯）'!$D$6:$Z$47,23,FALSE))</f>
        <v/>
      </c>
      <c r="AF65" s="1082" t="str">
        <f>IF(AF63="","",VLOOKUP(AF63,'標準様式１シフト記号表（勤務時間帯）'!$D$6:$Z$47,23,FALSE))</f>
        <v/>
      </c>
      <c r="AG65" s="1082" t="str">
        <f>IF(AG63="","",VLOOKUP(AG63,'標準様式１シフト記号表（勤務時間帯）'!$D$6:$Z$47,23,FALSE))</f>
        <v/>
      </c>
      <c r="AH65" s="1096" t="str">
        <f>IF(AH63="","",VLOOKUP(AH63,'標準様式１シフト記号表（勤務時間帯）'!$D$6:$Z$47,23,FALSE))</f>
        <v/>
      </c>
      <c r="AI65" s="1072" t="str">
        <f>IF(AI63="","",VLOOKUP(AI63,'標準様式１シフト記号表（勤務時間帯）'!$D$6:$Z$47,23,FALSE))</f>
        <v/>
      </c>
      <c r="AJ65" s="1082" t="str">
        <f>IF(AJ63="","",VLOOKUP(AJ63,'標準様式１シフト記号表（勤務時間帯）'!$D$6:$Z$47,23,FALSE))</f>
        <v/>
      </c>
      <c r="AK65" s="1082" t="str">
        <f>IF(AK63="","",VLOOKUP(AK63,'標準様式１シフト記号表（勤務時間帯）'!$D$6:$Z$47,23,FALSE))</f>
        <v/>
      </c>
      <c r="AL65" s="1082" t="str">
        <f>IF(AL63="","",VLOOKUP(AL63,'標準様式１シフト記号表（勤務時間帯）'!$D$6:$Z$47,23,FALSE))</f>
        <v/>
      </c>
      <c r="AM65" s="1082" t="str">
        <f>IF(AM63="","",VLOOKUP(AM63,'標準様式１シフト記号表（勤務時間帯）'!$D$6:$Z$47,23,FALSE))</f>
        <v/>
      </c>
      <c r="AN65" s="1082" t="str">
        <f>IF(AN63="","",VLOOKUP(AN63,'標準様式１シフト記号表（勤務時間帯）'!$D$6:$Z$47,23,FALSE))</f>
        <v/>
      </c>
      <c r="AO65" s="1096" t="str">
        <f>IF(AO63="","",VLOOKUP(AO63,'標準様式１シフト記号表（勤務時間帯）'!$D$6:$Z$47,23,FALSE))</f>
        <v/>
      </c>
      <c r="AP65" s="1072" t="str">
        <f>IF(AP63="","",VLOOKUP(AP63,'標準様式１シフト記号表（勤務時間帯）'!$D$6:$Z$47,23,FALSE))</f>
        <v/>
      </c>
      <c r="AQ65" s="1082" t="str">
        <f>IF(AQ63="","",VLOOKUP(AQ63,'標準様式１シフト記号表（勤務時間帯）'!$D$6:$Z$47,23,FALSE))</f>
        <v/>
      </c>
      <c r="AR65" s="1082" t="str">
        <f>IF(AR63="","",VLOOKUP(AR63,'標準様式１シフト記号表（勤務時間帯）'!$D$6:$Z$47,23,FALSE))</f>
        <v/>
      </c>
      <c r="AS65" s="1082" t="str">
        <f>IF(AS63="","",VLOOKUP(AS63,'標準様式１シフト記号表（勤務時間帯）'!$D$6:$Z$47,23,FALSE))</f>
        <v/>
      </c>
      <c r="AT65" s="1082" t="str">
        <f>IF(AT63="","",VLOOKUP(AT63,'標準様式１シフト記号表（勤務時間帯）'!$D$6:$Z$47,23,FALSE))</f>
        <v/>
      </c>
      <c r="AU65" s="1082" t="str">
        <f>IF(AU63="","",VLOOKUP(AU63,'標準様式１シフト記号表（勤務時間帯）'!$D$6:$Z$47,23,FALSE))</f>
        <v/>
      </c>
      <c r="AV65" s="1096" t="str">
        <f>IF(AV63="","",VLOOKUP(AV63,'標準様式１シフト記号表（勤務時間帯）'!$D$6:$Z$47,23,FALSE))</f>
        <v/>
      </c>
      <c r="AW65" s="1072" t="str">
        <f>IF(AW63="","",VLOOKUP(AW63,'標準様式１シフト記号表（勤務時間帯）'!$D$6:$Z$47,23,FALSE))</f>
        <v/>
      </c>
      <c r="AX65" s="1082" t="str">
        <f>IF(AX63="","",VLOOKUP(AX63,'標準様式１シフト記号表（勤務時間帯）'!$D$6:$Z$47,23,FALSE))</f>
        <v/>
      </c>
      <c r="AY65" s="1082" t="str">
        <f>IF(AY63="","",VLOOKUP(AY63,'標準様式１シフト記号表（勤務時間帯）'!$D$6:$Z$47,23,FALSE))</f>
        <v/>
      </c>
      <c r="AZ65" s="1132">
        <f>IF($BC$3="４週",SUM(U65:AV65),IF($BC$3="暦月",SUM(U65:AY65),""))</f>
        <v>0</v>
      </c>
      <c r="BA65" s="1144"/>
      <c r="BB65" s="1158">
        <f>IF($BC$3="４週",AZ65/4,IF($BC$3="暦月",(AZ65/($BC$8/7)),""))</f>
        <v>0</v>
      </c>
      <c r="BC65" s="1144"/>
      <c r="BD65" s="1174"/>
      <c r="BE65" s="1178"/>
      <c r="BF65" s="1178"/>
      <c r="BG65" s="1178"/>
      <c r="BH65" s="1183"/>
    </row>
    <row r="66" spans="2:60" ht="20.25" customHeight="1">
      <c r="B66" s="941"/>
      <c r="C66" s="954"/>
      <c r="D66" s="967"/>
      <c r="E66" s="975"/>
      <c r="F66" s="973"/>
      <c r="G66" s="981"/>
      <c r="H66" s="994"/>
      <c r="I66" s="1002"/>
      <c r="J66" s="1008"/>
      <c r="K66" s="1008"/>
      <c r="L66" s="983"/>
      <c r="M66" s="1014"/>
      <c r="N66" s="1019"/>
      <c r="O66" s="1024"/>
      <c r="P66" s="1031" t="s">
        <v>305</v>
      </c>
      <c r="Q66" s="1039"/>
      <c r="R66" s="1039"/>
      <c r="S66" s="1047"/>
      <c r="T66" s="1061"/>
      <c r="U66" s="1073"/>
      <c r="V66" s="1083"/>
      <c r="W66" s="1083"/>
      <c r="X66" s="1083"/>
      <c r="Y66" s="1083"/>
      <c r="Z66" s="1083"/>
      <c r="AA66" s="1097"/>
      <c r="AB66" s="1073"/>
      <c r="AC66" s="1083"/>
      <c r="AD66" s="1083"/>
      <c r="AE66" s="1083"/>
      <c r="AF66" s="1083"/>
      <c r="AG66" s="1083"/>
      <c r="AH66" s="1097"/>
      <c r="AI66" s="1073"/>
      <c r="AJ66" s="1083"/>
      <c r="AK66" s="1083"/>
      <c r="AL66" s="1083"/>
      <c r="AM66" s="1083"/>
      <c r="AN66" s="1083"/>
      <c r="AO66" s="1097"/>
      <c r="AP66" s="1073"/>
      <c r="AQ66" s="1083"/>
      <c r="AR66" s="1083"/>
      <c r="AS66" s="1083"/>
      <c r="AT66" s="1083"/>
      <c r="AU66" s="1083"/>
      <c r="AV66" s="1097"/>
      <c r="AW66" s="1073"/>
      <c r="AX66" s="1083"/>
      <c r="AY66" s="1083"/>
      <c r="AZ66" s="1133"/>
      <c r="BA66" s="1145"/>
      <c r="BB66" s="1159"/>
      <c r="BC66" s="1145"/>
      <c r="BD66" s="1175"/>
      <c r="BE66" s="1179"/>
      <c r="BF66" s="1179"/>
      <c r="BG66" s="1179"/>
      <c r="BH66" s="1184"/>
    </row>
    <row r="67" spans="2:60" ht="20.25" customHeight="1">
      <c r="B67" s="939">
        <f>B64+1</f>
        <v>16</v>
      </c>
      <c r="C67" s="952"/>
      <c r="D67" s="965"/>
      <c r="E67" s="973"/>
      <c r="F67" s="973">
        <f>C66</f>
        <v>0</v>
      </c>
      <c r="G67" s="981"/>
      <c r="H67" s="991"/>
      <c r="I67" s="1000"/>
      <c r="J67" s="1006"/>
      <c r="K67" s="1006"/>
      <c r="L67" s="981"/>
      <c r="M67" s="1012"/>
      <c r="N67" s="1017"/>
      <c r="O67" s="1022"/>
      <c r="P67" s="1027" t="s">
        <v>301</v>
      </c>
      <c r="Q67" s="1034"/>
      <c r="R67" s="1034"/>
      <c r="S67" s="1042"/>
      <c r="T67" s="1054"/>
      <c r="U67" s="1071" t="str">
        <f>IF(U66="","",VLOOKUP(U66,'標準様式１シフト記号表（勤務時間帯）'!$D$6:$X$47,21,FALSE))</f>
        <v/>
      </c>
      <c r="V67" s="1081" t="str">
        <f>IF(V66="","",VLOOKUP(V66,'標準様式１シフト記号表（勤務時間帯）'!$D$6:$X$47,21,FALSE))</f>
        <v/>
      </c>
      <c r="W67" s="1081" t="str">
        <f>IF(W66="","",VLOOKUP(W66,'標準様式１シフト記号表（勤務時間帯）'!$D$6:$X$47,21,FALSE))</f>
        <v/>
      </c>
      <c r="X67" s="1081" t="str">
        <f>IF(X66="","",VLOOKUP(X66,'標準様式１シフト記号表（勤務時間帯）'!$D$6:$X$47,21,FALSE))</f>
        <v/>
      </c>
      <c r="Y67" s="1081" t="str">
        <f>IF(Y66="","",VLOOKUP(Y66,'標準様式１シフト記号表（勤務時間帯）'!$D$6:$X$47,21,FALSE))</f>
        <v/>
      </c>
      <c r="Z67" s="1081" t="str">
        <f>IF(Z66="","",VLOOKUP(Z66,'標準様式１シフト記号表（勤務時間帯）'!$D$6:$X$47,21,FALSE))</f>
        <v/>
      </c>
      <c r="AA67" s="1095" t="str">
        <f>IF(AA66="","",VLOOKUP(AA66,'標準様式１シフト記号表（勤務時間帯）'!$D$6:$X$47,21,FALSE))</f>
        <v/>
      </c>
      <c r="AB67" s="1071" t="str">
        <f>IF(AB66="","",VLOOKUP(AB66,'標準様式１シフト記号表（勤務時間帯）'!$D$6:$X$47,21,FALSE))</f>
        <v/>
      </c>
      <c r="AC67" s="1081" t="str">
        <f>IF(AC66="","",VLOOKUP(AC66,'標準様式１シフト記号表（勤務時間帯）'!$D$6:$X$47,21,FALSE))</f>
        <v/>
      </c>
      <c r="AD67" s="1081" t="str">
        <f>IF(AD66="","",VLOOKUP(AD66,'標準様式１シフト記号表（勤務時間帯）'!$D$6:$X$47,21,FALSE))</f>
        <v/>
      </c>
      <c r="AE67" s="1081" t="str">
        <f>IF(AE66="","",VLOOKUP(AE66,'標準様式１シフト記号表（勤務時間帯）'!$D$6:$X$47,21,FALSE))</f>
        <v/>
      </c>
      <c r="AF67" s="1081" t="str">
        <f>IF(AF66="","",VLOOKUP(AF66,'標準様式１シフト記号表（勤務時間帯）'!$D$6:$X$47,21,FALSE))</f>
        <v/>
      </c>
      <c r="AG67" s="1081" t="str">
        <f>IF(AG66="","",VLOOKUP(AG66,'標準様式１シフト記号表（勤務時間帯）'!$D$6:$X$47,21,FALSE))</f>
        <v/>
      </c>
      <c r="AH67" s="1095" t="str">
        <f>IF(AH66="","",VLOOKUP(AH66,'標準様式１シフト記号表（勤務時間帯）'!$D$6:$X$47,21,FALSE))</f>
        <v/>
      </c>
      <c r="AI67" s="1071" t="str">
        <f>IF(AI66="","",VLOOKUP(AI66,'標準様式１シフト記号表（勤務時間帯）'!$D$6:$X$47,21,FALSE))</f>
        <v/>
      </c>
      <c r="AJ67" s="1081" t="str">
        <f>IF(AJ66="","",VLOOKUP(AJ66,'標準様式１シフト記号表（勤務時間帯）'!$D$6:$X$47,21,FALSE))</f>
        <v/>
      </c>
      <c r="AK67" s="1081" t="str">
        <f>IF(AK66="","",VLOOKUP(AK66,'標準様式１シフト記号表（勤務時間帯）'!$D$6:$X$47,21,FALSE))</f>
        <v/>
      </c>
      <c r="AL67" s="1081" t="str">
        <f>IF(AL66="","",VLOOKUP(AL66,'標準様式１シフト記号表（勤務時間帯）'!$D$6:$X$47,21,FALSE))</f>
        <v/>
      </c>
      <c r="AM67" s="1081" t="str">
        <f>IF(AM66="","",VLOOKUP(AM66,'標準様式１シフト記号表（勤務時間帯）'!$D$6:$X$47,21,FALSE))</f>
        <v/>
      </c>
      <c r="AN67" s="1081" t="str">
        <f>IF(AN66="","",VLOOKUP(AN66,'標準様式１シフト記号表（勤務時間帯）'!$D$6:$X$47,21,FALSE))</f>
        <v/>
      </c>
      <c r="AO67" s="1095" t="str">
        <f>IF(AO66="","",VLOOKUP(AO66,'標準様式１シフト記号表（勤務時間帯）'!$D$6:$X$47,21,FALSE))</f>
        <v/>
      </c>
      <c r="AP67" s="1071" t="str">
        <f>IF(AP66="","",VLOOKUP(AP66,'標準様式１シフト記号表（勤務時間帯）'!$D$6:$X$47,21,FALSE))</f>
        <v/>
      </c>
      <c r="AQ67" s="1081" t="str">
        <f>IF(AQ66="","",VLOOKUP(AQ66,'標準様式１シフト記号表（勤務時間帯）'!$D$6:$X$47,21,FALSE))</f>
        <v/>
      </c>
      <c r="AR67" s="1081" t="str">
        <f>IF(AR66="","",VLOOKUP(AR66,'標準様式１シフト記号表（勤務時間帯）'!$D$6:$X$47,21,FALSE))</f>
        <v/>
      </c>
      <c r="AS67" s="1081" t="str">
        <f>IF(AS66="","",VLOOKUP(AS66,'標準様式１シフト記号表（勤務時間帯）'!$D$6:$X$47,21,FALSE))</f>
        <v/>
      </c>
      <c r="AT67" s="1081" t="str">
        <f>IF(AT66="","",VLOOKUP(AT66,'標準様式１シフト記号表（勤務時間帯）'!$D$6:$X$47,21,FALSE))</f>
        <v/>
      </c>
      <c r="AU67" s="1081" t="str">
        <f>IF(AU66="","",VLOOKUP(AU66,'標準様式１シフト記号表（勤務時間帯）'!$D$6:$X$47,21,FALSE))</f>
        <v/>
      </c>
      <c r="AV67" s="1095" t="str">
        <f>IF(AV66="","",VLOOKUP(AV66,'標準様式１シフト記号表（勤務時間帯）'!$D$6:$X$47,21,FALSE))</f>
        <v/>
      </c>
      <c r="AW67" s="1071" t="str">
        <f>IF(AW66="","",VLOOKUP(AW66,'標準様式１シフト記号表（勤務時間帯）'!$D$6:$X$47,21,FALSE))</f>
        <v/>
      </c>
      <c r="AX67" s="1081" t="str">
        <f>IF(AX66="","",VLOOKUP(AX66,'標準様式１シフト記号表（勤務時間帯）'!$D$6:$X$47,21,FALSE))</f>
        <v/>
      </c>
      <c r="AY67" s="1081" t="str">
        <f>IF(AY66="","",VLOOKUP(AY66,'標準様式１シフト記号表（勤務時間帯）'!$D$6:$X$47,21,FALSE))</f>
        <v/>
      </c>
      <c r="AZ67" s="1131">
        <f>IF($BC$3="４週",SUM(U67:AV67),IF($BC$3="暦月",SUM(U67:AY67),""))</f>
        <v>0</v>
      </c>
      <c r="BA67" s="1143"/>
      <c r="BB67" s="1157">
        <f>IF($BC$3="４週",AZ67/4,IF($BC$3="暦月",(AZ67/($BC$8/7)),""))</f>
        <v>0</v>
      </c>
      <c r="BC67" s="1143"/>
      <c r="BD67" s="1173"/>
      <c r="BE67" s="1177"/>
      <c r="BF67" s="1177"/>
      <c r="BG67" s="1177"/>
      <c r="BH67" s="1182"/>
    </row>
    <row r="68" spans="2:60" ht="20.25" customHeight="1">
      <c r="B68" s="939"/>
      <c r="C68" s="955"/>
      <c r="D68" s="968"/>
      <c r="E68" s="976"/>
      <c r="F68" s="976"/>
      <c r="G68" s="984">
        <f>C66</f>
        <v>0</v>
      </c>
      <c r="H68" s="995"/>
      <c r="I68" s="1003"/>
      <c r="J68" s="1009"/>
      <c r="K68" s="1009"/>
      <c r="L68" s="984"/>
      <c r="M68" s="1015"/>
      <c r="N68" s="1020"/>
      <c r="O68" s="1025"/>
      <c r="P68" s="1032" t="s">
        <v>30</v>
      </c>
      <c r="Q68" s="1040"/>
      <c r="R68" s="1040"/>
      <c r="S68" s="1048"/>
      <c r="T68" s="1062"/>
      <c r="U68" s="1072" t="str">
        <f>IF(U66="","",VLOOKUP(U66,'標準様式１シフト記号表（勤務時間帯）'!$D$6:$Z$47,23,FALSE))</f>
        <v/>
      </c>
      <c r="V68" s="1082" t="str">
        <f>IF(V66="","",VLOOKUP(V66,'標準様式１シフト記号表（勤務時間帯）'!$D$6:$Z$47,23,FALSE))</f>
        <v/>
      </c>
      <c r="W68" s="1082" t="str">
        <f>IF(W66="","",VLOOKUP(W66,'標準様式１シフト記号表（勤務時間帯）'!$D$6:$Z$47,23,FALSE))</f>
        <v/>
      </c>
      <c r="X68" s="1082" t="str">
        <f>IF(X66="","",VLOOKUP(X66,'標準様式１シフト記号表（勤務時間帯）'!$D$6:$Z$47,23,FALSE))</f>
        <v/>
      </c>
      <c r="Y68" s="1082" t="str">
        <f>IF(Y66="","",VLOOKUP(Y66,'標準様式１シフト記号表（勤務時間帯）'!$D$6:$Z$47,23,FALSE))</f>
        <v/>
      </c>
      <c r="Z68" s="1082" t="str">
        <f>IF(Z66="","",VLOOKUP(Z66,'標準様式１シフト記号表（勤務時間帯）'!$D$6:$Z$47,23,FALSE))</f>
        <v/>
      </c>
      <c r="AA68" s="1096" t="str">
        <f>IF(AA66="","",VLOOKUP(AA66,'標準様式１シフト記号表（勤務時間帯）'!$D$6:$Z$47,23,FALSE))</f>
        <v/>
      </c>
      <c r="AB68" s="1072" t="str">
        <f>IF(AB66="","",VLOOKUP(AB66,'標準様式１シフト記号表（勤務時間帯）'!$D$6:$Z$47,23,FALSE))</f>
        <v/>
      </c>
      <c r="AC68" s="1082" t="str">
        <f>IF(AC66="","",VLOOKUP(AC66,'標準様式１シフト記号表（勤務時間帯）'!$D$6:$Z$47,23,FALSE))</f>
        <v/>
      </c>
      <c r="AD68" s="1082" t="str">
        <f>IF(AD66="","",VLOOKUP(AD66,'標準様式１シフト記号表（勤務時間帯）'!$D$6:$Z$47,23,FALSE))</f>
        <v/>
      </c>
      <c r="AE68" s="1082" t="str">
        <f>IF(AE66="","",VLOOKUP(AE66,'標準様式１シフト記号表（勤務時間帯）'!$D$6:$Z$47,23,FALSE))</f>
        <v/>
      </c>
      <c r="AF68" s="1082" t="str">
        <f>IF(AF66="","",VLOOKUP(AF66,'標準様式１シフト記号表（勤務時間帯）'!$D$6:$Z$47,23,FALSE))</f>
        <v/>
      </c>
      <c r="AG68" s="1082" t="str">
        <f>IF(AG66="","",VLOOKUP(AG66,'標準様式１シフト記号表（勤務時間帯）'!$D$6:$Z$47,23,FALSE))</f>
        <v/>
      </c>
      <c r="AH68" s="1096" t="str">
        <f>IF(AH66="","",VLOOKUP(AH66,'標準様式１シフト記号表（勤務時間帯）'!$D$6:$Z$47,23,FALSE))</f>
        <v/>
      </c>
      <c r="AI68" s="1072" t="str">
        <f>IF(AI66="","",VLOOKUP(AI66,'標準様式１シフト記号表（勤務時間帯）'!$D$6:$Z$47,23,FALSE))</f>
        <v/>
      </c>
      <c r="AJ68" s="1082" t="str">
        <f>IF(AJ66="","",VLOOKUP(AJ66,'標準様式１シフト記号表（勤務時間帯）'!$D$6:$Z$47,23,FALSE))</f>
        <v/>
      </c>
      <c r="AK68" s="1082" t="str">
        <f>IF(AK66="","",VLOOKUP(AK66,'標準様式１シフト記号表（勤務時間帯）'!$D$6:$Z$47,23,FALSE))</f>
        <v/>
      </c>
      <c r="AL68" s="1082" t="str">
        <f>IF(AL66="","",VLOOKUP(AL66,'標準様式１シフト記号表（勤務時間帯）'!$D$6:$Z$47,23,FALSE))</f>
        <v/>
      </c>
      <c r="AM68" s="1082" t="str">
        <f>IF(AM66="","",VLOOKUP(AM66,'標準様式１シフト記号表（勤務時間帯）'!$D$6:$Z$47,23,FALSE))</f>
        <v/>
      </c>
      <c r="AN68" s="1082" t="str">
        <f>IF(AN66="","",VLOOKUP(AN66,'標準様式１シフト記号表（勤務時間帯）'!$D$6:$Z$47,23,FALSE))</f>
        <v/>
      </c>
      <c r="AO68" s="1096" t="str">
        <f>IF(AO66="","",VLOOKUP(AO66,'標準様式１シフト記号表（勤務時間帯）'!$D$6:$Z$47,23,FALSE))</f>
        <v/>
      </c>
      <c r="AP68" s="1072" t="str">
        <f>IF(AP66="","",VLOOKUP(AP66,'標準様式１シフト記号表（勤務時間帯）'!$D$6:$Z$47,23,FALSE))</f>
        <v/>
      </c>
      <c r="AQ68" s="1082" t="str">
        <f>IF(AQ66="","",VLOOKUP(AQ66,'標準様式１シフト記号表（勤務時間帯）'!$D$6:$Z$47,23,FALSE))</f>
        <v/>
      </c>
      <c r="AR68" s="1082" t="str">
        <f>IF(AR66="","",VLOOKUP(AR66,'標準様式１シフト記号表（勤務時間帯）'!$D$6:$Z$47,23,FALSE))</f>
        <v/>
      </c>
      <c r="AS68" s="1082" t="str">
        <f>IF(AS66="","",VLOOKUP(AS66,'標準様式１シフト記号表（勤務時間帯）'!$D$6:$Z$47,23,FALSE))</f>
        <v/>
      </c>
      <c r="AT68" s="1082" t="str">
        <f>IF(AT66="","",VLOOKUP(AT66,'標準様式１シフト記号表（勤務時間帯）'!$D$6:$Z$47,23,FALSE))</f>
        <v/>
      </c>
      <c r="AU68" s="1082" t="str">
        <f>IF(AU66="","",VLOOKUP(AU66,'標準様式１シフト記号表（勤務時間帯）'!$D$6:$Z$47,23,FALSE))</f>
        <v/>
      </c>
      <c r="AV68" s="1096" t="str">
        <f>IF(AV66="","",VLOOKUP(AV66,'標準様式１シフト記号表（勤務時間帯）'!$D$6:$Z$47,23,FALSE))</f>
        <v/>
      </c>
      <c r="AW68" s="1072" t="str">
        <f>IF(AW66="","",VLOOKUP(AW66,'標準様式１シフト記号表（勤務時間帯）'!$D$6:$Z$47,23,FALSE))</f>
        <v/>
      </c>
      <c r="AX68" s="1082" t="str">
        <f>IF(AX66="","",VLOOKUP(AX66,'標準様式１シフト記号表（勤務時間帯）'!$D$6:$Z$47,23,FALSE))</f>
        <v/>
      </c>
      <c r="AY68" s="1082" t="str">
        <f>IF(AY66="","",VLOOKUP(AY66,'標準様式１シフト記号表（勤務時間帯）'!$D$6:$Z$47,23,FALSE))</f>
        <v/>
      </c>
      <c r="AZ68" s="1132">
        <f>IF($BC$3="４週",SUM(U68:AV68),IF($BC$3="暦月",SUM(U68:AY68),""))</f>
        <v>0</v>
      </c>
      <c r="BA68" s="1144"/>
      <c r="BB68" s="1158">
        <f>IF($BC$3="４週",AZ68/4,IF($BC$3="暦月",(AZ68/($BC$8/7)),""))</f>
        <v>0</v>
      </c>
      <c r="BC68" s="1144"/>
      <c r="BD68" s="1173"/>
      <c r="BE68" s="1177"/>
      <c r="BF68" s="1177"/>
      <c r="BG68" s="1177"/>
      <c r="BH68" s="1182"/>
    </row>
    <row r="69" spans="2:60" ht="20.25" customHeight="1">
      <c r="B69" s="942" t="s">
        <v>525</v>
      </c>
      <c r="C69" s="956"/>
      <c r="D69" s="956"/>
      <c r="E69" s="956"/>
      <c r="F69" s="956"/>
      <c r="G69" s="956"/>
      <c r="H69" s="956"/>
      <c r="I69" s="956"/>
      <c r="J69" s="956"/>
      <c r="K69" s="956"/>
      <c r="L69" s="956"/>
      <c r="M69" s="956"/>
      <c r="N69" s="956"/>
      <c r="O69" s="956"/>
      <c r="P69" s="956"/>
      <c r="Q69" s="956"/>
      <c r="R69" s="956"/>
      <c r="S69" s="956"/>
      <c r="T69" s="1063"/>
      <c r="U69" s="1074"/>
      <c r="V69" s="1084"/>
      <c r="W69" s="1084"/>
      <c r="X69" s="1084"/>
      <c r="Y69" s="1084"/>
      <c r="Z69" s="1084"/>
      <c r="AA69" s="1098"/>
      <c r="AB69" s="1108"/>
      <c r="AC69" s="1084"/>
      <c r="AD69" s="1084"/>
      <c r="AE69" s="1084"/>
      <c r="AF69" s="1084"/>
      <c r="AG69" s="1084"/>
      <c r="AH69" s="1098"/>
      <c r="AI69" s="1108"/>
      <c r="AJ69" s="1084"/>
      <c r="AK69" s="1084"/>
      <c r="AL69" s="1084"/>
      <c r="AM69" s="1084"/>
      <c r="AN69" s="1084"/>
      <c r="AO69" s="1098"/>
      <c r="AP69" s="1108"/>
      <c r="AQ69" s="1084"/>
      <c r="AR69" s="1084"/>
      <c r="AS69" s="1084"/>
      <c r="AT69" s="1084"/>
      <c r="AU69" s="1084"/>
      <c r="AV69" s="1098"/>
      <c r="AW69" s="1108"/>
      <c r="AX69" s="1084"/>
      <c r="AY69" s="1123"/>
      <c r="AZ69" s="1134"/>
      <c r="BA69" s="1146"/>
      <c r="BB69" s="1160"/>
      <c r="BC69" s="1166"/>
      <c r="BD69" s="1166"/>
      <c r="BE69" s="1166"/>
      <c r="BF69" s="1166"/>
      <c r="BG69" s="1166"/>
      <c r="BH69" s="1185"/>
    </row>
    <row r="70" spans="2:60" ht="20.25" customHeight="1">
      <c r="B70" s="943" t="s">
        <v>360</v>
      </c>
      <c r="C70" s="957"/>
      <c r="D70" s="957"/>
      <c r="E70" s="957"/>
      <c r="F70" s="957"/>
      <c r="G70" s="957"/>
      <c r="H70" s="957"/>
      <c r="I70" s="957"/>
      <c r="J70" s="957"/>
      <c r="K70" s="957"/>
      <c r="L70" s="957"/>
      <c r="M70" s="957"/>
      <c r="N70" s="957"/>
      <c r="O70" s="957"/>
      <c r="P70" s="957"/>
      <c r="Q70" s="957"/>
      <c r="R70" s="957"/>
      <c r="S70" s="957"/>
      <c r="T70" s="1064"/>
      <c r="U70" s="1075"/>
      <c r="V70" s="1085"/>
      <c r="W70" s="1085"/>
      <c r="X70" s="1085"/>
      <c r="Y70" s="1085"/>
      <c r="Z70" s="1085"/>
      <c r="AA70" s="1099"/>
      <c r="AB70" s="1109"/>
      <c r="AC70" s="1085"/>
      <c r="AD70" s="1085"/>
      <c r="AE70" s="1085"/>
      <c r="AF70" s="1085"/>
      <c r="AG70" s="1085"/>
      <c r="AH70" s="1099"/>
      <c r="AI70" s="1109"/>
      <c r="AJ70" s="1085"/>
      <c r="AK70" s="1085"/>
      <c r="AL70" s="1085"/>
      <c r="AM70" s="1085"/>
      <c r="AN70" s="1085"/>
      <c r="AO70" s="1099"/>
      <c r="AP70" s="1109"/>
      <c r="AQ70" s="1085"/>
      <c r="AR70" s="1085"/>
      <c r="AS70" s="1085"/>
      <c r="AT70" s="1085"/>
      <c r="AU70" s="1085"/>
      <c r="AV70" s="1099"/>
      <c r="AW70" s="1109"/>
      <c r="AX70" s="1085"/>
      <c r="AY70" s="1124"/>
      <c r="AZ70" s="1135"/>
      <c r="BA70" s="1147"/>
      <c r="BB70" s="1161"/>
      <c r="BC70" s="1167"/>
      <c r="BD70" s="1167"/>
      <c r="BE70" s="1167"/>
      <c r="BF70" s="1167"/>
      <c r="BG70" s="1167"/>
      <c r="BH70" s="1186"/>
    </row>
    <row r="71" spans="2:60" ht="20.25" customHeight="1">
      <c r="B71" s="943" t="s">
        <v>650</v>
      </c>
      <c r="C71" s="957"/>
      <c r="D71" s="957"/>
      <c r="E71" s="957"/>
      <c r="F71" s="957"/>
      <c r="G71" s="957"/>
      <c r="H71" s="957"/>
      <c r="I71" s="957"/>
      <c r="J71" s="957"/>
      <c r="K71" s="957"/>
      <c r="L71" s="957"/>
      <c r="M71" s="957"/>
      <c r="N71" s="957"/>
      <c r="O71" s="957"/>
      <c r="P71" s="957"/>
      <c r="Q71" s="957"/>
      <c r="R71" s="957"/>
      <c r="S71" s="957"/>
      <c r="T71" s="1064"/>
      <c r="U71" s="1075"/>
      <c r="V71" s="1085"/>
      <c r="W71" s="1085"/>
      <c r="X71" s="1085"/>
      <c r="Y71" s="1085"/>
      <c r="Z71" s="1085"/>
      <c r="AA71" s="1100"/>
      <c r="AB71" s="1110"/>
      <c r="AC71" s="1085"/>
      <c r="AD71" s="1085"/>
      <c r="AE71" s="1085"/>
      <c r="AF71" s="1085"/>
      <c r="AG71" s="1085"/>
      <c r="AH71" s="1100"/>
      <c r="AI71" s="1110"/>
      <c r="AJ71" s="1085"/>
      <c r="AK71" s="1085"/>
      <c r="AL71" s="1085"/>
      <c r="AM71" s="1085"/>
      <c r="AN71" s="1085"/>
      <c r="AO71" s="1100"/>
      <c r="AP71" s="1110"/>
      <c r="AQ71" s="1085"/>
      <c r="AR71" s="1085"/>
      <c r="AS71" s="1085"/>
      <c r="AT71" s="1085"/>
      <c r="AU71" s="1085"/>
      <c r="AV71" s="1100"/>
      <c r="AW71" s="1110"/>
      <c r="AX71" s="1085"/>
      <c r="AY71" s="1124"/>
      <c r="AZ71" s="1135"/>
      <c r="BA71" s="1147"/>
      <c r="BB71" s="1161"/>
      <c r="BC71" s="1167"/>
      <c r="BD71" s="1167"/>
      <c r="BE71" s="1167"/>
      <c r="BF71" s="1167"/>
      <c r="BG71" s="1167"/>
      <c r="BH71" s="1186"/>
    </row>
    <row r="72" spans="2:60" ht="20.25" customHeight="1">
      <c r="B72" s="943" t="s">
        <v>588</v>
      </c>
      <c r="C72" s="957"/>
      <c r="D72" s="957"/>
      <c r="E72" s="957"/>
      <c r="F72" s="957"/>
      <c r="G72" s="957"/>
      <c r="H72" s="957"/>
      <c r="I72" s="957"/>
      <c r="J72" s="957"/>
      <c r="K72" s="957"/>
      <c r="L72" s="957"/>
      <c r="M72" s="957"/>
      <c r="N72" s="957"/>
      <c r="O72" s="957"/>
      <c r="P72" s="957"/>
      <c r="Q72" s="957"/>
      <c r="R72" s="957"/>
      <c r="S72" s="957"/>
      <c r="T72" s="1064"/>
      <c r="U72" s="1075"/>
      <c r="V72" s="1085"/>
      <c r="W72" s="1085"/>
      <c r="X72" s="1085"/>
      <c r="Y72" s="1085"/>
      <c r="Z72" s="1085"/>
      <c r="AA72" s="1100"/>
      <c r="AB72" s="1110"/>
      <c r="AC72" s="1085"/>
      <c r="AD72" s="1085"/>
      <c r="AE72" s="1085"/>
      <c r="AF72" s="1085"/>
      <c r="AG72" s="1085"/>
      <c r="AH72" s="1100"/>
      <c r="AI72" s="1110"/>
      <c r="AJ72" s="1085"/>
      <c r="AK72" s="1085"/>
      <c r="AL72" s="1085"/>
      <c r="AM72" s="1085"/>
      <c r="AN72" s="1085"/>
      <c r="AO72" s="1100"/>
      <c r="AP72" s="1110"/>
      <c r="AQ72" s="1085"/>
      <c r="AR72" s="1085"/>
      <c r="AS72" s="1085"/>
      <c r="AT72" s="1085"/>
      <c r="AU72" s="1085"/>
      <c r="AV72" s="1100"/>
      <c r="AW72" s="1110"/>
      <c r="AX72" s="1085"/>
      <c r="AY72" s="1124"/>
      <c r="AZ72" s="1136"/>
      <c r="BA72" s="1148"/>
      <c r="BB72" s="1161"/>
      <c r="BC72" s="1167"/>
      <c r="BD72" s="1167"/>
      <c r="BE72" s="1167"/>
      <c r="BF72" s="1167"/>
      <c r="BG72" s="1167"/>
      <c r="BH72" s="1186"/>
    </row>
    <row r="73" spans="2:60" ht="20.25" customHeight="1">
      <c r="B73" s="943" t="s">
        <v>413</v>
      </c>
      <c r="C73" s="957"/>
      <c r="D73" s="957"/>
      <c r="E73" s="957"/>
      <c r="F73" s="957"/>
      <c r="G73" s="957"/>
      <c r="H73" s="957"/>
      <c r="I73" s="957"/>
      <c r="J73" s="957"/>
      <c r="K73" s="957"/>
      <c r="L73" s="957"/>
      <c r="M73" s="957"/>
      <c r="N73" s="957"/>
      <c r="O73" s="957"/>
      <c r="P73" s="957"/>
      <c r="Q73" s="957"/>
      <c r="R73" s="957"/>
      <c r="S73" s="957"/>
      <c r="T73" s="1064"/>
      <c r="U73" s="1076" t="str">
        <f t="shared" ref="U73:AY73" si="1">IF(SUMIF($F$21:$F$68,"介護従業者",U21:U68)=0,"",SUMIF($F$21:$F$68,"介護従業者",U21:U68))</f>
        <v/>
      </c>
      <c r="V73" s="1086" t="str">
        <f t="shared" si="1"/>
        <v/>
      </c>
      <c r="W73" s="1086" t="str">
        <f t="shared" si="1"/>
        <v/>
      </c>
      <c r="X73" s="1086" t="str">
        <f t="shared" si="1"/>
        <v/>
      </c>
      <c r="Y73" s="1086" t="str">
        <f t="shared" si="1"/>
        <v/>
      </c>
      <c r="Z73" s="1086" t="str">
        <f t="shared" si="1"/>
        <v/>
      </c>
      <c r="AA73" s="1101" t="str">
        <f t="shared" si="1"/>
        <v/>
      </c>
      <c r="AB73" s="1076" t="str">
        <f t="shared" si="1"/>
        <v/>
      </c>
      <c r="AC73" s="1086" t="str">
        <f t="shared" si="1"/>
        <v/>
      </c>
      <c r="AD73" s="1086" t="str">
        <f t="shared" si="1"/>
        <v/>
      </c>
      <c r="AE73" s="1086" t="str">
        <f t="shared" si="1"/>
        <v/>
      </c>
      <c r="AF73" s="1086" t="str">
        <f t="shared" si="1"/>
        <v/>
      </c>
      <c r="AG73" s="1086" t="str">
        <f t="shared" si="1"/>
        <v/>
      </c>
      <c r="AH73" s="1101" t="str">
        <f t="shared" si="1"/>
        <v/>
      </c>
      <c r="AI73" s="1076" t="str">
        <f t="shared" si="1"/>
        <v/>
      </c>
      <c r="AJ73" s="1086" t="str">
        <f t="shared" si="1"/>
        <v/>
      </c>
      <c r="AK73" s="1086" t="str">
        <f t="shared" si="1"/>
        <v/>
      </c>
      <c r="AL73" s="1086" t="str">
        <f t="shared" si="1"/>
        <v/>
      </c>
      <c r="AM73" s="1086" t="str">
        <f t="shared" si="1"/>
        <v/>
      </c>
      <c r="AN73" s="1086" t="str">
        <f t="shared" si="1"/>
        <v/>
      </c>
      <c r="AO73" s="1101" t="str">
        <f t="shared" si="1"/>
        <v/>
      </c>
      <c r="AP73" s="1076" t="str">
        <f t="shared" si="1"/>
        <v/>
      </c>
      <c r="AQ73" s="1086" t="str">
        <f t="shared" si="1"/>
        <v/>
      </c>
      <c r="AR73" s="1086" t="str">
        <f t="shared" si="1"/>
        <v/>
      </c>
      <c r="AS73" s="1086" t="str">
        <f t="shared" si="1"/>
        <v/>
      </c>
      <c r="AT73" s="1086" t="str">
        <f t="shared" si="1"/>
        <v/>
      </c>
      <c r="AU73" s="1086" t="str">
        <f t="shared" si="1"/>
        <v/>
      </c>
      <c r="AV73" s="1101" t="str">
        <f t="shared" si="1"/>
        <v/>
      </c>
      <c r="AW73" s="1076" t="str">
        <f t="shared" si="1"/>
        <v/>
      </c>
      <c r="AX73" s="1086" t="str">
        <f t="shared" si="1"/>
        <v/>
      </c>
      <c r="AY73" s="1086" t="str">
        <f t="shared" si="1"/>
        <v/>
      </c>
      <c r="AZ73" s="1137">
        <f>IF($BC$3="４週",SUM(U73:AV73),IF($BC$3="暦月",SUM(U73:AY73),""))</f>
        <v>0</v>
      </c>
      <c r="BA73" s="1149"/>
      <c r="BB73" s="1161"/>
      <c r="BC73" s="1167"/>
      <c r="BD73" s="1167"/>
      <c r="BE73" s="1167"/>
      <c r="BF73" s="1167"/>
      <c r="BG73" s="1167"/>
      <c r="BH73" s="1186"/>
    </row>
    <row r="74" spans="2:60" ht="20.25" customHeight="1">
      <c r="B74" s="944" t="s">
        <v>653</v>
      </c>
      <c r="C74" s="958"/>
      <c r="D74" s="958"/>
      <c r="E74" s="958"/>
      <c r="F74" s="958"/>
      <c r="G74" s="958"/>
      <c r="H74" s="958"/>
      <c r="I74" s="958"/>
      <c r="J74" s="958"/>
      <c r="K74" s="958"/>
      <c r="L74" s="958"/>
      <c r="M74" s="958"/>
      <c r="N74" s="958"/>
      <c r="O74" s="958"/>
      <c r="P74" s="958"/>
      <c r="Q74" s="958"/>
      <c r="R74" s="958"/>
      <c r="S74" s="958"/>
      <c r="T74" s="1065"/>
      <c r="U74" s="1077" t="str">
        <f t="shared" ref="U74:AY74" si="2">IF(SUMIF($G$21:$G$68,"介護従業者",U21:U68)=0,"",SUMIF($G$21:$G$68,"介護従業者",U21:U68))</f>
        <v/>
      </c>
      <c r="V74" s="1087" t="str">
        <f t="shared" si="2"/>
        <v/>
      </c>
      <c r="W74" s="1087" t="str">
        <f t="shared" si="2"/>
        <v/>
      </c>
      <c r="X74" s="1087" t="str">
        <f t="shared" si="2"/>
        <v/>
      </c>
      <c r="Y74" s="1087" t="str">
        <f t="shared" si="2"/>
        <v/>
      </c>
      <c r="Z74" s="1087" t="str">
        <f t="shared" si="2"/>
        <v/>
      </c>
      <c r="AA74" s="1102" t="str">
        <f t="shared" si="2"/>
        <v/>
      </c>
      <c r="AB74" s="1111" t="str">
        <f t="shared" si="2"/>
        <v/>
      </c>
      <c r="AC74" s="1087" t="str">
        <f t="shared" si="2"/>
        <v/>
      </c>
      <c r="AD74" s="1087" t="str">
        <f t="shared" si="2"/>
        <v/>
      </c>
      <c r="AE74" s="1087" t="str">
        <f t="shared" si="2"/>
        <v/>
      </c>
      <c r="AF74" s="1087" t="str">
        <f t="shared" si="2"/>
        <v/>
      </c>
      <c r="AG74" s="1087" t="str">
        <f t="shared" si="2"/>
        <v/>
      </c>
      <c r="AH74" s="1102" t="str">
        <f t="shared" si="2"/>
        <v/>
      </c>
      <c r="AI74" s="1111" t="str">
        <f t="shared" si="2"/>
        <v/>
      </c>
      <c r="AJ74" s="1087" t="str">
        <f t="shared" si="2"/>
        <v/>
      </c>
      <c r="AK74" s="1087" t="str">
        <f t="shared" si="2"/>
        <v/>
      </c>
      <c r="AL74" s="1087" t="str">
        <f t="shared" si="2"/>
        <v/>
      </c>
      <c r="AM74" s="1087" t="str">
        <f t="shared" si="2"/>
        <v/>
      </c>
      <c r="AN74" s="1087" t="str">
        <f t="shared" si="2"/>
        <v/>
      </c>
      <c r="AO74" s="1102" t="str">
        <f t="shared" si="2"/>
        <v/>
      </c>
      <c r="AP74" s="1111" t="str">
        <f t="shared" si="2"/>
        <v/>
      </c>
      <c r="AQ74" s="1087" t="str">
        <f t="shared" si="2"/>
        <v/>
      </c>
      <c r="AR74" s="1087" t="str">
        <f t="shared" si="2"/>
        <v/>
      </c>
      <c r="AS74" s="1087" t="str">
        <f t="shared" si="2"/>
        <v/>
      </c>
      <c r="AT74" s="1087" t="str">
        <f t="shared" si="2"/>
        <v/>
      </c>
      <c r="AU74" s="1087" t="str">
        <f t="shared" si="2"/>
        <v/>
      </c>
      <c r="AV74" s="1102" t="str">
        <f t="shared" si="2"/>
        <v/>
      </c>
      <c r="AW74" s="1111" t="str">
        <f t="shared" si="2"/>
        <v/>
      </c>
      <c r="AX74" s="1087" t="str">
        <f t="shared" si="2"/>
        <v/>
      </c>
      <c r="AY74" s="1125" t="str">
        <f t="shared" si="2"/>
        <v/>
      </c>
      <c r="AZ74" s="1138">
        <f>IF($BC$3="４週",SUM(U74:AV74),IF($BC$3="暦月",SUM(U74:AY74),""))</f>
        <v>0</v>
      </c>
      <c r="BA74" s="1150"/>
      <c r="BB74" s="1162"/>
      <c r="BC74" s="1168"/>
      <c r="BD74" s="1168"/>
      <c r="BE74" s="1168"/>
      <c r="BF74" s="1168"/>
      <c r="BG74" s="1168"/>
      <c r="BH74" s="1187"/>
    </row>
    <row r="75" spans="2:60" s="915" customFormat="1" ht="20.25" customHeight="1">
      <c r="C75" s="959"/>
      <c r="D75" s="959"/>
      <c r="E75" s="959"/>
      <c r="F75" s="959"/>
      <c r="G75" s="959"/>
      <c r="BH75" s="91"/>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947"/>
      <c r="D129" s="947"/>
      <c r="E129" s="947"/>
      <c r="F129" s="947"/>
      <c r="G129" s="947"/>
      <c r="H129" s="947"/>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1004"/>
      <c r="AD129" s="1004"/>
      <c r="AE129" s="1004"/>
      <c r="AF129" s="1004"/>
      <c r="AG129" s="1004"/>
      <c r="AH129" s="1004"/>
      <c r="AI129" s="1004"/>
      <c r="AJ129" s="1004"/>
      <c r="AK129" s="1004"/>
      <c r="AL129" s="1004"/>
      <c r="AM129" s="1004"/>
      <c r="AN129" s="1004"/>
      <c r="AO129" s="1004"/>
      <c r="AP129" s="1004"/>
      <c r="AQ129" s="1004"/>
      <c r="AR129" s="1004"/>
      <c r="AS129" s="1004"/>
      <c r="AT129" s="1004"/>
      <c r="AU129" s="1004"/>
      <c r="AV129" s="1004"/>
      <c r="AW129" s="1004"/>
      <c r="AX129" s="1004"/>
      <c r="AY129" s="1004"/>
      <c r="AZ129" s="1004"/>
      <c r="BA129" s="1004"/>
      <c r="BB129" s="1004"/>
      <c r="BC129" s="1004"/>
      <c r="BD129" s="1004"/>
      <c r="BE129" s="1004"/>
    </row>
    <row r="130" spans="3:57">
      <c r="C130" s="947"/>
      <c r="D130" s="947"/>
      <c r="E130" s="947"/>
      <c r="F130" s="947"/>
      <c r="G130" s="947"/>
      <c r="H130" s="947"/>
      <c r="I130" s="1004"/>
      <c r="J130" s="1004"/>
      <c r="K130" s="1004"/>
      <c r="L130" s="1004"/>
      <c r="M130" s="1004"/>
      <c r="N130" s="1004"/>
      <c r="O130" s="1004"/>
      <c r="P130" s="1004"/>
      <c r="Q130" s="1004"/>
      <c r="R130" s="1004"/>
      <c r="S130" s="1004"/>
      <c r="T130" s="1004"/>
      <c r="U130" s="1004"/>
      <c r="V130" s="1004"/>
      <c r="W130" s="1004"/>
      <c r="X130" s="1004"/>
      <c r="Y130" s="1004"/>
      <c r="Z130" s="1004"/>
      <c r="AA130" s="1004"/>
      <c r="AB130" s="1004"/>
      <c r="AC130" s="1004"/>
      <c r="AD130" s="1004"/>
      <c r="AE130" s="1004"/>
      <c r="AF130" s="1004"/>
      <c r="AG130" s="1004"/>
      <c r="AH130" s="1004"/>
      <c r="AI130" s="1004"/>
      <c r="AJ130" s="1004"/>
      <c r="AK130" s="1004"/>
      <c r="AL130" s="1004"/>
      <c r="AM130" s="1004"/>
      <c r="AN130" s="1004"/>
      <c r="AO130" s="1004"/>
      <c r="AP130" s="1004"/>
      <c r="AQ130" s="1004"/>
      <c r="AR130" s="1004"/>
      <c r="AS130" s="1004"/>
      <c r="AT130" s="1004"/>
      <c r="AU130" s="1004"/>
      <c r="AV130" s="1004"/>
      <c r="AW130" s="1004"/>
      <c r="AX130" s="1004"/>
      <c r="AY130" s="1004"/>
      <c r="AZ130" s="1004"/>
      <c r="BA130" s="1004"/>
      <c r="BB130" s="1004"/>
      <c r="BC130" s="1004"/>
      <c r="BD130" s="1004"/>
      <c r="BE130" s="1004"/>
    </row>
    <row r="131" spans="3:57">
      <c r="C131" s="960"/>
      <c r="D131" s="960"/>
      <c r="E131" s="960"/>
      <c r="F131" s="960"/>
      <c r="G131" s="960"/>
      <c r="H131" s="960"/>
      <c r="I131" s="947"/>
      <c r="J131" s="947"/>
    </row>
    <row r="132" spans="3:57">
      <c r="C132" s="960"/>
      <c r="D132" s="960"/>
      <c r="E132" s="960"/>
      <c r="F132" s="960"/>
      <c r="G132" s="960"/>
      <c r="H132" s="960"/>
      <c r="I132" s="947"/>
      <c r="J132" s="947"/>
    </row>
    <row r="133" spans="3:57">
      <c r="C133" s="947"/>
      <c r="D133" s="947"/>
      <c r="E133" s="947"/>
      <c r="F133" s="947"/>
      <c r="G133" s="947"/>
      <c r="H133" s="947"/>
    </row>
    <row r="134" spans="3:57">
      <c r="C134" s="947"/>
      <c r="D134" s="947"/>
      <c r="E134" s="947"/>
      <c r="F134" s="947"/>
      <c r="G134" s="947"/>
      <c r="H134" s="947"/>
    </row>
    <row r="135" spans="3:57">
      <c r="C135" s="947"/>
      <c r="D135" s="947"/>
      <c r="E135" s="947"/>
      <c r="F135" s="947"/>
      <c r="G135" s="947"/>
      <c r="H135" s="947"/>
    </row>
    <row r="136" spans="3:57">
      <c r="C136" s="947"/>
      <c r="D136" s="947"/>
      <c r="E136" s="947"/>
      <c r="F136" s="947"/>
      <c r="G136" s="947"/>
      <c r="H136" s="947"/>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22"/>
  <conditionalFormatting sqref="U23:AY23">
    <cfRule type="expression" dxfId="151" priority="32">
      <formula>OR(U$69=$B22,U$70=$B22)</formula>
    </cfRule>
  </conditionalFormatting>
  <conditionalFormatting sqref="U26:AY26">
    <cfRule type="expression" dxfId="150" priority="30">
      <formula>OR(U$69=$B25,U$70=$B25)</formula>
    </cfRule>
  </conditionalFormatting>
  <conditionalFormatting sqref="U29:AY29">
    <cfRule type="expression" dxfId="149" priority="28">
      <formula>OR(U$69=$B28,U$70=$B28)</formula>
    </cfRule>
  </conditionalFormatting>
  <conditionalFormatting sqref="U32:AY32">
    <cfRule type="expression" dxfId="148" priority="26">
      <formula>OR(U$69=$B31,U$70=$B31)</formula>
    </cfRule>
  </conditionalFormatting>
  <conditionalFormatting sqref="U35:AY35">
    <cfRule type="expression" dxfId="147" priority="24">
      <formula>OR(U$69=$B34,U$70=$B34)</formula>
    </cfRule>
  </conditionalFormatting>
  <conditionalFormatting sqref="U38:AY38">
    <cfRule type="expression" dxfId="146" priority="22">
      <formula>OR(U$69=$B37,U$70=$B37)</formula>
    </cfRule>
  </conditionalFormatting>
  <conditionalFormatting sqref="U41:AY41">
    <cfRule type="expression" dxfId="145" priority="20">
      <formula>OR(U$69=$B40,U$70=$B40)</formula>
    </cfRule>
  </conditionalFormatting>
  <conditionalFormatting sqref="U44:AY44">
    <cfRule type="expression" dxfId="144" priority="18">
      <formula>OR(U$69=$B43,U$70=$B43)</formula>
    </cfRule>
  </conditionalFormatting>
  <conditionalFormatting sqref="U47:AY47">
    <cfRule type="expression" dxfId="143" priority="16">
      <formula>OR(U$69=$B46,U$70=$B46)</formula>
    </cfRule>
  </conditionalFormatting>
  <conditionalFormatting sqref="U50:AY50">
    <cfRule type="expression" dxfId="142" priority="14">
      <formula>OR(U$69=$B49,U$70=$B49)</formula>
    </cfRule>
  </conditionalFormatting>
  <conditionalFormatting sqref="U53:AY53">
    <cfRule type="expression" dxfId="141" priority="12">
      <formula>OR(U$69=$B52,U$70=$B52)</formula>
    </cfRule>
  </conditionalFormatting>
  <conditionalFormatting sqref="U56:AY56">
    <cfRule type="expression" dxfId="140" priority="10">
      <formula>OR(U$69=$B55,U$70=$B55)</formula>
    </cfRule>
  </conditionalFormatting>
  <conditionalFormatting sqref="U59:AY59">
    <cfRule type="expression" dxfId="139" priority="8">
      <formula>OR(U$69=$B58,U$70=$B58)</formula>
    </cfRule>
  </conditionalFormatting>
  <conditionalFormatting sqref="U62:AY62">
    <cfRule type="expression" dxfId="138" priority="6">
      <formula>OR(U$69=$B61,U$70=$B61)</formula>
    </cfRule>
  </conditionalFormatting>
  <conditionalFormatting sqref="U65:AY65">
    <cfRule type="expression" dxfId="137" priority="4">
      <formula>OR(U$69=$B64,U$70=$B64)</formula>
    </cfRule>
  </conditionalFormatting>
  <conditionalFormatting sqref="U68:AY68">
    <cfRule type="expression" dxfId="136" priority="2">
      <formula>OR(U$69=$B67,U$70=$B67)</formula>
    </cfRule>
  </conditionalFormatting>
  <conditionalFormatting sqref="U69:BA74">
    <cfRule type="expression" dxfId="135" priority="33">
      <formula>INDIRECT(ADDRESS(ROW(),COLUMN()))=TRUNC(INDIRECT(ADDRESS(ROW(),COLUMN())))</formula>
    </cfRule>
  </conditionalFormatting>
  <conditionalFormatting sqref="U22:BC23">
    <cfRule type="expression" dxfId="134" priority="31">
      <formula>INDIRECT(ADDRESS(ROW(),COLUMN()))=TRUNC(INDIRECT(ADDRESS(ROW(),COLUMN())))</formula>
    </cfRule>
  </conditionalFormatting>
  <conditionalFormatting sqref="U25:BC26">
    <cfRule type="expression" dxfId="133" priority="29">
      <formula>INDIRECT(ADDRESS(ROW(),COLUMN()))=TRUNC(INDIRECT(ADDRESS(ROW(),COLUMN())))</formula>
    </cfRule>
  </conditionalFormatting>
  <conditionalFormatting sqref="U28:BC29">
    <cfRule type="expression" dxfId="132" priority="27">
      <formula>INDIRECT(ADDRESS(ROW(),COLUMN()))=TRUNC(INDIRECT(ADDRESS(ROW(),COLUMN())))</formula>
    </cfRule>
  </conditionalFormatting>
  <conditionalFormatting sqref="U31:BC32">
    <cfRule type="expression" dxfId="131" priority="25">
      <formula>INDIRECT(ADDRESS(ROW(),COLUMN()))=TRUNC(INDIRECT(ADDRESS(ROW(),COLUMN())))</formula>
    </cfRule>
  </conditionalFormatting>
  <conditionalFormatting sqref="U34:BC35">
    <cfRule type="expression" dxfId="130" priority="23">
      <formula>INDIRECT(ADDRESS(ROW(),COLUMN()))=TRUNC(INDIRECT(ADDRESS(ROW(),COLUMN())))</formula>
    </cfRule>
  </conditionalFormatting>
  <conditionalFormatting sqref="U37:BC38">
    <cfRule type="expression" dxfId="129" priority="21">
      <formula>INDIRECT(ADDRESS(ROW(),COLUMN()))=TRUNC(INDIRECT(ADDRESS(ROW(),COLUMN())))</formula>
    </cfRule>
  </conditionalFormatting>
  <conditionalFormatting sqref="U40:BC41">
    <cfRule type="expression" dxfId="128" priority="19">
      <formula>INDIRECT(ADDRESS(ROW(),COLUMN()))=TRUNC(INDIRECT(ADDRESS(ROW(),COLUMN())))</formula>
    </cfRule>
  </conditionalFormatting>
  <conditionalFormatting sqref="U43:BC44">
    <cfRule type="expression" dxfId="127" priority="17">
      <formula>INDIRECT(ADDRESS(ROW(),COLUMN()))=TRUNC(INDIRECT(ADDRESS(ROW(),COLUMN())))</formula>
    </cfRule>
  </conditionalFormatting>
  <conditionalFormatting sqref="U46:BC47">
    <cfRule type="expression" dxfId="126" priority="15">
      <formula>INDIRECT(ADDRESS(ROW(),COLUMN()))=TRUNC(INDIRECT(ADDRESS(ROW(),COLUMN())))</formula>
    </cfRule>
  </conditionalFormatting>
  <conditionalFormatting sqref="U49:BC50">
    <cfRule type="expression" dxfId="125" priority="13">
      <formula>INDIRECT(ADDRESS(ROW(),COLUMN()))=TRUNC(INDIRECT(ADDRESS(ROW(),COLUMN())))</formula>
    </cfRule>
  </conditionalFormatting>
  <conditionalFormatting sqref="U52:BC53">
    <cfRule type="expression" dxfId="124" priority="11">
      <formula>INDIRECT(ADDRESS(ROW(),COLUMN()))=TRUNC(INDIRECT(ADDRESS(ROW(),COLUMN())))</formula>
    </cfRule>
  </conditionalFormatting>
  <conditionalFormatting sqref="U55:BC56">
    <cfRule type="expression" dxfId="123" priority="9">
      <formula>INDIRECT(ADDRESS(ROW(),COLUMN()))=TRUNC(INDIRECT(ADDRESS(ROW(),COLUMN())))</formula>
    </cfRule>
  </conditionalFormatting>
  <conditionalFormatting sqref="U58:BC59">
    <cfRule type="expression" dxfId="122" priority="7">
      <formula>INDIRECT(ADDRESS(ROW(),COLUMN()))=TRUNC(INDIRECT(ADDRESS(ROW(),COLUMN())))</formula>
    </cfRule>
  </conditionalFormatting>
  <conditionalFormatting sqref="U61:BC62">
    <cfRule type="expression" dxfId="121" priority="5">
      <formula>INDIRECT(ADDRESS(ROW(),COLUMN()))=TRUNC(INDIRECT(ADDRESS(ROW(),COLUMN())))</formula>
    </cfRule>
  </conditionalFormatting>
  <conditionalFormatting sqref="U64:BC65">
    <cfRule type="expression" dxfId="120" priority="3">
      <formula>INDIRECT(ADDRESS(ROW(),COLUMN()))=TRUNC(INDIRECT(ADDRESS(ROW(),COLUMN())))</formula>
    </cfRule>
  </conditionalFormatting>
  <conditionalFormatting sqref="U67:BC68">
    <cfRule type="expression" dxfId="119" priority="1">
      <formula>INDIRECT(ADDRESS(ROW(),COLUMN()))=TRUNC(INDIRECT(ADDRESS(ROW(),COLUMN())))</formula>
    </cfRule>
  </conditionalFormatting>
  <dataValidations count="9">
    <dataValidation allowBlank="1" showDropDown="0" showInputMessage="1" showErrorMessage="1" error="入力可能範囲　32～40" sqref="BC10"/>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H21:H68">
      <formula1>"A, B, C, D"</formula1>
    </dataValidation>
    <dataValidation type="list" allowBlank="1" showDropDown="0" showInputMessage="1" showErrorMessage="0" sqref="C21:E68">
      <formula1>職種</formula1>
    </dataValidation>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'標準様式１プルダウン・リスト'!$C$4:$C$10</xm:f>
          </x14:formula1>
          <xm:sqref>AR1:BG1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B2:BM239"/>
  <sheetViews>
    <sheetView showGridLines="0" view="pageBreakPreview" zoomScaleNormal="55" zoomScaleSheetLayoutView="100" workbookViewId="0">
      <selection activeCell="I3" sqref="I3"/>
    </sheetView>
  </sheetViews>
  <sheetFormatPr defaultColWidth="5" defaultRowHeight="14.25"/>
  <cols>
    <col min="1" max="1" width="1" style="931" customWidth="1"/>
    <col min="2" max="5" width="6.375" style="931" customWidth="1"/>
    <col min="6" max="7" width="6.375" style="931" hidden="1" customWidth="1"/>
    <col min="8" max="60" width="6.375" style="931" customWidth="1"/>
    <col min="61" max="61" width="1.25" style="931" customWidth="1"/>
    <col min="62" max="16384" width="5" style="931"/>
  </cols>
  <sheetData>
    <row r="2" spans="2:65" s="932" customFormat="1" ht="20.25" customHeight="1">
      <c r="C2" s="934" t="s">
        <v>628</v>
      </c>
      <c r="D2" s="934"/>
      <c r="E2" s="934"/>
      <c r="F2" s="934"/>
      <c r="G2" s="934"/>
      <c r="H2" s="934"/>
      <c r="K2" s="985" t="s">
        <v>598</v>
      </c>
      <c r="N2" s="934"/>
      <c r="O2" s="934"/>
      <c r="P2" s="934"/>
      <c r="Q2" s="934"/>
      <c r="R2" s="934"/>
      <c r="S2" s="934"/>
      <c r="T2" s="934"/>
      <c r="U2" s="934"/>
      <c r="AQ2" s="1010" t="s">
        <v>471</v>
      </c>
      <c r="AR2" s="1117" t="s">
        <v>15</v>
      </c>
      <c r="AS2" s="1118"/>
      <c r="AT2" s="1118"/>
      <c r="AU2" s="1118"/>
      <c r="AV2" s="1118"/>
      <c r="AW2" s="1118"/>
      <c r="AX2" s="1118"/>
      <c r="AY2" s="1118"/>
      <c r="AZ2" s="1118"/>
      <c r="BA2" s="1118"/>
      <c r="BB2" s="1118"/>
      <c r="BC2" s="1118"/>
      <c r="BD2" s="1118"/>
      <c r="BE2" s="1118"/>
      <c r="BF2" s="1118"/>
      <c r="BG2" s="1118"/>
      <c r="BH2" s="1010" t="s">
        <v>557</v>
      </c>
    </row>
    <row r="3" spans="2:65" s="933" customFormat="1" ht="20.25" customHeight="1">
      <c r="H3" s="985"/>
      <c r="K3" s="985"/>
      <c r="L3" s="985"/>
      <c r="N3" s="1010"/>
      <c r="O3" s="1010"/>
      <c r="P3" s="1010"/>
      <c r="Q3" s="1010"/>
      <c r="R3" s="1010"/>
      <c r="S3" s="1010"/>
      <c r="T3" s="1010"/>
      <c r="U3" s="1010"/>
      <c r="Z3" s="1010" t="s">
        <v>280</v>
      </c>
      <c r="AA3" s="1088">
        <v>6</v>
      </c>
      <c r="AB3" s="1088"/>
      <c r="AC3" s="1010" t="s">
        <v>477</v>
      </c>
      <c r="AD3" s="1090">
        <f>IF(AA3=0,"",YEAR(DATE(2018+AA3,1,1)))</f>
        <v>2024</v>
      </c>
      <c r="AE3" s="1090"/>
      <c r="AF3" s="933" t="s">
        <v>573</v>
      </c>
      <c r="AG3" s="933" t="s">
        <v>1</v>
      </c>
      <c r="AH3" s="1088">
        <v>4</v>
      </c>
      <c r="AI3" s="1088"/>
      <c r="AJ3" s="933" t="s">
        <v>283</v>
      </c>
      <c r="AQ3" s="1010" t="s">
        <v>629</v>
      </c>
      <c r="AR3" s="1088" t="s">
        <v>630</v>
      </c>
      <c r="AS3" s="1088"/>
      <c r="AT3" s="1088"/>
      <c r="AU3" s="1088"/>
      <c r="AV3" s="1088"/>
      <c r="AW3" s="1088"/>
      <c r="AX3" s="1088"/>
      <c r="AY3" s="1088"/>
      <c r="AZ3" s="1088"/>
      <c r="BA3" s="1088"/>
      <c r="BB3" s="1088"/>
      <c r="BC3" s="1088"/>
      <c r="BD3" s="1088"/>
      <c r="BE3" s="1088"/>
      <c r="BF3" s="1088"/>
      <c r="BG3" s="1088"/>
      <c r="BH3" s="1010" t="s">
        <v>557</v>
      </c>
      <c r="BI3" s="1010"/>
      <c r="BJ3" s="1010"/>
      <c r="BK3" s="1010"/>
    </row>
    <row r="4" spans="2:65" s="933" customFormat="1" ht="20.25" customHeight="1">
      <c r="H4" s="985"/>
      <c r="K4" s="985"/>
      <c r="M4" s="1010"/>
      <c r="N4" s="1010"/>
      <c r="O4" s="1010"/>
      <c r="P4" s="1010"/>
      <c r="Q4" s="1010"/>
      <c r="R4" s="1010"/>
      <c r="S4" s="1010"/>
      <c r="AA4" s="1089"/>
      <c r="AB4" s="1089"/>
      <c r="AC4" s="1089"/>
      <c r="AD4" s="1112"/>
      <c r="AE4" s="1089"/>
      <c r="BB4" s="1151" t="s">
        <v>133</v>
      </c>
      <c r="BC4" s="1163" t="s">
        <v>291</v>
      </c>
      <c r="BD4" s="1169"/>
      <c r="BE4" s="1169"/>
      <c r="BF4" s="1180"/>
      <c r="BG4" s="1010"/>
    </row>
    <row r="5" spans="2:65" s="933" customFormat="1" ht="20.25" customHeight="1">
      <c r="H5" s="985"/>
      <c r="K5" s="985"/>
      <c r="M5" s="1010"/>
      <c r="N5" s="1010"/>
      <c r="O5" s="1010"/>
      <c r="P5" s="1010"/>
      <c r="Q5" s="1010"/>
      <c r="R5" s="1010"/>
      <c r="S5" s="1010"/>
      <c r="AA5" s="1089"/>
      <c r="AB5" s="1089"/>
      <c r="AC5" s="1089"/>
      <c r="AD5" s="1112"/>
      <c r="AE5" s="1089"/>
      <c r="BB5" s="1151" t="s">
        <v>417</v>
      </c>
      <c r="BC5" s="1163" t="s">
        <v>631</v>
      </c>
      <c r="BD5" s="1169"/>
      <c r="BE5" s="1169"/>
      <c r="BF5" s="1180"/>
      <c r="BG5" s="1010"/>
    </row>
    <row r="6" spans="2:65" s="933" customFormat="1" ht="5.0999999999999996" customHeight="1">
      <c r="H6" s="985"/>
      <c r="K6" s="985"/>
      <c r="M6" s="1010"/>
      <c r="N6" s="1010"/>
      <c r="O6" s="1010"/>
      <c r="P6" s="1010"/>
      <c r="Q6" s="1010"/>
      <c r="R6" s="1010"/>
      <c r="S6" s="1010"/>
      <c r="AA6" s="1090"/>
      <c r="AB6" s="1090"/>
      <c r="AH6" s="932"/>
      <c r="AI6" s="932"/>
      <c r="AJ6" s="932"/>
      <c r="AK6" s="932"/>
      <c r="AL6" s="932"/>
      <c r="AM6" s="932"/>
      <c r="AN6" s="932"/>
      <c r="AO6" s="932"/>
      <c r="AP6" s="932"/>
      <c r="AQ6" s="932"/>
      <c r="AR6" s="932"/>
      <c r="AS6" s="932"/>
      <c r="AT6" s="932"/>
      <c r="AU6" s="932"/>
      <c r="AV6" s="932"/>
      <c r="AW6" s="932"/>
      <c r="AX6" s="932"/>
      <c r="AY6" s="932"/>
      <c r="AZ6" s="932"/>
      <c r="BA6" s="932"/>
      <c r="BB6" s="932"/>
      <c r="BC6" s="932"/>
      <c r="BD6" s="932"/>
      <c r="BE6" s="932"/>
      <c r="BF6" s="1049"/>
      <c r="BG6" s="1049"/>
    </row>
    <row r="7" spans="2:65" s="933" customFormat="1" ht="21" customHeight="1">
      <c r="B7" s="934"/>
      <c r="C7" s="932"/>
      <c r="D7" s="932"/>
      <c r="E7" s="932"/>
      <c r="F7" s="932"/>
      <c r="G7" s="932"/>
      <c r="H7" s="932"/>
      <c r="I7" s="986"/>
      <c r="J7" s="986"/>
      <c r="K7" s="986"/>
      <c r="L7" s="178"/>
      <c r="M7" s="986"/>
      <c r="N7" s="986"/>
      <c r="O7" s="986"/>
      <c r="AH7" s="932"/>
      <c r="AI7" s="932"/>
      <c r="AJ7" s="932"/>
      <c r="AK7" s="932"/>
      <c r="AL7" s="932"/>
      <c r="AM7" s="932" t="s">
        <v>515</v>
      </c>
      <c r="AN7" s="932"/>
      <c r="AO7" s="932"/>
      <c r="AP7" s="932"/>
      <c r="AQ7" s="932"/>
      <c r="AR7" s="932"/>
      <c r="AS7" s="932"/>
      <c r="AU7" s="1119"/>
      <c r="AV7" s="1119"/>
      <c r="AW7" s="1120"/>
      <c r="AX7" s="932"/>
      <c r="AY7" s="1121">
        <v>40</v>
      </c>
      <c r="AZ7" s="1126"/>
      <c r="BA7" s="1120" t="s">
        <v>632</v>
      </c>
      <c r="BB7" s="932"/>
      <c r="BC7" s="1121">
        <v>160</v>
      </c>
      <c r="BD7" s="1126"/>
      <c r="BE7" s="1120" t="s">
        <v>633</v>
      </c>
      <c r="BF7" s="932"/>
      <c r="BG7" s="1049"/>
    </row>
    <row r="8" spans="2:65" s="933" customFormat="1" ht="5.0999999999999996" customHeight="1">
      <c r="B8" s="934"/>
      <c r="C8" s="945"/>
      <c r="D8" s="945"/>
      <c r="E8" s="945"/>
      <c r="F8" s="945"/>
      <c r="G8" s="945"/>
      <c r="H8" s="986"/>
      <c r="I8" s="986"/>
      <c r="J8" s="986"/>
      <c r="K8" s="986"/>
      <c r="L8" s="986"/>
      <c r="M8" s="986"/>
      <c r="N8" s="986"/>
      <c r="O8" s="986"/>
      <c r="AH8" s="932"/>
      <c r="AI8" s="932"/>
      <c r="AJ8" s="932"/>
      <c r="AK8" s="932"/>
      <c r="AL8" s="932"/>
      <c r="AM8" s="932"/>
      <c r="AN8" s="932"/>
      <c r="AO8" s="932"/>
      <c r="AP8" s="932"/>
      <c r="AQ8" s="932"/>
      <c r="AR8" s="932"/>
      <c r="AS8" s="932"/>
      <c r="AT8" s="932"/>
      <c r="AU8" s="932"/>
      <c r="AV8" s="932"/>
      <c r="AW8" s="932"/>
      <c r="AX8" s="932"/>
      <c r="AY8" s="932"/>
      <c r="AZ8" s="932"/>
      <c r="BA8" s="932"/>
      <c r="BB8" s="932"/>
      <c r="BC8" s="932"/>
      <c r="BD8" s="932"/>
      <c r="BE8" s="932"/>
      <c r="BF8" s="1049"/>
      <c r="BG8" s="1049"/>
    </row>
    <row r="9" spans="2:65" s="933" customFormat="1" ht="21" customHeight="1">
      <c r="B9" s="177"/>
      <c r="C9" s="178"/>
      <c r="D9" s="178"/>
      <c r="E9" s="178"/>
      <c r="F9" s="178"/>
      <c r="G9" s="178"/>
      <c r="H9" s="986"/>
      <c r="I9" s="986"/>
      <c r="J9" s="986"/>
      <c r="K9" s="986"/>
      <c r="L9" s="986"/>
      <c r="M9" s="986"/>
      <c r="N9" s="986"/>
      <c r="O9" s="986"/>
      <c r="AH9" s="1113"/>
      <c r="AI9" s="1113"/>
      <c r="AJ9" s="1113"/>
      <c r="AK9" s="932"/>
      <c r="AL9" s="1049"/>
      <c r="AM9" s="1103"/>
      <c r="AN9" s="1103"/>
      <c r="AO9" s="934"/>
      <c r="AP9" s="946"/>
      <c r="AQ9" s="946"/>
      <c r="AR9" s="946"/>
      <c r="AS9" s="366"/>
      <c r="AT9" s="366"/>
      <c r="AU9" s="932"/>
      <c r="AV9" s="946"/>
      <c r="AW9" s="946"/>
      <c r="AX9" s="178"/>
      <c r="AY9" s="932"/>
      <c r="AZ9" s="932" t="s">
        <v>634</v>
      </c>
      <c r="BA9" s="932"/>
      <c r="BB9" s="932"/>
      <c r="BC9" s="1164">
        <f>DAY(EOMONTH(DATE(AD3,AH3,1),0))</f>
        <v>30</v>
      </c>
      <c r="BD9" s="1170"/>
      <c r="BE9" s="932" t="s">
        <v>284</v>
      </c>
      <c r="BF9" s="932"/>
      <c r="BG9" s="932"/>
      <c r="BK9" s="1010"/>
      <c r="BL9" s="1010"/>
      <c r="BM9" s="1010"/>
    </row>
    <row r="10" spans="2:65" s="933" customFormat="1" ht="5.0999999999999996" customHeight="1">
      <c r="B10" s="177"/>
      <c r="C10" s="946"/>
      <c r="D10" s="946"/>
      <c r="E10" s="946"/>
      <c r="F10" s="946"/>
      <c r="G10" s="946"/>
      <c r="H10" s="946"/>
      <c r="I10" s="946"/>
      <c r="J10" s="946"/>
      <c r="K10" s="946"/>
      <c r="L10" s="946"/>
      <c r="M10" s="946"/>
      <c r="N10" s="946"/>
      <c r="O10" s="946"/>
      <c r="AH10" s="945"/>
      <c r="AI10" s="932"/>
      <c r="AJ10" s="932"/>
      <c r="AK10" s="1113"/>
      <c r="AL10" s="932"/>
      <c r="AM10" s="932"/>
      <c r="AN10" s="932"/>
      <c r="AO10" s="932"/>
      <c r="AP10" s="932"/>
      <c r="AQ10" s="932"/>
      <c r="AR10" s="945"/>
      <c r="AS10" s="945"/>
      <c r="AT10" s="945"/>
      <c r="AU10" s="932"/>
      <c r="AV10" s="932"/>
      <c r="AW10" s="932"/>
      <c r="AX10" s="932"/>
      <c r="AY10" s="932"/>
      <c r="AZ10" s="932"/>
      <c r="BA10" s="932"/>
      <c r="BB10" s="932"/>
      <c r="BC10" s="932"/>
      <c r="BD10" s="932"/>
      <c r="BE10" s="932"/>
      <c r="BF10" s="932"/>
      <c r="BG10" s="932"/>
      <c r="BK10" s="1010"/>
      <c r="BL10" s="1010"/>
      <c r="BM10" s="1010"/>
    </row>
    <row r="11" spans="2:65" s="933" customFormat="1" ht="21" customHeight="1">
      <c r="B11" s="177"/>
      <c r="C11" s="946"/>
      <c r="D11" s="946"/>
      <c r="E11" s="946"/>
      <c r="F11" s="946"/>
      <c r="G11" s="946"/>
      <c r="H11" s="946"/>
      <c r="I11" s="946"/>
      <c r="J11" s="946"/>
      <c r="K11" s="946"/>
      <c r="L11" s="946"/>
      <c r="M11" s="946"/>
      <c r="N11" s="946"/>
      <c r="O11" s="946"/>
      <c r="AH11" s="945"/>
      <c r="AI11" s="932"/>
      <c r="AJ11" s="932"/>
      <c r="AK11" s="1113"/>
      <c r="AL11" s="932"/>
      <c r="AM11" s="932"/>
      <c r="AN11" s="932" t="s">
        <v>335</v>
      </c>
      <c r="AO11" s="932"/>
      <c r="AP11" s="932"/>
      <c r="AQ11" s="932"/>
      <c r="AR11" s="932"/>
      <c r="AS11" s="932"/>
      <c r="AT11" s="932"/>
      <c r="AU11" s="932"/>
      <c r="AV11" s="945"/>
      <c r="AW11" s="945"/>
      <c r="AX11" s="945"/>
      <c r="AY11" s="932"/>
      <c r="AZ11" s="932"/>
      <c r="BA11" s="1049" t="s">
        <v>635</v>
      </c>
      <c r="BB11" s="932"/>
      <c r="BC11" s="1121"/>
      <c r="BD11" s="1126"/>
      <c r="BE11" s="1120" t="s">
        <v>324</v>
      </c>
      <c r="BF11" s="932"/>
      <c r="BG11" s="932"/>
      <c r="BK11" s="1010"/>
      <c r="BL11" s="1010"/>
      <c r="BM11" s="1010"/>
    </row>
    <row r="12" spans="2:65" s="933" customFormat="1" ht="5.0999999999999996" customHeight="1">
      <c r="B12" s="177"/>
      <c r="C12" s="946"/>
      <c r="D12" s="946"/>
      <c r="E12" s="946"/>
      <c r="F12" s="946"/>
      <c r="G12" s="946"/>
      <c r="H12" s="946"/>
      <c r="I12" s="946"/>
      <c r="J12" s="946"/>
      <c r="K12" s="946"/>
      <c r="L12" s="946"/>
      <c r="M12" s="946"/>
      <c r="N12" s="946"/>
      <c r="O12" s="946"/>
      <c r="AH12" s="945"/>
      <c r="AI12" s="932"/>
      <c r="AJ12" s="932"/>
      <c r="AK12" s="1113"/>
      <c r="AL12" s="932"/>
      <c r="AM12" s="932"/>
      <c r="AN12" s="932"/>
      <c r="AO12" s="932"/>
      <c r="AP12" s="932"/>
      <c r="AQ12" s="932"/>
      <c r="AR12" s="945"/>
      <c r="AS12" s="945"/>
      <c r="AT12" s="945"/>
      <c r="AU12" s="932"/>
      <c r="AV12" s="932"/>
      <c r="AW12" s="932"/>
      <c r="AX12" s="932"/>
      <c r="AY12" s="932"/>
      <c r="AZ12" s="932"/>
      <c r="BA12" s="932"/>
      <c r="BB12" s="932"/>
      <c r="BC12" s="932"/>
      <c r="BD12" s="932"/>
      <c r="BE12" s="932"/>
      <c r="BF12" s="932"/>
      <c r="BG12" s="932"/>
      <c r="BK12" s="1010"/>
      <c r="BL12" s="1010"/>
      <c r="BM12" s="1010"/>
    </row>
    <row r="13" spans="2:65" s="933" customFormat="1" ht="21" customHeight="1">
      <c r="R13" s="986"/>
      <c r="S13" s="986"/>
      <c r="T13" s="1049"/>
      <c r="U13" s="1066"/>
      <c r="V13" s="1066"/>
      <c r="W13" s="934"/>
      <c r="AA13" s="945"/>
      <c r="AB13" s="1103"/>
      <c r="AC13" s="934"/>
      <c r="AD13" s="945"/>
      <c r="AE13" s="945"/>
      <c r="AF13" s="945"/>
      <c r="AH13" s="1113"/>
      <c r="AI13" s="1113"/>
      <c r="AJ13" s="1113"/>
      <c r="AK13" s="932"/>
      <c r="AL13" s="1049"/>
      <c r="AM13" s="1103"/>
      <c r="AN13" s="932"/>
      <c r="AO13" s="932"/>
      <c r="AP13" s="932"/>
      <c r="AQ13" s="932"/>
      <c r="AR13" s="932"/>
      <c r="AS13" s="934" t="s">
        <v>83</v>
      </c>
      <c r="AT13" s="932"/>
      <c r="AU13" s="932"/>
      <c r="AV13" s="932"/>
      <c r="AW13" s="932"/>
      <c r="AX13" s="932"/>
      <c r="AY13" s="932"/>
      <c r="AZ13" s="932"/>
      <c r="BA13" s="932"/>
      <c r="BB13" s="932"/>
      <c r="BC13" s="945"/>
      <c r="BD13" s="1113"/>
      <c r="BE13" s="932"/>
      <c r="BF13" s="932"/>
      <c r="BG13" s="945"/>
      <c r="BH13" s="932"/>
      <c r="BK13" s="1010"/>
      <c r="BL13" s="1010"/>
      <c r="BM13" s="1010"/>
    </row>
    <row r="14" spans="2:65" s="933" customFormat="1" ht="21" customHeight="1">
      <c r="R14" s="932"/>
      <c r="S14" s="932"/>
      <c r="T14" s="932"/>
      <c r="U14" s="932"/>
      <c r="V14" s="932"/>
      <c r="AA14" s="932"/>
      <c r="AB14" s="932"/>
      <c r="AC14" s="932"/>
      <c r="AD14" s="932"/>
      <c r="AE14" s="932"/>
      <c r="AF14" s="932"/>
      <c r="AH14" s="945"/>
      <c r="AI14" s="1113"/>
      <c r="AJ14" s="932"/>
      <c r="AK14" s="1113"/>
      <c r="AL14" s="932"/>
      <c r="AM14" s="932"/>
      <c r="AN14" s="932"/>
      <c r="AO14" s="945"/>
      <c r="AP14" s="934"/>
      <c r="AQ14" s="945"/>
      <c r="AR14" s="945"/>
      <c r="AS14" s="934" t="s">
        <v>636</v>
      </c>
      <c r="AT14" s="932"/>
      <c r="AU14" s="932"/>
      <c r="AV14" s="932"/>
      <c r="AW14" s="932"/>
      <c r="AX14" s="932"/>
      <c r="AY14" s="932"/>
      <c r="AZ14" s="932"/>
      <c r="BA14" s="932"/>
      <c r="BB14" s="1152">
        <v>0.29166666666666669</v>
      </c>
      <c r="BC14" s="1165"/>
      <c r="BD14" s="1171"/>
      <c r="BE14" s="178" t="s">
        <v>479</v>
      </c>
      <c r="BF14" s="1152">
        <v>0.83333333333333337</v>
      </c>
      <c r="BG14" s="1165"/>
      <c r="BH14" s="1171"/>
      <c r="BK14" s="1010"/>
      <c r="BL14" s="1010"/>
      <c r="BM14" s="1010"/>
    </row>
    <row r="15" spans="2:65" s="933" customFormat="1" ht="21" customHeight="1">
      <c r="R15" s="931"/>
      <c r="S15" s="931"/>
      <c r="T15" s="931"/>
      <c r="U15" s="931"/>
      <c r="V15" s="931"/>
      <c r="W15" s="931"/>
      <c r="AA15" s="178"/>
      <c r="AB15" s="931"/>
      <c r="AC15" s="931"/>
      <c r="AD15" s="178"/>
      <c r="AE15" s="945"/>
      <c r="AF15" s="945"/>
      <c r="AG15" s="1090"/>
      <c r="AH15" s="934"/>
      <c r="AI15" s="1113"/>
      <c r="AJ15" s="932"/>
      <c r="AK15" s="1113"/>
      <c r="AL15" s="932"/>
      <c r="AM15" s="932"/>
      <c r="AN15" s="932"/>
      <c r="AO15" s="178"/>
      <c r="AP15" s="986"/>
      <c r="AQ15" s="986"/>
      <c r="AR15" s="986"/>
      <c r="AS15" s="934" t="s">
        <v>378</v>
      </c>
      <c r="AT15" s="932"/>
      <c r="AU15" s="932"/>
      <c r="AV15" s="932"/>
      <c r="AW15" s="932"/>
      <c r="AX15" s="932"/>
      <c r="AY15" s="932"/>
      <c r="AZ15" s="932"/>
      <c r="BA15" s="932"/>
      <c r="BB15" s="1152">
        <v>0.83333333333333337</v>
      </c>
      <c r="BC15" s="1165"/>
      <c r="BD15" s="1171"/>
      <c r="BE15" s="178" t="s">
        <v>479</v>
      </c>
      <c r="BF15" s="1152">
        <v>0.29166666666666669</v>
      </c>
      <c r="BG15" s="1165"/>
      <c r="BH15" s="1171"/>
      <c r="BK15" s="1010"/>
      <c r="BL15" s="1010"/>
      <c r="BM15" s="1010"/>
    </row>
    <row r="16" spans="2:65" ht="12" customHeight="1">
      <c r="C16" s="947"/>
      <c r="D16" s="947"/>
      <c r="E16" s="947"/>
      <c r="F16" s="947"/>
      <c r="G16" s="947"/>
      <c r="H16" s="947"/>
      <c r="AA16" s="947"/>
      <c r="AR16" s="947"/>
      <c r="BI16" s="1188"/>
      <c r="BJ16" s="1188"/>
      <c r="BK16" s="1188"/>
    </row>
    <row r="17" spans="2:60" ht="21.6" customHeight="1">
      <c r="B17" s="935" t="s">
        <v>637</v>
      </c>
      <c r="C17" s="948" t="s">
        <v>639</v>
      </c>
      <c r="D17" s="961"/>
      <c r="E17" s="969"/>
      <c r="F17" s="969"/>
      <c r="G17" s="977"/>
      <c r="H17" s="987" t="s">
        <v>640</v>
      </c>
      <c r="I17" s="996" t="s">
        <v>530</v>
      </c>
      <c r="J17" s="961"/>
      <c r="K17" s="961"/>
      <c r="L17" s="969"/>
      <c r="M17" s="996" t="s">
        <v>641</v>
      </c>
      <c r="N17" s="961"/>
      <c r="O17" s="969"/>
      <c r="P17" s="996" t="s">
        <v>279</v>
      </c>
      <c r="Q17" s="961"/>
      <c r="R17" s="961"/>
      <c r="S17" s="961"/>
      <c r="T17" s="1050"/>
      <c r="U17" s="1067"/>
      <c r="V17" s="1078"/>
      <c r="W17" s="1078"/>
      <c r="X17" s="1078"/>
      <c r="Y17" s="1078"/>
      <c r="Z17" s="1078"/>
      <c r="AA17" s="1078"/>
      <c r="AB17" s="1078"/>
      <c r="AC17" s="1078"/>
      <c r="AD17" s="1078"/>
      <c r="AE17" s="1078"/>
      <c r="AF17" s="1078"/>
      <c r="AG17" s="1078"/>
      <c r="AH17" s="1078"/>
      <c r="AI17" s="1114" t="s">
        <v>569</v>
      </c>
      <c r="AJ17" s="1078"/>
      <c r="AK17" s="1078"/>
      <c r="AL17" s="1078"/>
      <c r="AM17" s="1078"/>
      <c r="AN17" s="1078" t="s">
        <v>642</v>
      </c>
      <c r="AO17" s="1078"/>
      <c r="AP17" s="1115"/>
      <c r="AQ17" s="1116"/>
      <c r="AR17" s="1078" t="s">
        <v>557</v>
      </c>
      <c r="AS17" s="1078"/>
      <c r="AT17" s="1078"/>
      <c r="AU17" s="1078"/>
      <c r="AV17" s="1078"/>
      <c r="AW17" s="1078"/>
      <c r="AX17" s="1078"/>
      <c r="AY17" s="1122"/>
      <c r="AZ17" s="1127" t="str">
        <f>IF(BC4="計画","(11)1～4週目の勤務時間数合計","(11)1か月の勤務時間数　合計")</f>
        <v>(11)1か月の勤務時間数　合計</v>
      </c>
      <c r="BA17" s="1139"/>
      <c r="BB17" s="1153" t="s">
        <v>643</v>
      </c>
      <c r="BC17" s="1139"/>
      <c r="BD17" s="948" t="s">
        <v>644</v>
      </c>
      <c r="BE17" s="961"/>
      <c r="BF17" s="961"/>
      <c r="BG17" s="961"/>
      <c r="BH17" s="1050"/>
    </row>
    <row r="18" spans="2:60" ht="20.25" customHeight="1">
      <c r="B18" s="936"/>
      <c r="C18" s="949"/>
      <c r="D18" s="962"/>
      <c r="E18" s="970"/>
      <c r="F18" s="970"/>
      <c r="G18" s="978"/>
      <c r="H18" s="988"/>
      <c r="I18" s="997"/>
      <c r="J18" s="962"/>
      <c r="K18" s="962"/>
      <c r="L18" s="970"/>
      <c r="M18" s="997"/>
      <c r="N18" s="962"/>
      <c r="O18" s="970"/>
      <c r="P18" s="997"/>
      <c r="Q18" s="962"/>
      <c r="R18" s="962"/>
      <c r="S18" s="962"/>
      <c r="T18" s="1051"/>
      <c r="U18" s="1068" t="s">
        <v>513</v>
      </c>
      <c r="V18" s="1068"/>
      <c r="W18" s="1068"/>
      <c r="X18" s="1068"/>
      <c r="Y18" s="1068"/>
      <c r="Z18" s="1068"/>
      <c r="AA18" s="1091"/>
      <c r="AB18" s="1104" t="s">
        <v>52</v>
      </c>
      <c r="AC18" s="1068"/>
      <c r="AD18" s="1068"/>
      <c r="AE18" s="1068"/>
      <c r="AF18" s="1068"/>
      <c r="AG18" s="1068"/>
      <c r="AH18" s="1091"/>
      <c r="AI18" s="1104" t="s">
        <v>645</v>
      </c>
      <c r="AJ18" s="1068"/>
      <c r="AK18" s="1068"/>
      <c r="AL18" s="1068"/>
      <c r="AM18" s="1068"/>
      <c r="AN18" s="1068"/>
      <c r="AO18" s="1091"/>
      <c r="AP18" s="1104" t="s">
        <v>647</v>
      </c>
      <c r="AQ18" s="1068"/>
      <c r="AR18" s="1068"/>
      <c r="AS18" s="1068"/>
      <c r="AT18" s="1068"/>
      <c r="AU18" s="1068"/>
      <c r="AV18" s="1091"/>
      <c r="AW18" s="1104" t="s">
        <v>649</v>
      </c>
      <c r="AX18" s="1068"/>
      <c r="AY18" s="1068"/>
      <c r="AZ18" s="1128"/>
      <c r="BA18" s="1140"/>
      <c r="BB18" s="1154"/>
      <c r="BC18" s="1140"/>
      <c r="BD18" s="949"/>
      <c r="BE18" s="962"/>
      <c r="BF18" s="962"/>
      <c r="BG18" s="962"/>
      <c r="BH18" s="1051"/>
    </row>
    <row r="19" spans="2:60" ht="20.25" customHeight="1">
      <c r="B19" s="936"/>
      <c r="C19" s="949"/>
      <c r="D19" s="962"/>
      <c r="E19" s="970"/>
      <c r="F19" s="970"/>
      <c r="G19" s="978"/>
      <c r="H19" s="988"/>
      <c r="I19" s="997"/>
      <c r="J19" s="962"/>
      <c r="K19" s="962"/>
      <c r="L19" s="970"/>
      <c r="M19" s="997"/>
      <c r="N19" s="962"/>
      <c r="O19" s="970"/>
      <c r="P19" s="997"/>
      <c r="Q19" s="962"/>
      <c r="R19" s="962"/>
      <c r="S19" s="962"/>
      <c r="T19" s="1051"/>
      <c r="U19" s="391">
        <v>1</v>
      </c>
      <c r="V19" s="1079">
        <v>2</v>
      </c>
      <c r="W19" s="1079">
        <v>3</v>
      </c>
      <c r="X19" s="1079">
        <v>4</v>
      </c>
      <c r="Y19" s="1079">
        <v>5</v>
      </c>
      <c r="Z19" s="1079">
        <v>6</v>
      </c>
      <c r="AA19" s="1092">
        <v>7</v>
      </c>
      <c r="AB19" s="1105">
        <v>8</v>
      </c>
      <c r="AC19" s="1079">
        <v>9</v>
      </c>
      <c r="AD19" s="1079">
        <v>10</v>
      </c>
      <c r="AE19" s="1079">
        <v>11</v>
      </c>
      <c r="AF19" s="1079">
        <v>12</v>
      </c>
      <c r="AG19" s="1079">
        <v>13</v>
      </c>
      <c r="AH19" s="1092">
        <v>14</v>
      </c>
      <c r="AI19" s="391">
        <v>15</v>
      </c>
      <c r="AJ19" s="1079">
        <v>16</v>
      </c>
      <c r="AK19" s="1079">
        <v>17</v>
      </c>
      <c r="AL19" s="1079">
        <v>18</v>
      </c>
      <c r="AM19" s="1079">
        <v>19</v>
      </c>
      <c r="AN19" s="1079">
        <v>20</v>
      </c>
      <c r="AO19" s="1092">
        <v>21</v>
      </c>
      <c r="AP19" s="1105">
        <v>22</v>
      </c>
      <c r="AQ19" s="1079">
        <v>23</v>
      </c>
      <c r="AR19" s="1079">
        <v>24</v>
      </c>
      <c r="AS19" s="1079">
        <v>25</v>
      </c>
      <c r="AT19" s="1079">
        <v>26</v>
      </c>
      <c r="AU19" s="1079">
        <v>27</v>
      </c>
      <c r="AV19" s="1092">
        <v>28</v>
      </c>
      <c r="AW19" s="1105" t="str">
        <f>IF($BC$4="暦月",IF(DAY(DATE($AD$3,$AH$3,29))=29,29,""),"")</f>
        <v/>
      </c>
      <c r="AX19" s="1079" t="str">
        <f>IF($BC$4="暦月",IF(DAY(DATE($AD$3,$AH$3,30))=30,30,""),"")</f>
        <v/>
      </c>
      <c r="AY19" s="1092" t="str">
        <f>IF($BC$4="暦月",IF(DAY(DATE($AD$3,$AH$3,31))=31,31,""),"")</f>
        <v/>
      </c>
      <c r="AZ19" s="1128"/>
      <c r="BA19" s="1140"/>
      <c r="BB19" s="1154"/>
      <c r="BC19" s="1140"/>
      <c r="BD19" s="949"/>
      <c r="BE19" s="962"/>
      <c r="BF19" s="962"/>
      <c r="BG19" s="962"/>
      <c r="BH19" s="1051"/>
    </row>
    <row r="20" spans="2:60" ht="20.25" hidden="1" customHeight="1">
      <c r="B20" s="936"/>
      <c r="C20" s="949"/>
      <c r="D20" s="962"/>
      <c r="E20" s="970"/>
      <c r="F20" s="970"/>
      <c r="G20" s="978"/>
      <c r="H20" s="988"/>
      <c r="I20" s="997"/>
      <c r="J20" s="962"/>
      <c r="K20" s="962"/>
      <c r="L20" s="970"/>
      <c r="M20" s="997"/>
      <c r="N20" s="962"/>
      <c r="O20" s="970"/>
      <c r="P20" s="997"/>
      <c r="Q20" s="962"/>
      <c r="R20" s="962"/>
      <c r="S20" s="962"/>
      <c r="T20" s="1051"/>
      <c r="U20" s="391">
        <f>WEEKDAY(DATE($AD$3,$AH$3,1))</f>
        <v>2</v>
      </c>
      <c r="V20" s="1079">
        <f>WEEKDAY(DATE($AD$3,$AH$3,2))</f>
        <v>3</v>
      </c>
      <c r="W20" s="1079">
        <f>WEEKDAY(DATE($AD$3,$AH$3,3))</f>
        <v>4</v>
      </c>
      <c r="X20" s="1079">
        <f>WEEKDAY(DATE($AD$3,$AH$3,4))</f>
        <v>5</v>
      </c>
      <c r="Y20" s="1079">
        <f>WEEKDAY(DATE($AD$3,$AH$3,5))</f>
        <v>6</v>
      </c>
      <c r="Z20" s="1079">
        <f>WEEKDAY(DATE($AD$3,$AH$3,6))</f>
        <v>7</v>
      </c>
      <c r="AA20" s="1092">
        <f>WEEKDAY(DATE($AD$3,$AH$3,7))</f>
        <v>1</v>
      </c>
      <c r="AB20" s="1105">
        <f>WEEKDAY(DATE($AD$3,$AH$3,8))</f>
        <v>2</v>
      </c>
      <c r="AC20" s="1079">
        <f>WEEKDAY(DATE($AD$3,$AH$3,9))</f>
        <v>3</v>
      </c>
      <c r="AD20" s="1079">
        <f>WEEKDAY(DATE($AD$3,$AH$3,10))</f>
        <v>4</v>
      </c>
      <c r="AE20" s="1079">
        <f>WEEKDAY(DATE($AD$3,$AH$3,11))</f>
        <v>5</v>
      </c>
      <c r="AF20" s="1079">
        <f>WEEKDAY(DATE($AD$3,$AH$3,12))</f>
        <v>6</v>
      </c>
      <c r="AG20" s="1079">
        <f>WEEKDAY(DATE($AD$3,$AH$3,13))</f>
        <v>7</v>
      </c>
      <c r="AH20" s="1092">
        <f>WEEKDAY(DATE($AD$3,$AH$3,14))</f>
        <v>1</v>
      </c>
      <c r="AI20" s="1105">
        <f>WEEKDAY(DATE($AD$3,$AH$3,15))</f>
        <v>2</v>
      </c>
      <c r="AJ20" s="1079">
        <f>WEEKDAY(DATE($AD$3,$AH$3,16))</f>
        <v>3</v>
      </c>
      <c r="AK20" s="1079">
        <f>WEEKDAY(DATE($AD$3,$AH$3,17))</f>
        <v>4</v>
      </c>
      <c r="AL20" s="1079">
        <f>WEEKDAY(DATE($AD$3,$AH$3,18))</f>
        <v>5</v>
      </c>
      <c r="AM20" s="1079">
        <f>WEEKDAY(DATE($AD$3,$AH$3,19))</f>
        <v>6</v>
      </c>
      <c r="AN20" s="1079">
        <f>WEEKDAY(DATE($AD$3,$AH$3,20))</f>
        <v>7</v>
      </c>
      <c r="AO20" s="1092">
        <f>WEEKDAY(DATE($AD$3,$AH$3,21))</f>
        <v>1</v>
      </c>
      <c r="AP20" s="1105">
        <f>WEEKDAY(DATE($AD$3,$AH$3,22))</f>
        <v>2</v>
      </c>
      <c r="AQ20" s="1079">
        <f>WEEKDAY(DATE($AD$3,$AH$3,23))</f>
        <v>3</v>
      </c>
      <c r="AR20" s="1079">
        <f>WEEKDAY(DATE($AD$3,$AH$3,24))</f>
        <v>4</v>
      </c>
      <c r="AS20" s="1079">
        <f>WEEKDAY(DATE($AD$3,$AH$3,25))</f>
        <v>5</v>
      </c>
      <c r="AT20" s="1079">
        <f>WEEKDAY(DATE($AD$3,$AH$3,26))</f>
        <v>6</v>
      </c>
      <c r="AU20" s="1079">
        <f>WEEKDAY(DATE($AD$3,$AH$3,27))</f>
        <v>7</v>
      </c>
      <c r="AV20" s="1092">
        <f>WEEKDAY(DATE($AD$3,$AH$3,28))</f>
        <v>1</v>
      </c>
      <c r="AW20" s="1105">
        <f>IF(AW19=29,WEEKDAY(DATE($AD$3,$AH$3,29)),0)</f>
        <v>0</v>
      </c>
      <c r="AX20" s="1079">
        <f>IF(AX19=30,WEEKDAY(DATE($AD$3,$AH$3,30)),0)</f>
        <v>0</v>
      </c>
      <c r="AY20" s="1092">
        <f>IF(AY19=31,WEEKDAY(DATE($AD$3,$AH$3,31)),0)</f>
        <v>0</v>
      </c>
      <c r="AZ20" s="1128"/>
      <c r="BA20" s="1140"/>
      <c r="BB20" s="1154"/>
      <c r="BC20" s="1140"/>
      <c r="BD20" s="949"/>
      <c r="BE20" s="962"/>
      <c r="BF20" s="962"/>
      <c r="BG20" s="962"/>
      <c r="BH20" s="1051"/>
    </row>
    <row r="21" spans="2:60" ht="20.25" customHeight="1">
      <c r="B21" s="937"/>
      <c r="C21" s="950"/>
      <c r="D21" s="963"/>
      <c r="E21" s="971"/>
      <c r="F21" s="971"/>
      <c r="G21" s="979"/>
      <c r="H21" s="989"/>
      <c r="I21" s="998"/>
      <c r="J21" s="963"/>
      <c r="K21" s="963"/>
      <c r="L21" s="971"/>
      <c r="M21" s="998"/>
      <c r="N21" s="963"/>
      <c r="O21" s="971"/>
      <c r="P21" s="998"/>
      <c r="Q21" s="963"/>
      <c r="R21" s="963"/>
      <c r="S21" s="963"/>
      <c r="T21" s="1052"/>
      <c r="U21" s="1069" t="str">
        <f t="shared" ref="U21:AV21" si="0">IF(U20=1,"日",IF(U20=2,"月",IF(U20=3,"火",IF(U20=4,"水",IF(U20=5,"木",IF(U20=6,"金","土"))))))</f>
        <v>月</v>
      </c>
      <c r="V21" s="1080" t="str">
        <f t="shared" si="0"/>
        <v>火</v>
      </c>
      <c r="W21" s="1080" t="str">
        <f t="shared" si="0"/>
        <v>水</v>
      </c>
      <c r="X21" s="1080" t="str">
        <f t="shared" si="0"/>
        <v>木</v>
      </c>
      <c r="Y21" s="1080" t="str">
        <f t="shared" si="0"/>
        <v>金</v>
      </c>
      <c r="Z21" s="1080" t="str">
        <f t="shared" si="0"/>
        <v>土</v>
      </c>
      <c r="AA21" s="1093" t="str">
        <f t="shared" si="0"/>
        <v>日</v>
      </c>
      <c r="AB21" s="1106" t="str">
        <f t="shared" si="0"/>
        <v>月</v>
      </c>
      <c r="AC21" s="1080" t="str">
        <f t="shared" si="0"/>
        <v>火</v>
      </c>
      <c r="AD21" s="1080" t="str">
        <f t="shared" si="0"/>
        <v>水</v>
      </c>
      <c r="AE21" s="1080" t="str">
        <f t="shared" si="0"/>
        <v>木</v>
      </c>
      <c r="AF21" s="1080" t="str">
        <f t="shared" si="0"/>
        <v>金</v>
      </c>
      <c r="AG21" s="1080" t="str">
        <f t="shared" si="0"/>
        <v>土</v>
      </c>
      <c r="AH21" s="1093" t="str">
        <f t="shared" si="0"/>
        <v>日</v>
      </c>
      <c r="AI21" s="1106" t="str">
        <f t="shared" si="0"/>
        <v>月</v>
      </c>
      <c r="AJ21" s="1080" t="str">
        <f t="shared" si="0"/>
        <v>火</v>
      </c>
      <c r="AK21" s="1080" t="str">
        <f t="shared" si="0"/>
        <v>水</v>
      </c>
      <c r="AL21" s="1080" t="str">
        <f t="shared" si="0"/>
        <v>木</v>
      </c>
      <c r="AM21" s="1080" t="str">
        <f t="shared" si="0"/>
        <v>金</v>
      </c>
      <c r="AN21" s="1080" t="str">
        <f t="shared" si="0"/>
        <v>土</v>
      </c>
      <c r="AO21" s="1093" t="str">
        <f t="shared" si="0"/>
        <v>日</v>
      </c>
      <c r="AP21" s="1106" t="str">
        <f t="shared" si="0"/>
        <v>月</v>
      </c>
      <c r="AQ21" s="1080" t="str">
        <f t="shared" si="0"/>
        <v>火</v>
      </c>
      <c r="AR21" s="1080" t="str">
        <f t="shared" si="0"/>
        <v>水</v>
      </c>
      <c r="AS21" s="1080" t="str">
        <f t="shared" si="0"/>
        <v>木</v>
      </c>
      <c r="AT21" s="1080" t="str">
        <f t="shared" si="0"/>
        <v>金</v>
      </c>
      <c r="AU21" s="1080" t="str">
        <f t="shared" si="0"/>
        <v>土</v>
      </c>
      <c r="AV21" s="1093" t="str">
        <f t="shared" si="0"/>
        <v>日</v>
      </c>
      <c r="AW21" s="1080" t="str">
        <f>IF(AW20=1,"日",IF(AW20=2,"月",IF(AW20=3,"火",IF(AW20=4,"水",IF(AW20=5,"木",IF(AW20=6,"金",IF(AW20=0,"","土")))))))</f>
        <v/>
      </c>
      <c r="AX21" s="1080" t="str">
        <f>IF(AX20=1,"日",IF(AX20=2,"月",IF(AX20=3,"火",IF(AX20=4,"水",IF(AX20=5,"木",IF(AX20=6,"金",IF(AX20=0,"","土")))))))</f>
        <v/>
      </c>
      <c r="AY21" s="1080" t="str">
        <f>IF(AY20=1,"日",IF(AY20=2,"月",IF(AY20=3,"火",IF(AY20=4,"水",IF(AY20=5,"木",IF(AY20=6,"金",IF(AY20=0,"","土")))))))</f>
        <v/>
      </c>
      <c r="AZ21" s="1129"/>
      <c r="BA21" s="1141"/>
      <c r="BB21" s="1155"/>
      <c r="BC21" s="1141"/>
      <c r="BD21" s="950"/>
      <c r="BE21" s="963"/>
      <c r="BF21" s="963"/>
      <c r="BG21" s="963"/>
      <c r="BH21" s="1052"/>
    </row>
    <row r="22" spans="2:60" ht="20.25" customHeight="1">
      <c r="B22" s="938"/>
      <c r="C22" s="951"/>
      <c r="D22" s="964"/>
      <c r="E22" s="972"/>
      <c r="F22" s="972"/>
      <c r="G22" s="980"/>
      <c r="H22" s="990"/>
      <c r="I22" s="999"/>
      <c r="J22" s="1005"/>
      <c r="K22" s="1005"/>
      <c r="L22" s="980"/>
      <c r="M22" s="1011"/>
      <c r="N22" s="1016"/>
      <c r="O22" s="1021"/>
      <c r="P22" s="1026" t="s">
        <v>305</v>
      </c>
      <c r="Q22" s="1033"/>
      <c r="R22" s="1033"/>
      <c r="S22" s="1041"/>
      <c r="T22" s="1053"/>
      <c r="U22" s="1070"/>
      <c r="V22" s="1070"/>
      <c r="W22" s="1070"/>
      <c r="X22" s="1070"/>
      <c r="Y22" s="1070"/>
      <c r="Z22" s="1070"/>
      <c r="AA22" s="1094"/>
      <c r="AB22" s="1107"/>
      <c r="AC22" s="1070"/>
      <c r="AD22" s="1070"/>
      <c r="AE22" s="1070"/>
      <c r="AF22" s="1070"/>
      <c r="AG22" s="1070"/>
      <c r="AH22" s="1094"/>
      <c r="AI22" s="1107"/>
      <c r="AJ22" s="1070"/>
      <c r="AK22" s="1070"/>
      <c r="AL22" s="1070"/>
      <c r="AM22" s="1070"/>
      <c r="AN22" s="1070"/>
      <c r="AO22" s="1094"/>
      <c r="AP22" s="1107"/>
      <c r="AQ22" s="1070"/>
      <c r="AR22" s="1070"/>
      <c r="AS22" s="1070"/>
      <c r="AT22" s="1070"/>
      <c r="AU22" s="1070"/>
      <c r="AV22" s="1094"/>
      <c r="AW22" s="1107"/>
      <c r="AX22" s="1070"/>
      <c r="AY22" s="1070"/>
      <c r="AZ22" s="1130"/>
      <c r="BA22" s="1142"/>
      <c r="BB22" s="1156"/>
      <c r="BC22" s="1142"/>
      <c r="BD22" s="1172"/>
      <c r="BE22" s="1176"/>
      <c r="BF22" s="1176"/>
      <c r="BG22" s="1176"/>
      <c r="BH22" s="1181"/>
    </row>
    <row r="23" spans="2:60" ht="20.25" customHeight="1">
      <c r="B23" s="939">
        <v>1</v>
      </c>
      <c r="C23" s="952"/>
      <c r="D23" s="965"/>
      <c r="E23" s="973"/>
      <c r="F23" s="973">
        <f>C22</f>
        <v>0</v>
      </c>
      <c r="G23" s="981"/>
      <c r="H23" s="991"/>
      <c r="I23" s="1000"/>
      <c r="J23" s="1006"/>
      <c r="K23" s="1006"/>
      <c r="L23" s="981"/>
      <c r="M23" s="1012"/>
      <c r="N23" s="1017"/>
      <c r="O23" s="1022"/>
      <c r="P23" s="1027" t="s">
        <v>301</v>
      </c>
      <c r="Q23" s="1034"/>
      <c r="R23" s="1034"/>
      <c r="S23" s="1042"/>
      <c r="T23" s="1054"/>
      <c r="U23" s="1071" t="str">
        <f>IF(U22="","",VLOOKUP(U22,'標準様式１シフト記号表（勤務時間帯）'!$D$6:$X$47,21,FALSE))</f>
        <v/>
      </c>
      <c r="V23" s="1081" t="str">
        <f>IF(V22="","",VLOOKUP(V22,'標準様式１シフト記号表（勤務時間帯）'!$D$6:$X$47,21,FALSE))</f>
        <v/>
      </c>
      <c r="W23" s="1081" t="str">
        <f>IF(W22="","",VLOOKUP(W22,'標準様式１シフト記号表（勤務時間帯）'!$D$6:$X$47,21,FALSE))</f>
        <v/>
      </c>
      <c r="X23" s="1081" t="str">
        <f>IF(X22="","",VLOOKUP(X22,'標準様式１シフト記号表（勤務時間帯）'!$D$6:$X$47,21,FALSE))</f>
        <v/>
      </c>
      <c r="Y23" s="1081" t="str">
        <f>IF(Y22="","",VLOOKUP(Y22,'標準様式１シフト記号表（勤務時間帯）'!$D$6:$X$47,21,FALSE))</f>
        <v/>
      </c>
      <c r="Z23" s="1081" t="str">
        <f>IF(Z22="","",VLOOKUP(Z22,'標準様式１シフト記号表（勤務時間帯）'!$D$6:$X$47,21,FALSE))</f>
        <v/>
      </c>
      <c r="AA23" s="1095" t="str">
        <f>IF(AA22="","",VLOOKUP(AA22,'標準様式１シフト記号表（勤務時間帯）'!$D$6:$X$47,21,FALSE))</f>
        <v/>
      </c>
      <c r="AB23" s="1071" t="str">
        <f>IF(AB22="","",VLOOKUP(AB22,'標準様式１シフト記号表（勤務時間帯）'!$D$6:$X$47,21,FALSE))</f>
        <v/>
      </c>
      <c r="AC23" s="1081" t="str">
        <f>IF(AC22="","",VLOOKUP(AC22,'標準様式１シフト記号表（勤務時間帯）'!$D$6:$X$47,21,FALSE))</f>
        <v/>
      </c>
      <c r="AD23" s="1081" t="str">
        <f>IF(AD22="","",VLOOKUP(AD22,'標準様式１シフト記号表（勤務時間帯）'!$D$6:$X$47,21,FALSE))</f>
        <v/>
      </c>
      <c r="AE23" s="1081" t="str">
        <f>IF(AE22="","",VLOOKUP(AE22,'標準様式１シフト記号表（勤務時間帯）'!$D$6:$X$47,21,FALSE))</f>
        <v/>
      </c>
      <c r="AF23" s="1081" t="str">
        <f>IF(AF22="","",VLOOKUP(AF22,'標準様式１シフト記号表（勤務時間帯）'!$D$6:$X$47,21,FALSE))</f>
        <v/>
      </c>
      <c r="AG23" s="1081" t="str">
        <f>IF(AG22="","",VLOOKUP(AG22,'標準様式１シフト記号表（勤務時間帯）'!$D$6:$X$47,21,FALSE))</f>
        <v/>
      </c>
      <c r="AH23" s="1095" t="str">
        <f>IF(AH22="","",VLOOKUP(AH22,'標準様式１シフト記号表（勤務時間帯）'!$D$6:$X$47,21,FALSE))</f>
        <v/>
      </c>
      <c r="AI23" s="1071" t="str">
        <f>IF(AI22="","",VLOOKUP(AI22,'標準様式１シフト記号表（勤務時間帯）'!$D$6:$X$47,21,FALSE))</f>
        <v/>
      </c>
      <c r="AJ23" s="1081" t="str">
        <f>IF(AJ22="","",VLOOKUP(AJ22,'標準様式１シフト記号表（勤務時間帯）'!$D$6:$X$47,21,FALSE))</f>
        <v/>
      </c>
      <c r="AK23" s="1081" t="str">
        <f>IF(AK22="","",VLOOKUP(AK22,'標準様式１シフト記号表（勤務時間帯）'!$D$6:$X$47,21,FALSE))</f>
        <v/>
      </c>
      <c r="AL23" s="1081" t="str">
        <f>IF(AL22="","",VLOOKUP(AL22,'標準様式１シフト記号表（勤務時間帯）'!$D$6:$X$47,21,FALSE))</f>
        <v/>
      </c>
      <c r="AM23" s="1081" t="str">
        <f>IF(AM22="","",VLOOKUP(AM22,'標準様式１シフト記号表（勤務時間帯）'!$D$6:$X$47,21,FALSE))</f>
        <v/>
      </c>
      <c r="AN23" s="1081" t="str">
        <f>IF(AN22="","",VLOOKUP(AN22,'標準様式１シフト記号表（勤務時間帯）'!$D$6:$X$47,21,FALSE))</f>
        <v/>
      </c>
      <c r="AO23" s="1095" t="str">
        <f>IF(AO22="","",VLOOKUP(AO22,'標準様式１シフト記号表（勤務時間帯）'!$D$6:$X$47,21,FALSE))</f>
        <v/>
      </c>
      <c r="AP23" s="1071" t="str">
        <f>IF(AP22="","",VLOOKUP(AP22,'標準様式１シフト記号表（勤務時間帯）'!$D$6:$X$47,21,FALSE))</f>
        <v/>
      </c>
      <c r="AQ23" s="1081" t="str">
        <f>IF(AQ22="","",VLOOKUP(AQ22,'標準様式１シフト記号表（勤務時間帯）'!$D$6:$X$47,21,FALSE))</f>
        <v/>
      </c>
      <c r="AR23" s="1081" t="str">
        <f>IF(AR22="","",VLOOKUP(AR22,'標準様式１シフト記号表（勤務時間帯）'!$D$6:$X$47,21,FALSE))</f>
        <v/>
      </c>
      <c r="AS23" s="1081" t="str">
        <f>IF(AS22="","",VLOOKUP(AS22,'標準様式１シフト記号表（勤務時間帯）'!$D$6:$X$47,21,FALSE))</f>
        <v/>
      </c>
      <c r="AT23" s="1081" t="str">
        <f>IF(AT22="","",VLOOKUP(AT22,'標準様式１シフト記号表（勤務時間帯）'!$D$6:$X$47,21,FALSE))</f>
        <v/>
      </c>
      <c r="AU23" s="1081" t="str">
        <f>IF(AU22="","",VLOOKUP(AU22,'標準様式１シフト記号表（勤務時間帯）'!$D$6:$X$47,21,FALSE))</f>
        <v/>
      </c>
      <c r="AV23" s="1095" t="str">
        <f>IF(AV22="","",VLOOKUP(AV22,'標準様式１シフト記号表（勤務時間帯）'!$D$6:$X$47,21,FALSE))</f>
        <v/>
      </c>
      <c r="AW23" s="1071" t="str">
        <f>IF(AW22="","",VLOOKUP(AW22,'標準様式１シフト記号表（勤務時間帯）'!$D$6:$X$47,21,FALSE))</f>
        <v/>
      </c>
      <c r="AX23" s="1081" t="str">
        <f>IF(AX22="","",VLOOKUP(AX22,'標準様式１シフト記号表（勤務時間帯）'!$D$6:$X$47,21,FALSE))</f>
        <v/>
      </c>
      <c r="AY23" s="1081" t="str">
        <f>IF(AY22="","",VLOOKUP(AY22,'標準様式１シフト記号表（勤務時間帯）'!$D$6:$X$47,21,FALSE))</f>
        <v/>
      </c>
      <c r="AZ23" s="1131">
        <f>IF($BC$4="４週",SUM(U23:AV23),IF($BC$4="暦月",SUM(U23:AY23),""))</f>
        <v>0</v>
      </c>
      <c r="BA23" s="1143"/>
      <c r="BB23" s="1157">
        <f>IF($BC$4="４週",AZ23/4,IF($BC$4="暦月",(AZ23/($BC$9/7)),""))</f>
        <v>0</v>
      </c>
      <c r="BC23" s="1143"/>
      <c r="BD23" s="1173"/>
      <c r="BE23" s="1177"/>
      <c r="BF23" s="1177"/>
      <c r="BG23" s="1177"/>
      <c r="BH23" s="1182"/>
    </row>
    <row r="24" spans="2:60" ht="20.25" customHeight="1">
      <c r="B24" s="940"/>
      <c r="C24" s="953"/>
      <c r="D24" s="966"/>
      <c r="E24" s="974"/>
      <c r="F24" s="974"/>
      <c r="G24" s="982">
        <f>C22</f>
        <v>0</v>
      </c>
      <c r="H24" s="992"/>
      <c r="I24" s="1001"/>
      <c r="J24" s="1007"/>
      <c r="K24" s="1007"/>
      <c r="L24" s="982"/>
      <c r="M24" s="1013"/>
      <c r="N24" s="1018"/>
      <c r="O24" s="1023"/>
      <c r="P24" s="1028" t="s">
        <v>30</v>
      </c>
      <c r="Q24" s="1035"/>
      <c r="R24" s="1035"/>
      <c r="S24" s="1043"/>
      <c r="T24" s="1055"/>
      <c r="U24" s="1072" t="str">
        <f>IF(U22="","",VLOOKUP(U22,'標準様式１シフト記号表（勤務時間帯）'!$D$6:$Z$47,23,FALSE))</f>
        <v/>
      </c>
      <c r="V24" s="1082" t="str">
        <f>IF(V22="","",VLOOKUP(V22,'標準様式１シフト記号表（勤務時間帯）'!$D$6:$Z$47,23,FALSE))</f>
        <v/>
      </c>
      <c r="W24" s="1082" t="str">
        <f>IF(W22="","",VLOOKUP(W22,'標準様式１シフト記号表（勤務時間帯）'!$D$6:$Z$47,23,FALSE))</f>
        <v/>
      </c>
      <c r="X24" s="1082" t="str">
        <f>IF(X22="","",VLOOKUP(X22,'標準様式１シフト記号表（勤務時間帯）'!$D$6:$Z$47,23,FALSE))</f>
        <v/>
      </c>
      <c r="Y24" s="1082" t="str">
        <f>IF(Y22="","",VLOOKUP(Y22,'標準様式１シフト記号表（勤務時間帯）'!$D$6:$Z$47,23,FALSE))</f>
        <v/>
      </c>
      <c r="Z24" s="1082" t="str">
        <f>IF(Z22="","",VLOOKUP(Z22,'標準様式１シフト記号表（勤務時間帯）'!$D$6:$Z$47,23,FALSE))</f>
        <v/>
      </c>
      <c r="AA24" s="1096" t="str">
        <f>IF(AA22="","",VLOOKUP(AA22,'標準様式１シフト記号表（勤務時間帯）'!$D$6:$Z$47,23,FALSE))</f>
        <v/>
      </c>
      <c r="AB24" s="1072" t="str">
        <f>IF(AB22="","",VLOOKUP(AB22,'標準様式１シフト記号表（勤務時間帯）'!$D$6:$Z$47,23,FALSE))</f>
        <v/>
      </c>
      <c r="AC24" s="1082" t="str">
        <f>IF(AC22="","",VLOOKUP(AC22,'標準様式１シフト記号表（勤務時間帯）'!$D$6:$Z$47,23,FALSE))</f>
        <v/>
      </c>
      <c r="AD24" s="1082" t="str">
        <f>IF(AD22="","",VLOOKUP(AD22,'標準様式１シフト記号表（勤務時間帯）'!$D$6:$Z$47,23,FALSE))</f>
        <v/>
      </c>
      <c r="AE24" s="1082" t="str">
        <f>IF(AE22="","",VLOOKUP(AE22,'標準様式１シフト記号表（勤務時間帯）'!$D$6:$Z$47,23,FALSE))</f>
        <v/>
      </c>
      <c r="AF24" s="1082" t="str">
        <f>IF(AF22="","",VLOOKUP(AF22,'標準様式１シフト記号表（勤務時間帯）'!$D$6:$Z$47,23,FALSE))</f>
        <v/>
      </c>
      <c r="AG24" s="1082" t="str">
        <f>IF(AG22="","",VLOOKUP(AG22,'標準様式１シフト記号表（勤務時間帯）'!$D$6:$Z$47,23,FALSE))</f>
        <v/>
      </c>
      <c r="AH24" s="1096" t="str">
        <f>IF(AH22="","",VLOOKUP(AH22,'標準様式１シフト記号表（勤務時間帯）'!$D$6:$Z$47,23,FALSE))</f>
        <v/>
      </c>
      <c r="AI24" s="1072" t="str">
        <f>IF(AI22="","",VLOOKUP(AI22,'標準様式１シフト記号表（勤務時間帯）'!$D$6:$Z$47,23,FALSE))</f>
        <v/>
      </c>
      <c r="AJ24" s="1082" t="str">
        <f>IF(AJ22="","",VLOOKUP(AJ22,'標準様式１シフト記号表（勤務時間帯）'!$D$6:$Z$47,23,FALSE))</f>
        <v/>
      </c>
      <c r="AK24" s="1082" t="str">
        <f>IF(AK22="","",VLOOKUP(AK22,'標準様式１シフト記号表（勤務時間帯）'!$D$6:$Z$47,23,FALSE))</f>
        <v/>
      </c>
      <c r="AL24" s="1082" t="str">
        <f>IF(AL22="","",VLOOKUP(AL22,'標準様式１シフト記号表（勤務時間帯）'!$D$6:$Z$47,23,FALSE))</f>
        <v/>
      </c>
      <c r="AM24" s="1082" t="str">
        <f>IF(AM22="","",VLOOKUP(AM22,'標準様式１シフト記号表（勤務時間帯）'!$D$6:$Z$47,23,FALSE))</f>
        <v/>
      </c>
      <c r="AN24" s="1082" t="str">
        <f>IF(AN22="","",VLOOKUP(AN22,'標準様式１シフト記号表（勤務時間帯）'!$D$6:$Z$47,23,FALSE))</f>
        <v/>
      </c>
      <c r="AO24" s="1096" t="str">
        <f>IF(AO22="","",VLOOKUP(AO22,'標準様式１シフト記号表（勤務時間帯）'!$D$6:$Z$47,23,FALSE))</f>
        <v/>
      </c>
      <c r="AP24" s="1072" t="str">
        <f>IF(AP22="","",VLOOKUP(AP22,'標準様式１シフト記号表（勤務時間帯）'!$D$6:$Z$47,23,FALSE))</f>
        <v/>
      </c>
      <c r="AQ24" s="1082" t="str">
        <f>IF(AQ22="","",VLOOKUP(AQ22,'標準様式１シフト記号表（勤務時間帯）'!$D$6:$Z$47,23,FALSE))</f>
        <v/>
      </c>
      <c r="AR24" s="1082" t="str">
        <f>IF(AR22="","",VLOOKUP(AR22,'標準様式１シフト記号表（勤務時間帯）'!$D$6:$Z$47,23,FALSE))</f>
        <v/>
      </c>
      <c r="AS24" s="1082" t="str">
        <f>IF(AS22="","",VLOOKUP(AS22,'標準様式１シフト記号表（勤務時間帯）'!$D$6:$Z$47,23,FALSE))</f>
        <v/>
      </c>
      <c r="AT24" s="1082" t="str">
        <f>IF(AT22="","",VLOOKUP(AT22,'標準様式１シフト記号表（勤務時間帯）'!$D$6:$Z$47,23,FALSE))</f>
        <v/>
      </c>
      <c r="AU24" s="1082" t="str">
        <f>IF(AU22="","",VLOOKUP(AU22,'標準様式１シフト記号表（勤務時間帯）'!$D$6:$Z$47,23,FALSE))</f>
        <v/>
      </c>
      <c r="AV24" s="1096" t="str">
        <f>IF(AV22="","",VLOOKUP(AV22,'標準様式１シフト記号表（勤務時間帯）'!$D$6:$Z$47,23,FALSE))</f>
        <v/>
      </c>
      <c r="AW24" s="1072" t="str">
        <f>IF(AW22="","",VLOOKUP(AW22,'標準様式１シフト記号表（勤務時間帯）'!$D$6:$Z$47,23,FALSE))</f>
        <v/>
      </c>
      <c r="AX24" s="1082" t="str">
        <f>IF(AX22="","",VLOOKUP(AX22,'標準様式１シフト記号表（勤務時間帯）'!$D$6:$Z$47,23,FALSE))</f>
        <v/>
      </c>
      <c r="AY24" s="1082" t="str">
        <f>IF(AY22="","",VLOOKUP(AY22,'標準様式１シフト記号表（勤務時間帯）'!$D$6:$Z$47,23,FALSE))</f>
        <v/>
      </c>
      <c r="AZ24" s="1132">
        <f>IF($BC$4="４週",SUM(U24:AV24),IF($BC$4="暦月",SUM(U24:AY24),""))</f>
        <v>0</v>
      </c>
      <c r="BA24" s="1144"/>
      <c r="BB24" s="1158">
        <f>IF($BC$4="４週",AZ24/4,IF($BC$4="暦月",(AZ24/($BC$9/7)),""))</f>
        <v>0</v>
      </c>
      <c r="BC24" s="1144"/>
      <c r="BD24" s="1174"/>
      <c r="BE24" s="1178"/>
      <c r="BF24" s="1178"/>
      <c r="BG24" s="1178"/>
      <c r="BH24" s="1183"/>
    </row>
    <row r="25" spans="2:60" ht="20.25" customHeight="1">
      <c r="B25" s="941"/>
      <c r="C25" s="954"/>
      <c r="D25" s="967"/>
      <c r="E25" s="975"/>
      <c r="F25" s="975"/>
      <c r="G25" s="983"/>
      <c r="H25" s="993"/>
      <c r="I25" s="1002"/>
      <c r="J25" s="1008"/>
      <c r="K25" s="1008"/>
      <c r="L25" s="983"/>
      <c r="M25" s="1014"/>
      <c r="N25" s="1019"/>
      <c r="O25" s="1024"/>
      <c r="P25" s="1029" t="s">
        <v>305</v>
      </c>
      <c r="Q25" s="1036"/>
      <c r="R25" s="1036"/>
      <c r="S25" s="1044"/>
      <c r="T25" s="1056"/>
      <c r="U25" s="1073"/>
      <c r="V25" s="1083"/>
      <c r="W25" s="1083"/>
      <c r="X25" s="1083"/>
      <c r="Y25" s="1083"/>
      <c r="Z25" s="1083"/>
      <c r="AA25" s="1097"/>
      <c r="AB25" s="1073"/>
      <c r="AC25" s="1083"/>
      <c r="AD25" s="1083"/>
      <c r="AE25" s="1083"/>
      <c r="AF25" s="1083"/>
      <c r="AG25" s="1083"/>
      <c r="AH25" s="1097"/>
      <c r="AI25" s="1073"/>
      <c r="AJ25" s="1083"/>
      <c r="AK25" s="1083"/>
      <c r="AL25" s="1083"/>
      <c r="AM25" s="1083"/>
      <c r="AN25" s="1083"/>
      <c r="AO25" s="1097"/>
      <c r="AP25" s="1073"/>
      <c r="AQ25" s="1083"/>
      <c r="AR25" s="1083"/>
      <c r="AS25" s="1083"/>
      <c r="AT25" s="1083"/>
      <c r="AU25" s="1083"/>
      <c r="AV25" s="1097"/>
      <c r="AW25" s="1073"/>
      <c r="AX25" s="1083"/>
      <c r="AY25" s="1083"/>
      <c r="AZ25" s="1133"/>
      <c r="BA25" s="1145"/>
      <c r="BB25" s="1159"/>
      <c r="BC25" s="1145"/>
      <c r="BD25" s="1175"/>
      <c r="BE25" s="1179"/>
      <c r="BF25" s="1179"/>
      <c r="BG25" s="1179"/>
      <c r="BH25" s="1184"/>
    </row>
    <row r="26" spans="2:60" ht="20.25" customHeight="1">
      <c r="B26" s="939">
        <f>B23+1</f>
        <v>2</v>
      </c>
      <c r="C26" s="952"/>
      <c r="D26" s="965"/>
      <c r="E26" s="973"/>
      <c r="F26" s="973">
        <f>C25</f>
        <v>0</v>
      </c>
      <c r="G26" s="981"/>
      <c r="H26" s="991"/>
      <c r="I26" s="1000"/>
      <c r="J26" s="1006"/>
      <c r="K26" s="1006"/>
      <c r="L26" s="981"/>
      <c r="M26" s="1012"/>
      <c r="N26" s="1017"/>
      <c r="O26" s="1022"/>
      <c r="P26" s="1027" t="s">
        <v>301</v>
      </c>
      <c r="Q26" s="1034"/>
      <c r="R26" s="1034"/>
      <c r="S26" s="1042"/>
      <c r="T26" s="1054"/>
      <c r="U26" s="1071" t="str">
        <f>IF(U25="","",VLOOKUP(U25,'標準様式１シフト記号表（勤務時間帯）'!$D$6:$X$47,21,FALSE))</f>
        <v/>
      </c>
      <c r="V26" s="1081" t="str">
        <f>IF(V25="","",VLOOKUP(V25,'標準様式１シフト記号表（勤務時間帯）'!$D$6:$X$47,21,FALSE))</f>
        <v/>
      </c>
      <c r="W26" s="1081" t="str">
        <f>IF(W25="","",VLOOKUP(W25,'標準様式１シフト記号表（勤務時間帯）'!$D$6:$X$47,21,FALSE))</f>
        <v/>
      </c>
      <c r="X26" s="1081" t="str">
        <f>IF(X25="","",VLOOKUP(X25,'標準様式１シフト記号表（勤務時間帯）'!$D$6:$X$47,21,FALSE))</f>
        <v/>
      </c>
      <c r="Y26" s="1081" t="str">
        <f>IF(Y25="","",VLOOKUP(Y25,'標準様式１シフト記号表（勤務時間帯）'!$D$6:$X$47,21,FALSE))</f>
        <v/>
      </c>
      <c r="Z26" s="1081" t="str">
        <f>IF(Z25="","",VLOOKUP(Z25,'標準様式１シフト記号表（勤務時間帯）'!$D$6:$X$47,21,FALSE))</f>
        <v/>
      </c>
      <c r="AA26" s="1095" t="str">
        <f>IF(AA25="","",VLOOKUP(AA25,'標準様式１シフト記号表（勤務時間帯）'!$D$6:$X$47,21,FALSE))</f>
        <v/>
      </c>
      <c r="AB26" s="1071" t="str">
        <f>IF(AB25="","",VLOOKUP(AB25,'標準様式１シフト記号表（勤務時間帯）'!$D$6:$X$47,21,FALSE))</f>
        <v/>
      </c>
      <c r="AC26" s="1081" t="str">
        <f>IF(AC25="","",VLOOKUP(AC25,'標準様式１シフト記号表（勤務時間帯）'!$D$6:$X$47,21,FALSE))</f>
        <v/>
      </c>
      <c r="AD26" s="1081" t="str">
        <f>IF(AD25="","",VLOOKUP(AD25,'標準様式１シフト記号表（勤務時間帯）'!$D$6:$X$47,21,FALSE))</f>
        <v/>
      </c>
      <c r="AE26" s="1081" t="str">
        <f>IF(AE25="","",VLOOKUP(AE25,'標準様式１シフト記号表（勤務時間帯）'!$D$6:$X$47,21,FALSE))</f>
        <v/>
      </c>
      <c r="AF26" s="1081" t="str">
        <f>IF(AF25="","",VLOOKUP(AF25,'標準様式１シフト記号表（勤務時間帯）'!$D$6:$X$47,21,FALSE))</f>
        <v/>
      </c>
      <c r="AG26" s="1081" t="str">
        <f>IF(AG25="","",VLOOKUP(AG25,'標準様式１シフト記号表（勤務時間帯）'!$D$6:$X$47,21,FALSE))</f>
        <v/>
      </c>
      <c r="AH26" s="1095" t="str">
        <f>IF(AH25="","",VLOOKUP(AH25,'標準様式１シフト記号表（勤務時間帯）'!$D$6:$X$47,21,FALSE))</f>
        <v/>
      </c>
      <c r="AI26" s="1071" t="str">
        <f>IF(AI25="","",VLOOKUP(AI25,'標準様式１シフト記号表（勤務時間帯）'!$D$6:$X$47,21,FALSE))</f>
        <v/>
      </c>
      <c r="AJ26" s="1081" t="str">
        <f>IF(AJ25="","",VLOOKUP(AJ25,'標準様式１シフト記号表（勤務時間帯）'!$D$6:$X$47,21,FALSE))</f>
        <v/>
      </c>
      <c r="AK26" s="1081" t="str">
        <f>IF(AK25="","",VLOOKUP(AK25,'標準様式１シフト記号表（勤務時間帯）'!$D$6:$X$47,21,FALSE))</f>
        <v/>
      </c>
      <c r="AL26" s="1081" t="str">
        <f>IF(AL25="","",VLOOKUP(AL25,'標準様式１シフト記号表（勤務時間帯）'!$D$6:$X$47,21,FALSE))</f>
        <v/>
      </c>
      <c r="AM26" s="1081" t="str">
        <f>IF(AM25="","",VLOOKUP(AM25,'標準様式１シフト記号表（勤務時間帯）'!$D$6:$X$47,21,FALSE))</f>
        <v/>
      </c>
      <c r="AN26" s="1081" t="str">
        <f>IF(AN25="","",VLOOKUP(AN25,'標準様式１シフト記号表（勤務時間帯）'!$D$6:$X$47,21,FALSE))</f>
        <v/>
      </c>
      <c r="AO26" s="1095" t="str">
        <f>IF(AO25="","",VLOOKUP(AO25,'標準様式１シフト記号表（勤務時間帯）'!$D$6:$X$47,21,FALSE))</f>
        <v/>
      </c>
      <c r="AP26" s="1071" t="str">
        <f>IF(AP25="","",VLOOKUP(AP25,'標準様式１シフト記号表（勤務時間帯）'!$D$6:$X$47,21,FALSE))</f>
        <v/>
      </c>
      <c r="AQ26" s="1081" t="str">
        <f>IF(AQ25="","",VLOOKUP(AQ25,'標準様式１シフト記号表（勤務時間帯）'!$D$6:$X$47,21,FALSE))</f>
        <v/>
      </c>
      <c r="AR26" s="1081" t="str">
        <f>IF(AR25="","",VLOOKUP(AR25,'標準様式１シフト記号表（勤務時間帯）'!$D$6:$X$47,21,FALSE))</f>
        <v/>
      </c>
      <c r="AS26" s="1081" t="str">
        <f>IF(AS25="","",VLOOKUP(AS25,'標準様式１シフト記号表（勤務時間帯）'!$D$6:$X$47,21,FALSE))</f>
        <v/>
      </c>
      <c r="AT26" s="1081" t="str">
        <f>IF(AT25="","",VLOOKUP(AT25,'標準様式１シフト記号表（勤務時間帯）'!$D$6:$X$47,21,FALSE))</f>
        <v/>
      </c>
      <c r="AU26" s="1081" t="str">
        <f>IF(AU25="","",VLOOKUP(AU25,'標準様式１シフト記号表（勤務時間帯）'!$D$6:$X$47,21,FALSE))</f>
        <v/>
      </c>
      <c r="AV26" s="1095" t="str">
        <f>IF(AV25="","",VLOOKUP(AV25,'標準様式１シフト記号表（勤務時間帯）'!$D$6:$X$47,21,FALSE))</f>
        <v/>
      </c>
      <c r="AW26" s="1071" t="str">
        <f>IF(AW25="","",VLOOKUP(AW25,'標準様式１シフト記号表（勤務時間帯）'!$D$6:$X$47,21,FALSE))</f>
        <v/>
      </c>
      <c r="AX26" s="1081" t="str">
        <f>IF(AX25="","",VLOOKUP(AX25,'標準様式１シフト記号表（勤務時間帯）'!$D$6:$X$47,21,FALSE))</f>
        <v/>
      </c>
      <c r="AY26" s="1081" t="str">
        <f>IF(AY25="","",VLOOKUP(AY25,'標準様式１シフト記号表（勤務時間帯）'!$D$6:$X$47,21,FALSE))</f>
        <v/>
      </c>
      <c r="AZ26" s="1131">
        <f>IF($BC$4="４週",SUM(U26:AV26),IF($BC$4="暦月",SUM(U26:AY26),""))</f>
        <v>0</v>
      </c>
      <c r="BA26" s="1143"/>
      <c r="BB26" s="1157">
        <f>IF($BC$4="４週",AZ26/4,IF($BC$4="暦月",(AZ26/($BC$9/7)),""))</f>
        <v>0</v>
      </c>
      <c r="BC26" s="1143"/>
      <c r="BD26" s="1173"/>
      <c r="BE26" s="1177"/>
      <c r="BF26" s="1177"/>
      <c r="BG26" s="1177"/>
      <c r="BH26" s="1182"/>
    </row>
    <row r="27" spans="2:60" ht="20.25" customHeight="1">
      <c r="B27" s="940"/>
      <c r="C27" s="953"/>
      <c r="D27" s="966"/>
      <c r="E27" s="974"/>
      <c r="F27" s="974"/>
      <c r="G27" s="982">
        <f>C25</f>
        <v>0</v>
      </c>
      <c r="H27" s="992"/>
      <c r="I27" s="1001"/>
      <c r="J27" s="1007"/>
      <c r="K27" s="1007"/>
      <c r="L27" s="982"/>
      <c r="M27" s="1013"/>
      <c r="N27" s="1018"/>
      <c r="O27" s="1023"/>
      <c r="P27" s="1028" t="s">
        <v>30</v>
      </c>
      <c r="Q27" s="1035"/>
      <c r="R27" s="1035"/>
      <c r="S27" s="1043"/>
      <c r="T27" s="1055"/>
      <c r="U27" s="1072" t="str">
        <f>IF(U25="","",VLOOKUP(U25,'標準様式１シフト記号表（勤務時間帯）'!$D$6:$Z$47,23,FALSE))</f>
        <v/>
      </c>
      <c r="V27" s="1082" t="str">
        <f>IF(V25="","",VLOOKUP(V25,'標準様式１シフト記号表（勤務時間帯）'!$D$6:$Z$47,23,FALSE))</f>
        <v/>
      </c>
      <c r="W27" s="1082" t="str">
        <f>IF(W25="","",VLOOKUP(W25,'標準様式１シフト記号表（勤務時間帯）'!$D$6:$Z$47,23,FALSE))</f>
        <v/>
      </c>
      <c r="X27" s="1082" t="str">
        <f>IF(X25="","",VLOOKUP(X25,'標準様式１シフト記号表（勤務時間帯）'!$D$6:$Z$47,23,FALSE))</f>
        <v/>
      </c>
      <c r="Y27" s="1082" t="str">
        <f>IF(Y25="","",VLOOKUP(Y25,'標準様式１シフト記号表（勤務時間帯）'!$D$6:$Z$47,23,FALSE))</f>
        <v/>
      </c>
      <c r="Z27" s="1082" t="str">
        <f>IF(Z25="","",VLOOKUP(Z25,'標準様式１シフト記号表（勤務時間帯）'!$D$6:$Z$47,23,FALSE))</f>
        <v/>
      </c>
      <c r="AA27" s="1096" t="str">
        <f>IF(AA25="","",VLOOKUP(AA25,'標準様式１シフト記号表（勤務時間帯）'!$D$6:$Z$47,23,FALSE))</f>
        <v/>
      </c>
      <c r="AB27" s="1072" t="str">
        <f>IF(AB25="","",VLOOKUP(AB25,'標準様式１シフト記号表（勤務時間帯）'!$D$6:$Z$47,23,FALSE))</f>
        <v/>
      </c>
      <c r="AC27" s="1082" t="str">
        <f>IF(AC25="","",VLOOKUP(AC25,'標準様式１シフト記号表（勤務時間帯）'!$D$6:$Z$47,23,FALSE))</f>
        <v/>
      </c>
      <c r="AD27" s="1082" t="str">
        <f>IF(AD25="","",VLOOKUP(AD25,'標準様式１シフト記号表（勤務時間帯）'!$D$6:$Z$47,23,FALSE))</f>
        <v/>
      </c>
      <c r="AE27" s="1082" t="str">
        <f>IF(AE25="","",VLOOKUP(AE25,'標準様式１シフト記号表（勤務時間帯）'!$D$6:$Z$47,23,FALSE))</f>
        <v/>
      </c>
      <c r="AF27" s="1082" t="str">
        <f>IF(AF25="","",VLOOKUP(AF25,'標準様式１シフト記号表（勤務時間帯）'!$D$6:$Z$47,23,FALSE))</f>
        <v/>
      </c>
      <c r="AG27" s="1082" t="str">
        <f>IF(AG25="","",VLOOKUP(AG25,'標準様式１シフト記号表（勤務時間帯）'!$D$6:$Z$47,23,FALSE))</f>
        <v/>
      </c>
      <c r="AH27" s="1096" t="str">
        <f>IF(AH25="","",VLOOKUP(AH25,'標準様式１シフト記号表（勤務時間帯）'!$D$6:$Z$47,23,FALSE))</f>
        <v/>
      </c>
      <c r="AI27" s="1072" t="str">
        <f>IF(AI25="","",VLOOKUP(AI25,'標準様式１シフト記号表（勤務時間帯）'!$D$6:$Z$47,23,FALSE))</f>
        <v/>
      </c>
      <c r="AJ27" s="1082" t="str">
        <f>IF(AJ25="","",VLOOKUP(AJ25,'標準様式１シフト記号表（勤務時間帯）'!$D$6:$Z$47,23,FALSE))</f>
        <v/>
      </c>
      <c r="AK27" s="1082" t="str">
        <f>IF(AK25="","",VLOOKUP(AK25,'標準様式１シフト記号表（勤務時間帯）'!$D$6:$Z$47,23,FALSE))</f>
        <v/>
      </c>
      <c r="AL27" s="1082" t="str">
        <f>IF(AL25="","",VLOOKUP(AL25,'標準様式１シフト記号表（勤務時間帯）'!$D$6:$Z$47,23,FALSE))</f>
        <v/>
      </c>
      <c r="AM27" s="1082" t="str">
        <f>IF(AM25="","",VLOOKUP(AM25,'標準様式１シフト記号表（勤務時間帯）'!$D$6:$Z$47,23,FALSE))</f>
        <v/>
      </c>
      <c r="AN27" s="1082" t="str">
        <f>IF(AN25="","",VLOOKUP(AN25,'標準様式１シフト記号表（勤務時間帯）'!$D$6:$Z$47,23,FALSE))</f>
        <v/>
      </c>
      <c r="AO27" s="1096" t="str">
        <f>IF(AO25="","",VLOOKUP(AO25,'標準様式１シフト記号表（勤務時間帯）'!$D$6:$Z$47,23,FALSE))</f>
        <v/>
      </c>
      <c r="AP27" s="1072" t="str">
        <f>IF(AP25="","",VLOOKUP(AP25,'標準様式１シフト記号表（勤務時間帯）'!$D$6:$Z$47,23,FALSE))</f>
        <v/>
      </c>
      <c r="AQ27" s="1082" t="str">
        <f>IF(AQ25="","",VLOOKUP(AQ25,'標準様式１シフト記号表（勤務時間帯）'!$D$6:$Z$47,23,FALSE))</f>
        <v/>
      </c>
      <c r="AR27" s="1082" t="str">
        <f>IF(AR25="","",VLOOKUP(AR25,'標準様式１シフト記号表（勤務時間帯）'!$D$6:$Z$47,23,FALSE))</f>
        <v/>
      </c>
      <c r="AS27" s="1082" t="str">
        <f>IF(AS25="","",VLOOKUP(AS25,'標準様式１シフト記号表（勤務時間帯）'!$D$6:$Z$47,23,FALSE))</f>
        <v/>
      </c>
      <c r="AT27" s="1082" t="str">
        <f>IF(AT25="","",VLOOKUP(AT25,'標準様式１シフト記号表（勤務時間帯）'!$D$6:$Z$47,23,FALSE))</f>
        <v/>
      </c>
      <c r="AU27" s="1082" t="str">
        <f>IF(AU25="","",VLOOKUP(AU25,'標準様式１シフト記号表（勤務時間帯）'!$D$6:$Z$47,23,FALSE))</f>
        <v/>
      </c>
      <c r="AV27" s="1096" t="str">
        <f>IF(AV25="","",VLOOKUP(AV25,'標準様式１シフト記号表（勤務時間帯）'!$D$6:$Z$47,23,FALSE))</f>
        <v/>
      </c>
      <c r="AW27" s="1072" t="str">
        <f>IF(AW25="","",VLOOKUP(AW25,'標準様式１シフト記号表（勤務時間帯）'!$D$6:$Z$47,23,FALSE))</f>
        <v/>
      </c>
      <c r="AX27" s="1082" t="str">
        <f>IF(AX25="","",VLOOKUP(AX25,'標準様式１シフト記号表（勤務時間帯）'!$D$6:$Z$47,23,FALSE))</f>
        <v/>
      </c>
      <c r="AY27" s="1082" t="str">
        <f>IF(AY25="","",VLOOKUP(AY25,'標準様式１シフト記号表（勤務時間帯）'!$D$6:$Z$47,23,FALSE))</f>
        <v/>
      </c>
      <c r="AZ27" s="1132">
        <f>IF($BC$4="４週",SUM(U27:AV27),IF($BC$4="暦月",SUM(U27:AY27),""))</f>
        <v>0</v>
      </c>
      <c r="BA27" s="1144"/>
      <c r="BB27" s="1158">
        <f>IF($BC$4="４週",AZ27/4,IF($BC$4="暦月",(AZ27/($BC$9/7)),""))</f>
        <v>0</v>
      </c>
      <c r="BC27" s="1144"/>
      <c r="BD27" s="1174"/>
      <c r="BE27" s="1178"/>
      <c r="BF27" s="1178"/>
      <c r="BG27" s="1178"/>
      <c r="BH27" s="1183"/>
    </row>
    <row r="28" spans="2:60" ht="20.25" customHeight="1">
      <c r="B28" s="941"/>
      <c r="C28" s="954"/>
      <c r="D28" s="967"/>
      <c r="E28" s="975"/>
      <c r="F28" s="973"/>
      <c r="G28" s="981"/>
      <c r="H28" s="994"/>
      <c r="I28" s="1002"/>
      <c r="J28" s="1008"/>
      <c r="K28" s="1008"/>
      <c r="L28" s="983"/>
      <c r="M28" s="1014"/>
      <c r="N28" s="1019"/>
      <c r="O28" s="1024"/>
      <c r="P28" s="1029" t="s">
        <v>305</v>
      </c>
      <c r="Q28" s="1036"/>
      <c r="R28" s="1036"/>
      <c r="S28" s="1044"/>
      <c r="T28" s="1056"/>
      <c r="U28" s="1073"/>
      <c r="V28" s="1083"/>
      <c r="W28" s="1083"/>
      <c r="X28" s="1083"/>
      <c r="Y28" s="1083"/>
      <c r="Z28" s="1083"/>
      <c r="AA28" s="1097"/>
      <c r="AB28" s="1073"/>
      <c r="AC28" s="1083"/>
      <c r="AD28" s="1083"/>
      <c r="AE28" s="1083"/>
      <c r="AF28" s="1083"/>
      <c r="AG28" s="1083"/>
      <c r="AH28" s="1097"/>
      <c r="AI28" s="1073"/>
      <c r="AJ28" s="1083"/>
      <c r="AK28" s="1083"/>
      <c r="AL28" s="1083"/>
      <c r="AM28" s="1083"/>
      <c r="AN28" s="1083"/>
      <c r="AO28" s="1097"/>
      <c r="AP28" s="1073"/>
      <c r="AQ28" s="1083"/>
      <c r="AR28" s="1083"/>
      <c r="AS28" s="1083"/>
      <c r="AT28" s="1083"/>
      <c r="AU28" s="1083"/>
      <c r="AV28" s="1097"/>
      <c r="AW28" s="1073"/>
      <c r="AX28" s="1083"/>
      <c r="AY28" s="1083"/>
      <c r="AZ28" s="1133"/>
      <c r="BA28" s="1145"/>
      <c r="BB28" s="1159"/>
      <c r="BC28" s="1145"/>
      <c r="BD28" s="1175"/>
      <c r="BE28" s="1179"/>
      <c r="BF28" s="1179"/>
      <c r="BG28" s="1179"/>
      <c r="BH28" s="1184"/>
    </row>
    <row r="29" spans="2:60" ht="20.25" customHeight="1">
      <c r="B29" s="939">
        <f>B26+1</f>
        <v>3</v>
      </c>
      <c r="C29" s="952"/>
      <c r="D29" s="965"/>
      <c r="E29" s="973"/>
      <c r="F29" s="973">
        <f>C28</f>
        <v>0</v>
      </c>
      <c r="G29" s="981"/>
      <c r="H29" s="991"/>
      <c r="I29" s="1000"/>
      <c r="J29" s="1006"/>
      <c r="K29" s="1006"/>
      <c r="L29" s="981"/>
      <c r="M29" s="1012"/>
      <c r="N29" s="1017"/>
      <c r="O29" s="1022"/>
      <c r="P29" s="1027" t="s">
        <v>301</v>
      </c>
      <c r="Q29" s="1034"/>
      <c r="R29" s="1034"/>
      <c r="S29" s="1042"/>
      <c r="T29" s="1054"/>
      <c r="U29" s="1071" t="str">
        <f>IF(U28="","",VLOOKUP(U28,'標準様式１シフト記号表（勤務時間帯）'!$D$6:$X$47,21,FALSE))</f>
        <v/>
      </c>
      <c r="V29" s="1081" t="str">
        <f>IF(V28="","",VLOOKUP(V28,'標準様式１シフト記号表（勤務時間帯）'!$D$6:$X$47,21,FALSE))</f>
        <v/>
      </c>
      <c r="W29" s="1081" t="str">
        <f>IF(W28="","",VLOOKUP(W28,'標準様式１シフト記号表（勤務時間帯）'!$D$6:$X$47,21,FALSE))</f>
        <v/>
      </c>
      <c r="X29" s="1081" t="str">
        <f>IF(X28="","",VLOOKUP(X28,'標準様式１シフト記号表（勤務時間帯）'!$D$6:$X$47,21,FALSE))</f>
        <v/>
      </c>
      <c r="Y29" s="1081" t="str">
        <f>IF(Y28="","",VLOOKUP(Y28,'標準様式１シフト記号表（勤務時間帯）'!$D$6:$X$47,21,FALSE))</f>
        <v/>
      </c>
      <c r="Z29" s="1081" t="str">
        <f>IF(Z28="","",VLOOKUP(Z28,'標準様式１シフト記号表（勤務時間帯）'!$D$6:$X$47,21,FALSE))</f>
        <v/>
      </c>
      <c r="AA29" s="1095" t="str">
        <f>IF(AA28="","",VLOOKUP(AA28,'標準様式１シフト記号表（勤務時間帯）'!$D$6:$X$47,21,FALSE))</f>
        <v/>
      </c>
      <c r="AB29" s="1071" t="str">
        <f>IF(AB28="","",VLOOKUP(AB28,'標準様式１シフト記号表（勤務時間帯）'!$D$6:$X$47,21,FALSE))</f>
        <v/>
      </c>
      <c r="AC29" s="1081" t="str">
        <f>IF(AC28="","",VLOOKUP(AC28,'標準様式１シフト記号表（勤務時間帯）'!$D$6:$X$47,21,FALSE))</f>
        <v/>
      </c>
      <c r="AD29" s="1081" t="str">
        <f>IF(AD28="","",VLOOKUP(AD28,'標準様式１シフト記号表（勤務時間帯）'!$D$6:$X$47,21,FALSE))</f>
        <v/>
      </c>
      <c r="AE29" s="1081" t="str">
        <f>IF(AE28="","",VLOOKUP(AE28,'標準様式１シフト記号表（勤務時間帯）'!$D$6:$X$47,21,FALSE))</f>
        <v/>
      </c>
      <c r="AF29" s="1081" t="str">
        <f>IF(AF28="","",VLOOKUP(AF28,'標準様式１シフト記号表（勤務時間帯）'!$D$6:$X$47,21,FALSE))</f>
        <v/>
      </c>
      <c r="AG29" s="1081" t="str">
        <f>IF(AG28="","",VLOOKUP(AG28,'標準様式１シフト記号表（勤務時間帯）'!$D$6:$X$47,21,FALSE))</f>
        <v/>
      </c>
      <c r="AH29" s="1095" t="str">
        <f>IF(AH28="","",VLOOKUP(AH28,'標準様式１シフト記号表（勤務時間帯）'!$D$6:$X$47,21,FALSE))</f>
        <v/>
      </c>
      <c r="AI29" s="1071" t="str">
        <f>IF(AI28="","",VLOOKUP(AI28,'標準様式１シフト記号表（勤務時間帯）'!$D$6:$X$47,21,FALSE))</f>
        <v/>
      </c>
      <c r="AJ29" s="1081" t="str">
        <f>IF(AJ28="","",VLOOKUP(AJ28,'標準様式１シフト記号表（勤務時間帯）'!$D$6:$X$47,21,FALSE))</f>
        <v/>
      </c>
      <c r="AK29" s="1081" t="str">
        <f>IF(AK28="","",VLOOKUP(AK28,'標準様式１シフト記号表（勤務時間帯）'!$D$6:$X$47,21,FALSE))</f>
        <v/>
      </c>
      <c r="AL29" s="1081" t="str">
        <f>IF(AL28="","",VLOOKUP(AL28,'標準様式１シフト記号表（勤務時間帯）'!$D$6:$X$47,21,FALSE))</f>
        <v/>
      </c>
      <c r="AM29" s="1081" t="str">
        <f>IF(AM28="","",VLOOKUP(AM28,'標準様式１シフト記号表（勤務時間帯）'!$D$6:$X$47,21,FALSE))</f>
        <v/>
      </c>
      <c r="AN29" s="1081" t="str">
        <f>IF(AN28="","",VLOOKUP(AN28,'標準様式１シフト記号表（勤務時間帯）'!$D$6:$X$47,21,FALSE))</f>
        <v/>
      </c>
      <c r="AO29" s="1095" t="str">
        <f>IF(AO28="","",VLOOKUP(AO28,'標準様式１シフト記号表（勤務時間帯）'!$D$6:$X$47,21,FALSE))</f>
        <v/>
      </c>
      <c r="AP29" s="1071" t="str">
        <f>IF(AP28="","",VLOOKUP(AP28,'標準様式１シフト記号表（勤務時間帯）'!$D$6:$X$47,21,FALSE))</f>
        <v/>
      </c>
      <c r="AQ29" s="1081" t="str">
        <f>IF(AQ28="","",VLOOKUP(AQ28,'標準様式１シフト記号表（勤務時間帯）'!$D$6:$X$47,21,FALSE))</f>
        <v/>
      </c>
      <c r="AR29" s="1081" t="str">
        <f>IF(AR28="","",VLOOKUP(AR28,'標準様式１シフト記号表（勤務時間帯）'!$D$6:$X$47,21,FALSE))</f>
        <v/>
      </c>
      <c r="AS29" s="1081" t="str">
        <f>IF(AS28="","",VLOOKUP(AS28,'標準様式１シフト記号表（勤務時間帯）'!$D$6:$X$47,21,FALSE))</f>
        <v/>
      </c>
      <c r="AT29" s="1081" t="str">
        <f>IF(AT28="","",VLOOKUP(AT28,'標準様式１シフト記号表（勤務時間帯）'!$D$6:$X$47,21,FALSE))</f>
        <v/>
      </c>
      <c r="AU29" s="1081" t="str">
        <f>IF(AU28="","",VLOOKUP(AU28,'標準様式１シフト記号表（勤務時間帯）'!$D$6:$X$47,21,FALSE))</f>
        <v/>
      </c>
      <c r="AV29" s="1095" t="str">
        <f>IF(AV28="","",VLOOKUP(AV28,'標準様式１シフト記号表（勤務時間帯）'!$D$6:$X$47,21,FALSE))</f>
        <v/>
      </c>
      <c r="AW29" s="1071" t="str">
        <f>IF(AW28="","",VLOOKUP(AW28,'標準様式１シフト記号表（勤務時間帯）'!$D$6:$X$47,21,FALSE))</f>
        <v/>
      </c>
      <c r="AX29" s="1081" t="str">
        <f>IF(AX28="","",VLOOKUP(AX28,'標準様式１シフト記号表（勤務時間帯）'!$D$6:$X$47,21,FALSE))</f>
        <v/>
      </c>
      <c r="AY29" s="1081" t="str">
        <f>IF(AY28="","",VLOOKUP(AY28,'標準様式１シフト記号表（勤務時間帯）'!$D$6:$X$47,21,FALSE))</f>
        <v/>
      </c>
      <c r="AZ29" s="1131">
        <f>IF($BC$4="４週",SUM(U29:AV29),IF($BC$4="暦月",SUM(U29:AY29),""))</f>
        <v>0</v>
      </c>
      <c r="BA29" s="1143"/>
      <c r="BB29" s="1157">
        <f>IF($BC$4="４週",AZ29/4,IF($BC$4="暦月",(AZ29/($BC$9/7)),""))</f>
        <v>0</v>
      </c>
      <c r="BC29" s="1143"/>
      <c r="BD29" s="1173"/>
      <c r="BE29" s="1177"/>
      <c r="BF29" s="1177"/>
      <c r="BG29" s="1177"/>
      <c r="BH29" s="1182"/>
    </row>
    <row r="30" spans="2:60" ht="20.25" customHeight="1">
      <c r="B30" s="940"/>
      <c r="C30" s="953"/>
      <c r="D30" s="966"/>
      <c r="E30" s="974"/>
      <c r="F30" s="974"/>
      <c r="G30" s="982">
        <f>C28</f>
        <v>0</v>
      </c>
      <c r="H30" s="992"/>
      <c r="I30" s="1001"/>
      <c r="J30" s="1007"/>
      <c r="K30" s="1007"/>
      <c r="L30" s="982"/>
      <c r="M30" s="1013"/>
      <c r="N30" s="1018"/>
      <c r="O30" s="1023"/>
      <c r="P30" s="1028" t="s">
        <v>30</v>
      </c>
      <c r="Q30" s="915"/>
      <c r="R30" s="915"/>
      <c r="S30" s="959"/>
      <c r="T30" s="1057"/>
      <c r="U30" s="1072" t="str">
        <f>IF(U28="","",VLOOKUP(U28,'標準様式１シフト記号表（勤務時間帯）'!$D$6:$Z$47,23,FALSE))</f>
        <v/>
      </c>
      <c r="V30" s="1082" t="str">
        <f>IF(V28="","",VLOOKUP(V28,'標準様式１シフト記号表（勤務時間帯）'!$D$6:$Z$47,23,FALSE))</f>
        <v/>
      </c>
      <c r="W30" s="1082" t="str">
        <f>IF(W28="","",VLOOKUP(W28,'標準様式１シフト記号表（勤務時間帯）'!$D$6:$Z$47,23,FALSE))</f>
        <v/>
      </c>
      <c r="X30" s="1082" t="str">
        <f>IF(X28="","",VLOOKUP(X28,'標準様式１シフト記号表（勤務時間帯）'!$D$6:$Z$47,23,FALSE))</f>
        <v/>
      </c>
      <c r="Y30" s="1082" t="str">
        <f>IF(Y28="","",VLOOKUP(Y28,'標準様式１シフト記号表（勤務時間帯）'!$D$6:$Z$47,23,FALSE))</f>
        <v/>
      </c>
      <c r="Z30" s="1082" t="str">
        <f>IF(Z28="","",VLOOKUP(Z28,'標準様式１シフト記号表（勤務時間帯）'!$D$6:$Z$47,23,FALSE))</f>
        <v/>
      </c>
      <c r="AA30" s="1096" t="str">
        <f>IF(AA28="","",VLOOKUP(AA28,'標準様式１シフト記号表（勤務時間帯）'!$D$6:$Z$47,23,FALSE))</f>
        <v/>
      </c>
      <c r="AB30" s="1072" t="str">
        <f>IF(AB28="","",VLOOKUP(AB28,'標準様式１シフト記号表（勤務時間帯）'!$D$6:$Z$47,23,FALSE))</f>
        <v/>
      </c>
      <c r="AC30" s="1082" t="str">
        <f>IF(AC28="","",VLOOKUP(AC28,'標準様式１シフト記号表（勤務時間帯）'!$D$6:$Z$47,23,FALSE))</f>
        <v/>
      </c>
      <c r="AD30" s="1082" t="str">
        <f>IF(AD28="","",VLOOKUP(AD28,'標準様式１シフト記号表（勤務時間帯）'!$D$6:$Z$47,23,FALSE))</f>
        <v/>
      </c>
      <c r="AE30" s="1082" t="str">
        <f>IF(AE28="","",VLOOKUP(AE28,'標準様式１シフト記号表（勤務時間帯）'!$D$6:$Z$47,23,FALSE))</f>
        <v/>
      </c>
      <c r="AF30" s="1082" t="str">
        <f>IF(AF28="","",VLOOKUP(AF28,'標準様式１シフト記号表（勤務時間帯）'!$D$6:$Z$47,23,FALSE))</f>
        <v/>
      </c>
      <c r="AG30" s="1082" t="str">
        <f>IF(AG28="","",VLOOKUP(AG28,'標準様式１シフト記号表（勤務時間帯）'!$D$6:$Z$47,23,FALSE))</f>
        <v/>
      </c>
      <c r="AH30" s="1096" t="str">
        <f>IF(AH28="","",VLOOKUP(AH28,'標準様式１シフト記号表（勤務時間帯）'!$D$6:$Z$47,23,FALSE))</f>
        <v/>
      </c>
      <c r="AI30" s="1072" t="str">
        <f>IF(AI28="","",VLOOKUP(AI28,'標準様式１シフト記号表（勤務時間帯）'!$D$6:$Z$47,23,FALSE))</f>
        <v/>
      </c>
      <c r="AJ30" s="1082" t="str">
        <f>IF(AJ28="","",VLOOKUP(AJ28,'標準様式１シフト記号表（勤務時間帯）'!$D$6:$Z$47,23,FALSE))</f>
        <v/>
      </c>
      <c r="AK30" s="1082" t="str">
        <f>IF(AK28="","",VLOOKUP(AK28,'標準様式１シフト記号表（勤務時間帯）'!$D$6:$Z$47,23,FALSE))</f>
        <v/>
      </c>
      <c r="AL30" s="1082" t="str">
        <f>IF(AL28="","",VLOOKUP(AL28,'標準様式１シフト記号表（勤務時間帯）'!$D$6:$Z$47,23,FALSE))</f>
        <v/>
      </c>
      <c r="AM30" s="1082" t="str">
        <f>IF(AM28="","",VLOOKUP(AM28,'標準様式１シフト記号表（勤務時間帯）'!$D$6:$Z$47,23,FALSE))</f>
        <v/>
      </c>
      <c r="AN30" s="1082" t="str">
        <f>IF(AN28="","",VLOOKUP(AN28,'標準様式１シフト記号表（勤務時間帯）'!$D$6:$Z$47,23,FALSE))</f>
        <v/>
      </c>
      <c r="AO30" s="1096" t="str">
        <f>IF(AO28="","",VLOOKUP(AO28,'標準様式１シフト記号表（勤務時間帯）'!$D$6:$Z$47,23,FALSE))</f>
        <v/>
      </c>
      <c r="AP30" s="1072" t="str">
        <f>IF(AP28="","",VLOOKUP(AP28,'標準様式１シフト記号表（勤務時間帯）'!$D$6:$Z$47,23,FALSE))</f>
        <v/>
      </c>
      <c r="AQ30" s="1082" t="str">
        <f>IF(AQ28="","",VLOOKUP(AQ28,'標準様式１シフト記号表（勤務時間帯）'!$D$6:$Z$47,23,FALSE))</f>
        <v/>
      </c>
      <c r="AR30" s="1082" t="str">
        <f>IF(AR28="","",VLOOKUP(AR28,'標準様式１シフト記号表（勤務時間帯）'!$D$6:$Z$47,23,FALSE))</f>
        <v/>
      </c>
      <c r="AS30" s="1082" t="str">
        <f>IF(AS28="","",VLOOKUP(AS28,'標準様式１シフト記号表（勤務時間帯）'!$D$6:$Z$47,23,FALSE))</f>
        <v/>
      </c>
      <c r="AT30" s="1082" t="str">
        <f>IF(AT28="","",VLOOKUP(AT28,'標準様式１シフト記号表（勤務時間帯）'!$D$6:$Z$47,23,FALSE))</f>
        <v/>
      </c>
      <c r="AU30" s="1082" t="str">
        <f>IF(AU28="","",VLOOKUP(AU28,'標準様式１シフト記号表（勤務時間帯）'!$D$6:$Z$47,23,FALSE))</f>
        <v/>
      </c>
      <c r="AV30" s="1096" t="str">
        <f>IF(AV28="","",VLOOKUP(AV28,'標準様式１シフト記号表（勤務時間帯）'!$D$6:$Z$47,23,FALSE))</f>
        <v/>
      </c>
      <c r="AW30" s="1072" t="str">
        <f>IF(AW28="","",VLOOKUP(AW28,'標準様式１シフト記号表（勤務時間帯）'!$D$6:$Z$47,23,FALSE))</f>
        <v/>
      </c>
      <c r="AX30" s="1082" t="str">
        <f>IF(AX28="","",VLOOKUP(AX28,'標準様式１シフト記号表（勤務時間帯）'!$D$6:$Z$47,23,FALSE))</f>
        <v/>
      </c>
      <c r="AY30" s="1082" t="str">
        <f>IF(AY28="","",VLOOKUP(AY28,'標準様式１シフト記号表（勤務時間帯）'!$D$6:$Z$47,23,FALSE))</f>
        <v/>
      </c>
      <c r="AZ30" s="1132">
        <f>IF($BC$4="４週",SUM(U30:AV30),IF($BC$4="暦月",SUM(U30:AY30),""))</f>
        <v>0</v>
      </c>
      <c r="BA30" s="1144"/>
      <c r="BB30" s="1158">
        <f>IF($BC$4="４週",AZ30/4,IF($BC$4="暦月",(AZ30/($BC$9/7)),""))</f>
        <v>0</v>
      </c>
      <c r="BC30" s="1144"/>
      <c r="BD30" s="1174"/>
      <c r="BE30" s="1178"/>
      <c r="BF30" s="1178"/>
      <c r="BG30" s="1178"/>
      <c r="BH30" s="1183"/>
    </row>
    <row r="31" spans="2:60" ht="20.25" customHeight="1">
      <c r="B31" s="941"/>
      <c r="C31" s="954"/>
      <c r="D31" s="967"/>
      <c r="E31" s="975"/>
      <c r="F31" s="973"/>
      <c r="G31" s="981"/>
      <c r="H31" s="994"/>
      <c r="I31" s="1002"/>
      <c r="J31" s="1008"/>
      <c r="K31" s="1008"/>
      <c r="L31" s="983"/>
      <c r="M31" s="1014"/>
      <c r="N31" s="1019"/>
      <c r="O31" s="1024"/>
      <c r="P31" s="1029" t="s">
        <v>305</v>
      </c>
      <c r="Q31" s="1036"/>
      <c r="R31" s="1036"/>
      <c r="S31" s="1044"/>
      <c r="T31" s="1056"/>
      <c r="U31" s="1073"/>
      <c r="V31" s="1083"/>
      <c r="W31" s="1083"/>
      <c r="X31" s="1083"/>
      <c r="Y31" s="1083"/>
      <c r="Z31" s="1083"/>
      <c r="AA31" s="1097"/>
      <c r="AB31" s="1073"/>
      <c r="AC31" s="1083"/>
      <c r="AD31" s="1083"/>
      <c r="AE31" s="1083"/>
      <c r="AF31" s="1083"/>
      <c r="AG31" s="1083"/>
      <c r="AH31" s="1097"/>
      <c r="AI31" s="1073"/>
      <c r="AJ31" s="1083"/>
      <c r="AK31" s="1083"/>
      <c r="AL31" s="1083"/>
      <c r="AM31" s="1083"/>
      <c r="AN31" s="1083"/>
      <c r="AO31" s="1097"/>
      <c r="AP31" s="1073"/>
      <c r="AQ31" s="1083"/>
      <c r="AR31" s="1083"/>
      <c r="AS31" s="1083"/>
      <c r="AT31" s="1083"/>
      <c r="AU31" s="1083"/>
      <c r="AV31" s="1097"/>
      <c r="AW31" s="1073"/>
      <c r="AX31" s="1083"/>
      <c r="AY31" s="1083"/>
      <c r="AZ31" s="1133"/>
      <c r="BA31" s="1145"/>
      <c r="BB31" s="1159"/>
      <c r="BC31" s="1145"/>
      <c r="BD31" s="1175"/>
      <c r="BE31" s="1179"/>
      <c r="BF31" s="1179"/>
      <c r="BG31" s="1179"/>
      <c r="BH31" s="1184"/>
    </row>
    <row r="32" spans="2:60" ht="20.25" customHeight="1">
      <c r="B32" s="939">
        <f>B29+1</f>
        <v>4</v>
      </c>
      <c r="C32" s="952"/>
      <c r="D32" s="965"/>
      <c r="E32" s="973"/>
      <c r="F32" s="973">
        <f>C31</f>
        <v>0</v>
      </c>
      <c r="G32" s="981"/>
      <c r="H32" s="991"/>
      <c r="I32" s="1000"/>
      <c r="J32" s="1006"/>
      <c r="K32" s="1006"/>
      <c r="L32" s="981"/>
      <c r="M32" s="1012"/>
      <c r="N32" s="1017"/>
      <c r="O32" s="1022"/>
      <c r="P32" s="1027" t="s">
        <v>301</v>
      </c>
      <c r="Q32" s="1034"/>
      <c r="R32" s="1034"/>
      <c r="S32" s="1042"/>
      <c r="T32" s="1054"/>
      <c r="U32" s="1071" t="str">
        <f>IF(U31="","",VLOOKUP(U31,'標準様式１シフト記号表（勤務時間帯）'!$D$6:$X$47,21,FALSE))</f>
        <v/>
      </c>
      <c r="V32" s="1081" t="str">
        <f>IF(V31="","",VLOOKUP(V31,'標準様式１シフト記号表（勤務時間帯）'!$D$6:$X$47,21,FALSE))</f>
        <v/>
      </c>
      <c r="W32" s="1081" t="str">
        <f>IF(W31="","",VLOOKUP(W31,'標準様式１シフト記号表（勤務時間帯）'!$D$6:$X$47,21,FALSE))</f>
        <v/>
      </c>
      <c r="X32" s="1081" t="str">
        <f>IF(X31="","",VLOOKUP(X31,'標準様式１シフト記号表（勤務時間帯）'!$D$6:$X$47,21,FALSE))</f>
        <v/>
      </c>
      <c r="Y32" s="1081" t="str">
        <f>IF(Y31="","",VLOOKUP(Y31,'標準様式１シフト記号表（勤務時間帯）'!$D$6:$X$47,21,FALSE))</f>
        <v/>
      </c>
      <c r="Z32" s="1081" t="str">
        <f>IF(Z31="","",VLOOKUP(Z31,'標準様式１シフト記号表（勤務時間帯）'!$D$6:$X$47,21,FALSE))</f>
        <v/>
      </c>
      <c r="AA32" s="1095" t="str">
        <f>IF(AA31="","",VLOOKUP(AA31,'標準様式１シフト記号表（勤務時間帯）'!$D$6:$X$47,21,FALSE))</f>
        <v/>
      </c>
      <c r="AB32" s="1071" t="str">
        <f>IF(AB31="","",VLOOKUP(AB31,'標準様式１シフト記号表（勤務時間帯）'!$D$6:$X$47,21,FALSE))</f>
        <v/>
      </c>
      <c r="AC32" s="1081" t="str">
        <f>IF(AC31="","",VLOOKUP(AC31,'標準様式１シフト記号表（勤務時間帯）'!$D$6:$X$47,21,FALSE))</f>
        <v/>
      </c>
      <c r="AD32" s="1081" t="str">
        <f>IF(AD31="","",VLOOKUP(AD31,'標準様式１シフト記号表（勤務時間帯）'!$D$6:$X$47,21,FALSE))</f>
        <v/>
      </c>
      <c r="AE32" s="1081" t="str">
        <f>IF(AE31="","",VLOOKUP(AE31,'標準様式１シフト記号表（勤務時間帯）'!$D$6:$X$47,21,FALSE))</f>
        <v/>
      </c>
      <c r="AF32" s="1081" t="str">
        <f>IF(AF31="","",VLOOKUP(AF31,'標準様式１シフト記号表（勤務時間帯）'!$D$6:$X$47,21,FALSE))</f>
        <v/>
      </c>
      <c r="AG32" s="1081" t="str">
        <f>IF(AG31="","",VLOOKUP(AG31,'標準様式１シフト記号表（勤務時間帯）'!$D$6:$X$47,21,FALSE))</f>
        <v/>
      </c>
      <c r="AH32" s="1095" t="str">
        <f>IF(AH31="","",VLOOKUP(AH31,'標準様式１シフト記号表（勤務時間帯）'!$D$6:$X$47,21,FALSE))</f>
        <v/>
      </c>
      <c r="AI32" s="1071" t="str">
        <f>IF(AI31="","",VLOOKUP(AI31,'標準様式１シフト記号表（勤務時間帯）'!$D$6:$X$47,21,FALSE))</f>
        <v/>
      </c>
      <c r="AJ32" s="1081" t="str">
        <f>IF(AJ31="","",VLOOKUP(AJ31,'標準様式１シフト記号表（勤務時間帯）'!$D$6:$X$47,21,FALSE))</f>
        <v/>
      </c>
      <c r="AK32" s="1081" t="str">
        <f>IF(AK31="","",VLOOKUP(AK31,'標準様式１シフト記号表（勤務時間帯）'!$D$6:$X$47,21,FALSE))</f>
        <v/>
      </c>
      <c r="AL32" s="1081" t="str">
        <f>IF(AL31="","",VLOOKUP(AL31,'標準様式１シフト記号表（勤務時間帯）'!$D$6:$X$47,21,FALSE))</f>
        <v/>
      </c>
      <c r="AM32" s="1081" t="str">
        <f>IF(AM31="","",VLOOKUP(AM31,'標準様式１シフト記号表（勤務時間帯）'!$D$6:$X$47,21,FALSE))</f>
        <v/>
      </c>
      <c r="AN32" s="1081" t="str">
        <f>IF(AN31="","",VLOOKUP(AN31,'標準様式１シフト記号表（勤務時間帯）'!$D$6:$X$47,21,FALSE))</f>
        <v/>
      </c>
      <c r="AO32" s="1095" t="str">
        <f>IF(AO31="","",VLOOKUP(AO31,'標準様式１シフト記号表（勤務時間帯）'!$D$6:$X$47,21,FALSE))</f>
        <v/>
      </c>
      <c r="AP32" s="1071" t="str">
        <f>IF(AP31="","",VLOOKUP(AP31,'標準様式１シフト記号表（勤務時間帯）'!$D$6:$X$47,21,FALSE))</f>
        <v/>
      </c>
      <c r="AQ32" s="1081" t="str">
        <f>IF(AQ31="","",VLOOKUP(AQ31,'標準様式１シフト記号表（勤務時間帯）'!$D$6:$X$47,21,FALSE))</f>
        <v/>
      </c>
      <c r="AR32" s="1081" t="str">
        <f>IF(AR31="","",VLOOKUP(AR31,'標準様式１シフト記号表（勤務時間帯）'!$D$6:$X$47,21,FALSE))</f>
        <v/>
      </c>
      <c r="AS32" s="1081" t="str">
        <f>IF(AS31="","",VLOOKUP(AS31,'標準様式１シフト記号表（勤務時間帯）'!$D$6:$X$47,21,FALSE))</f>
        <v/>
      </c>
      <c r="AT32" s="1081" t="str">
        <f>IF(AT31="","",VLOOKUP(AT31,'標準様式１シフト記号表（勤務時間帯）'!$D$6:$X$47,21,FALSE))</f>
        <v/>
      </c>
      <c r="AU32" s="1081" t="str">
        <f>IF(AU31="","",VLOOKUP(AU31,'標準様式１シフト記号表（勤務時間帯）'!$D$6:$X$47,21,FALSE))</f>
        <v/>
      </c>
      <c r="AV32" s="1095" t="str">
        <f>IF(AV31="","",VLOOKUP(AV31,'標準様式１シフト記号表（勤務時間帯）'!$D$6:$X$47,21,FALSE))</f>
        <v/>
      </c>
      <c r="AW32" s="1071" t="str">
        <f>IF(AW31="","",VLOOKUP(AW31,'標準様式１シフト記号表（勤務時間帯）'!$D$6:$X$47,21,FALSE))</f>
        <v/>
      </c>
      <c r="AX32" s="1081" t="str">
        <f>IF(AX31="","",VLOOKUP(AX31,'標準様式１シフト記号表（勤務時間帯）'!$D$6:$X$47,21,FALSE))</f>
        <v/>
      </c>
      <c r="AY32" s="1081" t="str">
        <f>IF(AY31="","",VLOOKUP(AY31,'標準様式１シフト記号表（勤務時間帯）'!$D$6:$X$47,21,FALSE))</f>
        <v/>
      </c>
      <c r="AZ32" s="1131">
        <f>IF($BC$4="４週",SUM(U32:AV32),IF($BC$4="暦月",SUM(U32:AY32),""))</f>
        <v>0</v>
      </c>
      <c r="BA32" s="1143"/>
      <c r="BB32" s="1157">
        <f>IF($BC$4="４週",AZ32/4,IF($BC$4="暦月",(AZ32/($BC$9/7)),""))</f>
        <v>0</v>
      </c>
      <c r="BC32" s="1143"/>
      <c r="BD32" s="1173"/>
      <c r="BE32" s="1177"/>
      <c r="BF32" s="1177"/>
      <c r="BG32" s="1177"/>
      <c r="BH32" s="1182"/>
    </row>
    <row r="33" spans="2:60" ht="20.25" customHeight="1">
      <c r="B33" s="940"/>
      <c r="C33" s="953"/>
      <c r="D33" s="966"/>
      <c r="E33" s="974"/>
      <c r="F33" s="974"/>
      <c r="G33" s="982">
        <f>C31</f>
        <v>0</v>
      </c>
      <c r="H33" s="992"/>
      <c r="I33" s="1001"/>
      <c r="J33" s="1007"/>
      <c r="K33" s="1007"/>
      <c r="L33" s="982"/>
      <c r="M33" s="1013"/>
      <c r="N33" s="1018"/>
      <c r="O33" s="1023"/>
      <c r="P33" s="1028" t="s">
        <v>30</v>
      </c>
      <c r="Q33" s="1037"/>
      <c r="R33" s="1037"/>
      <c r="S33" s="1043"/>
      <c r="T33" s="1055"/>
      <c r="U33" s="1072" t="str">
        <f>IF(U31="","",VLOOKUP(U31,'標準様式１シフト記号表（勤務時間帯）'!$D$6:$Z$47,23,FALSE))</f>
        <v/>
      </c>
      <c r="V33" s="1082" t="str">
        <f>IF(V31="","",VLOOKUP(V31,'標準様式１シフト記号表（勤務時間帯）'!$D$6:$Z$47,23,FALSE))</f>
        <v/>
      </c>
      <c r="W33" s="1082" t="str">
        <f>IF(W31="","",VLOOKUP(W31,'標準様式１シフト記号表（勤務時間帯）'!$D$6:$Z$47,23,FALSE))</f>
        <v/>
      </c>
      <c r="X33" s="1082" t="str">
        <f>IF(X31="","",VLOOKUP(X31,'標準様式１シフト記号表（勤務時間帯）'!$D$6:$Z$47,23,FALSE))</f>
        <v/>
      </c>
      <c r="Y33" s="1082" t="str">
        <f>IF(Y31="","",VLOOKUP(Y31,'標準様式１シフト記号表（勤務時間帯）'!$D$6:$Z$47,23,FALSE))</f>
        <v/>
      </c>
      <c r="Z33" s="1082" t="str">
        <f>IF(Z31="","",VLOOKUP(Z31,'標準様式１シフト記号表（勤務時間帯）'!$D$6:$Z$47,23,FALSE))</f>
        <v/>
      </c>
      <c r="AA33" s="1096" t="str">
        <f>IF(AA31="","",VLOOKUP(AA31,'標準様式１シフト記号表（勤務時間帯）'!$D$6:$Z$47,23,FALSE))</f>
        <v/>
      </c>
      <c r="AB33" s="1072" t="str">
        <f>IF(AB31="","",VLOOKUP(AB31,'標準様式１シフト記号表（勤務時間帯）'!$D$6:$Z$47,23,FALSE))</f>
        <v/>
      </c>
      <c r="AC33" s="1082" t="str">
        <f>IF(AC31="","",VLOOKUP(AC31,'標準様式１シフト記号表（勤務時間帯）'!$D$6:$Z$47,23,FALSE))</f>
        <v/>
      </c>
      <c r="AD33" s="1082" t="str">
        <f>IF(AD31="","",VLOOKUP(AD31,'標準様式１シフト記号表（勤務時間帯）'!$D$6:$Z$47,23,FALSE))</f>
        <v/>
      </c>
      <c r="AE33" s="1082" t="str">
        <f>IF(AE31="","",VLOOKUP(AE31,'標準様式１シフト記号表（勤務時間帯）'!$D$6:$Z$47,23,FALSE))</f>
        <v/>
      </c>
      <c r="AF33" s="1082" t="str">
        <f>IF(AF31="","",VLOOKUP(AF31,'標準様式１シフト記号表（勤務時間帯）'!$D$6:$Z$47,23,FALSE))</f>
        <v/>
      </c>
      <c r="AG33" s="1082" t="str">
        <f>IF(AG31="","",VLOOKUP(AG31,'標準様式１シフト記号表（勤務時間帯）'!$D$6:$Z$47,23,FALSE))</f>
        <v/>
      </c>
      <c r="AH33" s="1096" t="str">
        <f>IF(AH31="","",VLOOKUP(AH31,'標準様式１シフト記号表（勤務時間帯）'!$D$6:$Z$47,23,FALSE))</f>
        <v/>
      </c>
      <c r="AI33" s="1072" t="str">
        <f>IF(AI31="","",VLOOKUP(AI31,'標準様式１シフト記号表（勤務時間帯）'!$D$6:$Z$47,23,FALSE))</f>
        <v/>
      </c>
      <c r="AJ33" s="1082" t="str">
        <f>IF(AJ31="","",VLOOKUP(AJ31,'標準様式１シフト記号表（勤務時間帯）'!$D$6:$Z$47,23,FALSE))</f>
        <v/>
      </c>
      <c r="AK33" s="1082" t="str">
        <f>IF(AK31="","",VLOOKUP(AK31,'標準様式１シフト記号表（勤務時間帯）'!$D$6:$Z$47,23,FALSE))</f>
        <v/>
      </c>
      <c r="AL33" s="1082" t="str">
        <f>IF(AL31="","",VLOOKUP(AL31,'標準様式１シフト記号表（勤務時間帯）'!$D$6:$Z$47,23,FALSE))</f>
        <v/>
      </c>
      <c r="AM33" s="1082" t="str">
        <f>IF(AM31="","",VLOOKUP(AM31,'標準様式１シフト記号表（勤務時間帯）'!$D$6:$Z$47,23,FALSE))</f>
        <v/>
      </c>
      <c r="AN33" s="1082" t="str">
        <f>IF(AN31="","",VLOOKUP(AN31,'標準様式１シフト記号表（勤務時間帯）'!$D$6:$Z$47,23,FALSE))</f>
        <v/>
      </c>
      <c r="AO33" s="1096" t="str">
        <f>IF(AO31="","",VLOOKUP(AO31,'標準様式１シフト記号表（勤務時間帯）'!$D$6:$Z$47,23,FALSE))</f>
        <v/>
      </c>
      <c r="AP33" s="1072" t="str">
        <f>IF(AP31="","",VLOOKUP(AP31,'標準様式１シフト記号表（勤務時間帯）'!$D$6:$Z$47,23,FALSE))</f>
        <v/>
      </c>
      <c r="AQ33" s="1082" t="str">
        <f>IF(AQ31="","",VLOOKUP(AQ31,'標準様式１シフト記号表（勤務時間帯）'!$D$6:$Z$47,23,FALSE))</f>
        <v/>
      </c>
      <c r="AR33" s="1082" t="str">
        <f>IF(AR31="","",VLOOKUP(AR31,'標準様式１シフト記号表（勤務時間帯）'!$D$6:$Z$47,23,FALSE))</f>
        <v/>
      </c>
      <c r="AS33" s="1082" t="str">
        <f>IF(AS31="","",VLOOKUP(AS31,'標準様式１シフト記号表（勤務時間帯）'!$D$6:$Z$47,23,FALSE))</f>
        <v/>
      </c>
      <c r="AT33" s="1082" t="str">
        <f>IF(AT31="","",VLOOKUP(AT31,'標準様式１シフト記号表（勤務時間帯）'!$D$6:$Z$47,23,FALSE))</f>
        <v/>
      </c>
      <c r="AU33" s="1082" t="str">
        <f>IF(AU31="","",VLOOKUP(AU31,'標準様式１シフト記号表（勤務時間帯）'!$D$6:$Z$47,23,FALSE))</f>
        <v/>
      </c>
      <c r="AV33" s="1096" t="str">
        <f>IF(AV31="","",VLOOKUP(AV31,'標準様式１シフト記号表（勤務時間帯）'!$D$6:$Z$47,23,FALSE))</f>
        <v/>
      </c>
      <c r="AW33" s="1072" t="str">
        <f>IF(AW31="","",VLOOKUP(AW31,'標準様式１シフト記号表（勤務時間帯）'!$D$6:$Z$47,23,FALSE))</f>
        <v/>
      </c>
      <c r="AX33" s="1082" t="str">
        <f>IF(AX31="","",VLOOKUP(AX31,'標準様式１シフト記号表（勤務時間帯）'!$D$6:$Z$47,23,FALSE))</f>
        <v/>
      </c>
      <c r="AY33" s="1082" t="str">
        <f>IF(AY31="","",VLOOKUP(AY31,'標準様式１シフト記号表（勤務時間帯）'!$D$6:$Z$47,23,FALSE))</f>
        <v/>
      </c>
      <c r="AZ33" s="1132">
        <f>IF($BC$4="４週",SUM(U33:AV33),IF($BC$4="暦月",SUM(U33:AY33),""))</f>
        <v>0</v>
      </c>
      <c r="BA33" s="1144"/>
      <c r="BB33" s="1158">
        <f>IF($BC$4="４週",AZ33/4,IF($BC$4="暦月",(AZ33/($BC$9/7)),""))</f>
        <v>0</v>
      </c>
      <c r="BC33" s="1144"/>
      <c r="BD33" s="1174"/>
      <c r="BE33" s="1178"/>
      <c r="BF33" s="1178"/>
      <c r="BG33" s="1178"/>
      <c r="BH33" s="1183"/>
    </row>
    <row r="34" spans="2:60" ht="20.25" customHeight="1">
      <c r="B34" s="941"/>
      <c r="C34" s="954"/>
      <c r="D34" s="967"/>
      <c r="E34" s="975"/>
      <c r="F34" s="973"/>
      <c r="G34" s="981"/>
      <c r="H34" s="994"/>
      <c r="I34" s="1002"/>
      <c r="J34" s="1008"/>
      <c r="K34" s="1008"/>
      <c r="L34" s="983"/>
      <c r="M34" s="1014"/>
      <c r="N34" s="1019"/>
      <c r="O34" s="1024"/>
      <c r="P34" s="1029" t="s">
        <v>305</v>
      </c>
      <c r="Q34" s="1036"/>
      <c r="R34" s="1036"/>
      <c r="S34" s="1044"/>
      <c r="T34" s="1056"/>
      <c r="U34" s="1073"/>
      <c r="V34" s="1083"/>
      <c r="W34" s="1083"/>
      <c r="X34" s="1083"/>
      <c r="Y34" s="1083"/>
      <c r="Z34" s="1083"/>
      <c r="AA34" s="1097"/>
      <c r="AB34" s="1073"/>
      <c r="AC34" s="1083"/>
      <c r="AD34" s="1083"/>
      <c r="AE34" s="1083"/>
      <c r="AF34" s="1083"/>
      <c r="AG34" s="1083"/>
      <c r="AH34" s="1097"/>
      <c r="AI34" s="1073"/>
      <c r="AJ34" s="1083"/>
      <c r="AK34" s="1083"/>
      <c r="AL34" s="1083"/>
      <c r="AM34" s="1083"/>
      <c r="AN34" s="1083"/>
      <c r="AO34" s="1097"/>
      <c r="AP34" s="1073"/>
      <c r="AQ34" s="1083"/>
      <c r="AR34" s="1083"/>
      <c r="AS34" s="1083"/>
      <c r="AT34" s="1083"/>
      <c r="AU34" s="1083"/>
      <c r="AV34" s="1097"/>
      <c r="AW34" s="1073"/>
      <c r="AX34" s="1083"/>
      <c r="AY34" s="1083"/>
      <c r="AZ34" s="1133"/>
      <c r="BA34" s="1145"/>
      <c r="BB34" s="1159"/>
      <c r="BC34" s="1145"/>
      <c r="BD34" s="1175"/>
      <c r="BE34" s="1179"/>
      <c r="BF34" s="1179"/>
      <c r="BG34" s="1179"/>
      <c r="BH34" s="1184"/>
    </row>
    <row r="35" spans="2:60" ht="20.25" customHeight="1">
      <c r="B35" s="939">
        <f>B32+1</f>
        <v>5</v>
      </c>
      <c r="C35" s="952"/>
      <c r="D35" s="965"/>
      <c r="E35" s="973"/>
      <c r="F35" s="973">
        <f>C34</f>
        <v>0</v>
      </c>
      <c r="G35" s="981"/>
      <c r="H35" s="991"/>
      <c r="I35" s="1000"/>
      <c r="J35" s="1006"/>
      <c r="K35" s="1006"/>
      <c r="L35" s="981"/>
      <c r="M35" s="1012"/>
      <c r="N35" s="1017"/>
      <c r="O35" s="1022"/>
      <c r="P35" s="1027" t="s">
        <v>301</v>
      </c>
      <c r="Q35" s="1034"/>
      <c r="R35" s="1034"/>
      <c r="S35" s="1042"/>
      <c r="T35" s="1054"/>
      <c r="U35" s="1071" t="str">
        <f>IF(U34="","",VLOOKUP(U34,'標準様式１シフト記号表（勤務時間帯）'!$D$6:$X$47,21,FALSE))</f>
        <v/>
      </c>
      <c r="V35" s="1081" t="str">
        <f>IF(V34="","",VLOOKUP(V34,'標準様式１シフト記号表（勤務時間帯）'!$D$6:$X$47,21,FALSE))</f>
        <v/>
      </c>
      <c r="W35" s="1081" t="str">
        <f>IF(W34="","",VLOOKUP(W34,'標準様式１シフト記号表（勤務時間帯）'!$D$6:$X$47,21,FALSE))</f>
        <v/>
      </c>
      <c r="X35" s="1081" t="str">
        <f>IF(X34="","",VLOOKUP(X34,'標準様式１シフト記号表（勤務時間帯）'!$D$6:$X$47,21,FALSE))</f>
        <v/>
      </c>
      <c r="Y35" s="1081" t="str">
        <f>IF(Y34="","",VLOOKUP(Y34,'標準様式１シフト記号表（勤務時間帯）'!$D$6:$X$47,21,FALSE))</f>
        <v/>
      </c>
      <c r="Z35" s="1081" t="str">
        <f>IF(Z34="","",VLOOKUP(Z34,'標準様式１シフト記号表（勤務時間帯）'!$D$6:$X$47,21,FALSE))</f>
        <v/>
      </c>
      <c r="AA35" s="1095" t="str">
        <f>IF(AA34="","",VLOOKUP(AA34,'標準様式１シフト記号表（勤務時間帯）'!$D$6:$X$47,21,FALSE))</f>
        <v/>
      </c>
      <c r="AB35" s="1071" t="str">
        <f>IF(AB34="","",VLOOKUP(AB34,'標準様式１シフト記号表（勤務時間帯）'!$D$6:$X$47,21,FALSE))</f>
        <v/>
      </c>
      <c r="AC35" s="1081" t="str">
        <f>IF(AC34="","",VLOOKUP(AC34,'標準様式１シフト記号表（勤務時間帯）'!$D$6:$X$47,21,FALSE))</f>
        <v/>
      </c>
      <c r="AD35" s="1081" t="str">
        <f>IF(AD34="","",VLOOKUP(AD34,'標準様式１シフト記号表（勤務時間帯）'!$D$6:$X$47,21,FALSE))</f>
        <v/>
      </c>
      <c r="AE35" s="1081" t="str">
        <f>IF(AE34="","",VLOOKUP(AE34,'標準様式１シフト記号表（勤務時間帯）'!$D$6:$X$47,21,FALSE))</f>
        <v/>
      </c>
      <c r="AF35" s="1081" t="str">
        <f>IF(AF34="","",VLOOKUP(AF34,'標準様式１シフト記号表（勤務時間帯）'!$D$6:$X$47,21,FALSE))</f>
        <v/>
      </c>
      <c r="AG35" s="1081" t="str">
        <f>IF(AG34="","",VLOOKUP(AG34,'標準様式１シフト記号表（勤務時間帯）'!$D$6:$X$47,21,FALSE))</f>
        <v/>
      </c>
      <c r="AH35" s="1095" t="str">
        <f>IF(AH34="","",VLOOKUP(AH34,'標準様式１シフト記号表（勤務時間帯）'!$D$6:$X$47,21,FALSE))</f>
        <v/>
      </c>
      <c r="AI35" s="1071" t="str">
        <f>IF(AI34="","",VLOOKUP(AI34,'標準様式１シフト記号表（勤務時間帯）'!$D$6:$X$47,21,FALSE))</f>
        <v/>
      </c>
      <c r="AJ35" s="1081" t="str">
        <f>IF(AJ34="","",VLOOKUP(AJ34,'標準様式１シフト記号表（勤務時間帯）'!$D$6:$X$47,21,FALSE))</f>
        <v/>
      </c>
      <c r="AK35" s="1081" t="str">
        <f>IF(AK34="","",VLOOKUP(AK34,'標準様式１シフト記号表（勤務時間帯）'!$D$6:$X$47,21,FALSE))</f>
        <v/>
      </c>
      <c r="AL35" s="1081" t="str">
        <f>IF(AL34="","",VLOOKUP(AL34,'標準様式１シフト記号表（勤務時間帯）'!$D$6:$X$47,21,FALSE))</f>
        <v/>
      </c>
      <c r="AM35" s="1081" t="str">
        <f>IF(AM34="","",VLOOKUP(AM34,'標準様式１シフト記号表（勤務時間帯）'!$D$6:$X$47,21,FALSE))</f>
        <v/>
      </c>
      <c r="AN35" s="1081" t="str">
        <f>IF(AN34="","",VLOOKUP(AN34,'標準様式１シフト記号表（勤務時間帯）'!$D$6:$X$47,21,FALSE))</f>
        <v/>
      </c>
      <c r="AO35" s="1095" t="str">
        <f>IF(AO34="","",VLOOKUP(AO34,'標準様式１シフト記号表（勤務時間帯）'!$D$6:$X$47,21,FALSE))</f>
        <v/>
      </c>
      <c r="AP35" s="1071" t="str">
        <f>IF(AP34="","",VLOOKUP(AP34,'標準様式１シフト記号表（勤務時間帯）'!$D$6:$X$47,21,FALSE))</f>
        <v/>
      </c>
      <c r="AQ35" s="1081" t="str">
        <f>IF(AQ34="","",VLOOKUP(AQ34,'標準様式１シフト記号表（勤務時間帯）'!$D$6:$X$47,21,FALSE))</f>
        <v/>
      </c>
      <c r="AR35" s="1081" t="str">
        <f>IF(AR34="","",VLOOKUP(AR34,'標準様式１シフト記号表（勤務時間帯）'!$D$6:$X$47,21,FALSE))</f>
        <v/>
      </c>
      <c r="AS35" s="1081" t="str">
        <f>IF(AS34="","",VLOOKUP(AS34,'標準様式１シフト記号表（勤務時間帯）'!$D$6:$X$47,21,FALSE))</f>
        <v/>
      </c>
      <c r="AT35" s="1081" t="str">
        <f>IF(AT34="","",VLOOKUP(AT34,'標準様式１シフト記号表（勤務時間帯）'!$D$6:$X$47,21,FALSE))</f>
        <v/>
      </c>
      <c r="AU35" s="1081" t="str">
        <f>IF(AU34="","",VLOOKUP(AU34,'標準様式１シフト記号表（勤務時間帯）'!$D$6:$X$47,21,FALSE))</f>
        <v/>
      </c>
      <c r="AV35" s="1095" t="str">
        <f>IF(AV34="","",VLOOKUP(AV34,'標準様式１シフト記号表（勤務時間帯）'!$D$6:$X$47,21,FALSE))</f>
        <v/>
      </c>
      <c r="AW35" s="1071" t="str">
        <f>IF(AW34="","",VLOOKUP(AW34,'標準様式１シフト記号表（勤務時間帯）'!$D$6:$X$47,21,FALSE))</f>
        <v/>
      </c>
      <c r="AX35" s="1081" t="str">
        <f>IF(AX34="","",VLOOKUP(AX34,'標準様式１シフト記号表（勤務時間帯）'!$D$6:$X$47,21,FALSE))</f>
        <v/>
      </c>
      <c r="AY35" s="1081" t="str">
        <f>IF(AY34="","",VLOOKUP(AY34,'標準様式１シフト記号表（勤務時間帯）'!$D$6:$X$47,21,FALSE))</f>
        <v/>
      </c>
      <c r="AZ35" s="1131">
        <f>IF($BC$4="４週",SUM(U35:AV35),IF($BC$4="暦月",SUM(U35:AY35),""))</f>
        <v>0</v>
      </c>
      <c r="BA35" s="1143"/>
      <c r="BB35" s="1157">
        <f>IF($BC$4="４週",AZ35/4,IF($BC$4="暦月",(AZ35/($BC$9/7)),""))</f>
        <v>0</v>
      </c>
      <c r="BC35" s="1143"/>
      <c r="BD35" s="1173"/>
      <c r="BE35" s="1177"/>
      <c r="BF35" s="1177"/>
      <c r="BG35" s="1177"/>
      <c r="BH35" s="1182"/>
    </row>
    <row r="36" spans="2:60" ht="20.25" customHeight="1">
      <c r="B36" s="940"/>
      <c r="C36" s="953"/>
      <c r="D36" s="966"/>
      <c r="E36" s="974"/>
      <c r="F36" s="974"/>
      <c r="G36" s="982">
        <f>C34</f>
        <v>0</v>
      </c>
      <c r="H36" s="992"/>
      <c r="I36" s="1001"/>
      <c r="J36" s="1007"/>
      <c r="K36" s="1007"/>
      <c r="L36" s="982"/>
      <c r="M36" s="1013"/>
      <c r="N36" s="1018"/>
      <c r="O36" s="1023"/>
      <c r="P36" s="1028" t="s">
        <v>30</v>
      </c>
      <c r="Q36" s="1035"/>
      <c r="R36" s="1035"/>
      <c r="S36" s="1045"/>
      <c r="T36" s="1058"/>
      <c r="U36" s="1072" t="str">
        <f>IF(U34="","",VLOOKUP(U34,'標準様式１シフト記号表（勤務時間帯）'!$D$6:$Z$47,23,FALSE))</f>
        <v/>
      </c>
      <c r="V36" s="1082" t="str">
        <f>IF(V34="","",VLOOKUP(V34,'標準様式１シフト記号表（勤務時間帯）'!$D$6:$Z$47,23,FALSE))</f>
        <v/>
      </c>
      <c r="W36" s="1082" t="str">
        <f>IF(W34="","",VLOOKUP(W34,'標準様式１シフト記号表（勤務時間帯）'!$D$6:$Z$47,23,FALSE))</f>
        <v/>
      </c>
      <c r="X36" s="1082" t="str">
        <f>IF(X34="","",VLOOKUP(X34,'標準様式１シフト記号表（勤務時間帯）'!$D$6:$Z$47,23,FALSE))</f>
        <v/>
      </c>
      <c r="Y36" s="1082" t="str">
        <f>IF(Y34="","",VLOOKUP(Y34,'標準様式１シフト記号表（勤務時間帯）'!$D$6:$Z$47,23,FALSE))</f>
        <v/>
      </c>
      <c r="Z36" s="1082" t="str">
        <f>IF(Z34="","",VLOOKUP(Z34,'標準様式１シフト記号表（勤務時間帯）'!$D$6:$Z$47,23,FALSE))</f>
        <v/>
      </c>
      <c r="AA36" s="1096" t="str">
        <f>IF(AA34="","",VLOOKUP(AA34,'標準様式１シフト記号表（勤務時間帯）'!$D$6:$Z$47,23,FALSE))</f>
        <v/>
      </c>
      <c r="AB36" s="1072" t="str">
        <f>IF(AB34="","",VLOOKUP(AB34,'標準様式１シフト記号表（勤務時間帯）'!$D$6:$Z$47,23,FALSE))</f>
        <v/>
      </c>
      <c r="AC36" s="1082" t="str">
        <f>IF(AC34="","",VLOOKUP(AC34,'標準様式１シフト記号表（勤務時間帯）'!$D$6:$Z$47,23,FALSE))</f>
        <v/>
      </c>
      <c r="AD36" s="1082" t="str">
        <f>IF(AD34="","",VLOOKUP(AD34,'標準様式１シフト記号表（勤務時間帯）'!$D$6:$Z$47,23,FALSE))</f>
        <v/>
      </c>
      <c r="AE36" s="1082" t="str">
        <f>IF(AE34="","",VLOOKUP(AE34,'標準様式１シフト記号表（勤務時間帯）'!$D$6:$Z$47,23,FALSE))</f>
        <v/>
      </c>
      <c r="AF36" s="1082" t="str">
        <f>IF(AF34="","",VLOOKUP(AF34,'標準様式１シフト記号表（勤務時間帯）'!$D$6:$Z$47,23,FALSE))</f>
        <v/>
      </c>
      <c r="AG36" s="1082" t="str">
        <f>IF(AG34="","",VLOOKUP(AG34,'標準様式１シフト記号表（勤務時間帯）'!$D$6:$Z$47,23,FALSE))</f>
        <v/>
      </c>
      <c r="AH36" s="1096" t="str">
        <f>IF(AH34="","",VLOOKUP(AH34,'標準様式１シフト記号表（勤務時間帯）'!$D$6:$Z$47,23,FALSE))</f>
        <v/>
      </c>
      <c r="AI36" s="1072" t="str">
        <f>IF(AI34="","",VLOOKUP(AI34,'標準様式１シフト記号表（勤務時間帯）'!$D$6:$Z$47,23,FALSE))</f>
        <v/>
      </c>
      <c r="AJ36" s="1082" t="str">
        <f>IF(AJ34="","",VLOOKUP(AJ34,'標準様式１シフト記号表（勤務時間帯）'!$D$6:$Z$47,23,FALSE))</f>
        <v/>
      </c>
      <c r="AK36" s="1082" t="str">
        <f>IF(AK34="","",VLOOKUP(AK34,'標準様式１シフト記号表（勤務時間帯）'!$D$6:$Z$47,23,FALSE))</f>
        <v/>
      </c>
      <c r="AL36" s="1082" t="str">
        <f>IF(AL34="","",VLOOKUP(AL34,'標準様式１シフト記号表（勤務時間帯）'!$D$6:$Z$47,23,FALSE))</f>
        <v/>
      </c>
      <c r="AM36" s="1082" t="str">
        <f>IF(AM34="","",VLOOKUP(AM34,'標準様式１シフト記号表（勤務時間帯）'!$D$6:$Z$47,23,FALSE))</f>
        <v/>
      </c>
      <c r="AN36" s="1082" t="str">
        <f>IF(AN34="","",VLOOKUP(AN34,'標準様式１シフト記号表（勤務時間帯）'!$D$6:$Z$47,23,FALSE))</f>
        <v/>
      </c>
      <c r="AO36" s="1096" t="str">
        <f>IF(AO34="","",VLOOKUP(AO34,'標準様式１シフト記号表（勤務時間帯）'!$D$6:$Z$47,23,FALSE))</f>
        <v/>
      </c>
      <c r="AP36" s="1072" t="str">
        <f>IF(AP34="","",VLOOKUP(AP34,'標準様式１シフト記号表（勤務時間帯）'!$D$6:$Z$47,23,FALSE))</f>
        <v/>
      </c>
      <c r="AQ36" s="1082" t="str">
        <f>IF(AQ34="","",VLOOKUP(AQ34,'標準様式１シフト記号表（勤務時間帯）'!$D$6:$Z$47,23,FALSE))</f>
        <v/>
      </c>
      <c r="AR36" s="1082" t="str">
        <f>IF(AR34="","",VLOOKUP(AR34,'標準様式１シフト記号表（勤務時間帯）'!$D$6:$Z$47,23,FALSE))</f>
        <v/>
      </c>
      <c r="AS36" s="1082" t="str">
        <f>IF(AS34="","",VLOOKUP(AS34,'標準様式１シフト記号表（勤務時間帯）'!$D$6:$Z$47,23,FALSE))</f>
        <v/>
      </c>
      <c r="AT36" s="1082" t="str">
        <f>IF(AT34="","",VLOOKUP(AT34,'標準様式１シフト記号表（勤務時間帯）'!$D$6:$Z$47,23,FALSE))</f>
        <v/>
      </c>
      <c r="AU36" s="1082" t="str">
        <f>IF(AU34="","",VLOOKUP(AU34,'標準様式１シフト記号表（勤務時間帯）'!$D$6:$Z$47,23,FALSE))</f>
        <v/>
      </c>
      <c r="AV36" s="1096" t="str">
        <f>IF(AV34="","",VLOOKUP(AV34,'標準様式１シフト記号表（勤務時間帯）'!$D$6:$Z$47,23,FALSE))</f>
        <v/>
      </c>
      <c r="AW36" s="1072" t="str">
        <f>IF(AW34="","",VLOOKUP(AW34,'標準様式１シフト記号表（勤務時間帯）'!$D$6:$Z$47,23,FALSE))</f>
        <v/>
      </c>
      <c r="AX36" s="1082" t="str">
        <f>IF(AX34="","",VLOOKUP(AX34,'標準様式１シフト記号表（勤務時間帯）'!$D$6:$Z$47,23,FALSE))</f>
        <v/>
      </c>
      <c r="AY36" s="1082" t="str">
        <f>IF(AY34="","",VLOOKUP(AY34,'標準様式１シフト記号表（勤務時間帯）'!$D$6:$Z$47,23,FALSE))</f>
        <v/>
      </c>
      <c r="AZ36" s="1132">
        <f>IF($BC$4="４週",SUM(U36:AV36),IF($BC$4="暦月",SUM(U36:AY36),""))</f>
        <v>0</v>
      </c>
      <c r="BA36" s="1144"/>
      <c r="BB36" s="1158">
        <f>IF($BC$4="４週",AZ36/4,IF($BC$4="暦月",(AZ36/($BC$9/7)),""))</f>
        <v>0</v>
      </c>
      <c r="BC36" s="1144"/>
      <c r="BD36" s="1174"/>
      <c r="BE36" s="1178"/>
      <c r="BF36" s="1178"/>
      <c r="BG36" s="1178"/>
      <c r="BH36" s="1183"/>
    </row>
    <row r="37" spans="2:60" ht="20.25" customHeight="1">
      <c r="B37" s="941"/>
      <c r="C37" s="954"/>
      <c r="D37" s="967"/>
      <c r="E37" s="975"/>
      <c r="F37" s="973"/>
      <c r="G37" s="981"/>
      <c r="H37" s="994"/>
      <c r="I37" s="1002"/>
      <c r="J37" s="1008"/>
      <c r="K37" s="1008"/>
      <c r="L37" s="983"/>
      <c r="M37" s="1014"/>
      <c r="N37" s="1019"/>
      <c r="O37" s="1024"/>
      <c r="P37" s="1029" t="s">
        <v>305</v>
      </c>
      <c r="Q37" s="915"/>
      <c r="R37" s="915"/>
      <c r="S37" s="959"/>
      <c r="T37" s="1059"/>
      <c r="U37" s="1073"/>
      <c r="V37" s="1083"/>
      <c r="W37" s="1083"/>
      <c r="X37" s="1083"/>
      <c r="Y37" s="1083"/>
      <c r="Z37" s="1083"/>
      <c r="AA37" s="1097"/>
      <c r="AB37" s="1073"/>
      <c r="AC37" s="1083"/>
      <c r="AD37" s="1083"/>
      <c r="AE37" s="1083"/>
      <c r="AF37" s="1083"/>
      <c r="AG37" s="1083"/>
      <c r="AH37" s="1097"/>
      <c r="AI37" s="1073"/>
      <c r="AJ37" s="1083"/>
      <c r="AK37" s="1083"/>
      <c r="AL37" s="1083"/>
      <c r="AM37" s="1083"/>
      <c r="AN37" s="1083"/>
      <c r="AO37" s="1097"/>
      <c r="AP37" s="1073"/>
      <c r="AQ37" s="1083"/>
      <c r="AR37" s="1083"/>
      <c r="AS37" s="1083"/>
      <c r="AT37" s="1083"/>
      <c r="AU37" s="1083"/>
      <c r="AV37" s="1097"/>
      <c r="AW37" s="1073"/>
      <c r="AX37" s="1083"/>
      <c r="AY37" s="1083"/>
      <c r="AZ37" s="1133"/>
      <c r="BA37" s="1145"/>
      <c r="BB37" s="1159"/>
      <c r="BC37" s="1145"/>
      <c r="BD37" s="1175"/>
      <c r="BE37" s="1179"/>
      <c r="BF37" s="1179"/>
      <c r="BG37" s="1179"/>
      <c r="BH37" s="1184"/>
    </row>
    <row r="38" spans="2:60" ht="20.25" customHeight="1">
      <c r="B38" s="939">
        <f>B35+1</f>
        <v>6</v>
      </c>
      <c r="C38" s="952"/>
      <c r="D38" s="965"/>
      <c r="E38" s="973"/>
      <c r="F38" s="973">
        <f>C37</f>
        <v>0</v>
      </c>
      <c r="G38" s="981"/>
      <c r="H38" s="991"/>
      <c r="I38" s="1000"/>
      <c r="J38" s="1006"/>
      <c r="K38" s="1006"/>
      <c r="L38" s="981"/>
      <c r="M38" s="1012"/>
      <c r="N38" s="1017"/>
      <c r="O38" s="1022"/>
      <c r="P38" s="1027" t="s">
        <v>301</v>
      </c>
      <c r="Q38" s="1034"/>
      <c r="R38" s="1034"/>
      <c r="S38" s="1042"/>
      <c r="T38" s="1054"/>
      <c r="U38" s="1071" t="str">
        <f>IF(U37="","",VLOOKUP(U37,'標準様式１シフト記号表（勤務時間帯）'!$D$6:$X$47,21,FALSE))</f>
        <v/>
      </c>
      <c r="V38" s="1081" t="str">
        <f>IF(V37="","",VLOOKUP(V37,'標準様式１シフト記号表（勤務時間帯）'!$D$6:$X$47,21,FALSE))</f>
        <v/>
      </c>
      <c r="W38" s="1081" t="str">
        <f>IF(W37="","",VLOOKUP(W37,'標準様式１シフト記号表（勤務時間帯）'!$D$6:$X$47,21,FALSE))</f>
        <v/>
      </c>
      <c r="X38" s="1081" t="str">
        <f>IF(X37="","",VLOOKUP(X37,'標準様式１シフト記号表（勤務時間帯）'!$D$6:$X$47,21,FALSE))</f>
        <v/>
      </c>
      <c r="Y38" s="1081" t="str">
        <f>IF(Y37="","",VLOOKUP(Y37,'標準様式１シフト記号表（勤務時間帯）'!$D$6:$X$47,21,FALSE))</f>
        <v/>
      </c>
      <c r="Z38" s="1081" t="str">
        <f>IF(Z37="","",VLOOKUP(Z37,'標準様式１シフト記号表（勤務時間帯）'!$D$6:$X$47,21,FALSE))</f>
        <v/>
      </c>
      <c r="AA38" s="1095" t="str">
        <f>IF(AA37="","",VLOOKUP(AA37,'標準様式１シフト記号表（勤務時間帯）'!$D$6:$X$47,21,FALSE))</f>
        <v/>
      </c>
      <c r="AB38" s="1071" t="str">
        <f>IF(AB37="","",VLOOKUP(AB37,'標準様式１シフト記号表（勤務時間帯）'!$D$6:$X$47,21,FALSE))</f>
        <v/>
      </c>
      <c r="AC38" s="1081" t="str">
        <f>IF(AC37="","",VLOOKUP(AC37,'標準様式１シフト記号表（勤務時間帯）'!$D$6:$X$47,21,FALSE))</f>
        <v/>
      </c>
      <c r="AD38" s="1081" t="str">
        <f>IF(AD37="","",VLOOKUP(AD37,'標準様式１シフト記号表（勤務時間帯）'!$D$6:$X$47,21,FALSE))</f>
        <v/>
      </c>
      <c r="AE38" s="1081" t="str">
        <f>IF(AE37="","",VLOOKUP(AE37,'標準様式１シフト記号表（勤務時間帯）'!$D$6:$X$47,21,FALSE))</f>
        <v/>
      </c>
      <c r="AF38" s="1081" t="str">
        <f>IF(AF37="","",VLOOKUP(AF37,'標準様式１シフト記号表（勤務時間帯）'!$D$6:$X$47,21,FALSE))</f>
        <v/>
      </c>
      <c r="AG38" s="1081" t="str">
        <f>IF(AG37="","",VLOOKUP(AG37,'標準様式１シフト記号表（勤務時間帯）'!$D$6:$X$47,21,FALSE))</f>
        <v/>
      </c>
      <c r="AH38" s="1095" t="str">
        <f>IF(AH37="","",VLOOKUP(AH37,'標準様式１シフト記号表（勤務時間帯）'!$D$6:$X$47,21,FALSE))</f>
        <v/>
      </c>
      <c r="AI38" s="1071" t="str">
        <f>IF(AI37="","",VLOOKUP(AI37,'標準様式１シフト記号表（勤務時間帯）'!$D$6:$X$47,21,FALSE))</f>
        <v/>
      </c>
      <c r="AJ38" s="1081" t="str">
        <f>IF(AJ37="","",VLOOKUP(AJ37,'標準様式１シフト記号表（勤務時間帯）'!$D$6:$X$47,21,FALSE))</f>
        <v/>
      </c>
      <c r="AK38" s="1081" t="str">
        <f>IF(AK37="","",VLOOKUP(AK37,'標準様式１シフト記号表（勤務時間帯）'!$D$6:$X$47,21,FALSE))</f>
        <v/>
      </c>
      <c r="AL38" s="1081" t="str">
        <f>IF(AL37="","",VLOOKUP(AL37,'標準様式１シフト記号表（勤務時間帯）'!$D$6:$X$47,21,FALSE))</f>
        <v/>
      </c>
      <c r="AM38" s="1081" t="str">
        <f>IF(AM37="","",VLOOKUP(AM37,'標準様式１シフト記号表（勤務時間帯）'!$D$6:$X$47,21,FALSE))</f>
        <v/>
      </c>
      <c r="AN38" s="1081" t="str">
        <f>IF(AN37="","",VLOOKUP(AN37,'標準様式１シフト記号表（勤務時間帯）'!$D$6:$X$47,21,FALSE))</f>
        <v/>
      </c>
      <c r="AO38" s="1095" t="str">
        <f>IF(AO37="","",VLOOKUP(AO37,'標準様式１シフト記号表（勤務時間帯）'!$D$6:$X$47,21,FALSE))</f>
        <v/>
      </c>
      <c r="AP38" s="1071" t="str">
        <f>IF(AP37="","",VLOOKUP(AP37,'標準様式１シフト記号表（勤務時間帯）'!$D$6:$X$47,21,FALSE))</f>
        <v/>
      </c>
      <c r="AQ38" s="1081" t="str">
        <f>IF(AQ37="","",VLOOKUP(AQ37,'標準様式１シフト記号表（勤務時間帯）'!$D$6:$X$47,21,FALSE))</f>
        <v/>
      </c>
      <c r="AR38" s="1081" t="str">
        <f>IF(AR37="","",VLOOKUP(AR37,'標準様式１シフト記号表（勤務時間帯）'!$D$6:$X$47,21,FALSE))</f>
        <v/>
      </c>
      <c r="AS38" s="1081" t="str">
        <f>IF(AS37="","",VLOOKUP(AS37,'標準様式１シフト記号表（勤務時間帯）'!$D$6:$X$47,21,FALSE))</f>
        <v/>
      </c>
      <c r="AT38" s="1081" t="str">
        <f>IF(AT37="","",VLOOKUP(AT37,'標準様式１シフト記号表（勤務時間帯）'!$D$6:$X$47,21,FALSE))</f>
        <v/>
      </c>
      <c r="AU38" s="1081" t="str">
        <f>IF(AU37="","",VLOOKUP(AU37,'標準様式１シフト記号表（勤務時間帯）'!$D$6:$X$47,21,FALSE))</f>
        <v/>
      </c>
      <c r="AV38" s="1095" t="str">
        <f>IF(AV37="","",VLOOKUP(AV37,'標準様式１シフト記号表（勤務時間帯）'!$D$6:$X$47,21,FALSE))</f>
        <v/>
      </c>
      <c r="AW38" s="1071" t="str">
        <f>IF(AW37="","",VLOOKUP(AW37,'標準様式１シフト記号表（勤務時間帯）'!$D$6:$X$47,21,FALSE))</f>
        <v/>
      </c>
      <c r="AX38" s="1081" t="str">
        <f>IF(AX37="","",VLOOKUP(AX37,'標準様式１シフト記号表（勤務時間帯）'!$D$6:$X$47,21,FALSE))</f>
        <v/>
      </c>
      <c r="AY38" s="1081" t="str">
        <f>IF(AY37="","",VLOOKUP(AY37,'標準様式１シフト記号表（勤務時間帯）'!$D$6:$X$47,21,FALSE))</f>
        <v/>
      </c>
      <c r="AZ38" s="1131">
        <f>IF($BC$4="４週",SUM(U38:AV38),IF($BC$4="暦月",SUM(U38:AY38),""))</f>
        <v>0</v>
      </c>
      <c r="BA38" s="1143"/>
      <c r="BB38" s="1157">
        <f>IF($BC$4="４週",AZ38/4,IF($BC$4="暦月",(AZ38/($BC$9/7)),""))</f>
        <v>0</v>
      </c>
      <c r="BC38" s="1143"/>
      <c r="BD38" s="1173"/>
      <c r="BE38" s="1177"/>
      <c r="BF38" s="1177"/>
      <c r="BG38" s="1177"/>
      <c r="BH38" s="1182"/>
    </row>
    <row r="39" spans="2:60" ht="20.25" customHeight="1">
      <c r="B39" s="940"/>
      <c r="C39" s="953"/>
      <c r="D39" s="966"/>
      <c r="E39" s="974"/>
      <c r="F39" s="974"/>
      <c r="G39" s="982">
        <f>C37</f>
        <v>0</v>
      </c>
      <c r="H39" s="992"/>
      <c r="I39" s="1001"/>
      <c r="J39" s="1007"/>
      <c r="K39" s="1007"/>
      <c r="L39" s="982"/>
      <c r="M39" s="1013"/>
      <c r="N39" s="1018"/>
      <c r="O39" s="1023"/>
      <c r="P39" s="1028" t="s">
        <v>30</v>
      </c>
      <c r="Q39" s="1037"/>
      <c r="R39" s="1037"/>
      <c r="S39" s="1043"/>
      <c r="T39" s="1055"/>
      <c r="U39" s="1072" t="str">
        <f>IF(U37="","",VLOOKUP(U37,'標準様式１シフト記号表（勤務時間帯）'!$D$6:$Z$47,23,FALSE))</f>
        <v/>
      </c>
      <c r="V39" s="1082" t="str">
        <f>IF(V37="","",VLOOKUP(V37,'標準様式１シフト記号表（勤務時間帯）'!$D$6:$Z$47,23,FALSE))</f>
        <v/>
      </c>
      <c r="W39" s="1082" t="str">
        <f>IF(W37="","",VLOOKUP(W37,'標準様式１シフト記号表（勤務時間帯）'!$D$6:$Z$47,23,FALSE))</f>
        <v/>
      </c>
      <c r="X39" s="1082" t="str">
        <f>IF(X37="","",VLOOKUP(X37,'標準様式１シフト記号表（勤務時間帯）'!$D$6:$Z$47,23,FALSE))</f>
        <v/>
      </c>
      <c r="Y39" s="1082" t="str">
        <f>IF(Y37="","",VLOOKUP(Y37,'標準様式１シフト記号表（勤務時間帯）'!$D$6:$Z$47,23,FALSE))</f>
        <v/>
      </c>
      <c r="Z39" s="1082" t="str">
        <f>IF(Z37="","",VLOOKUP(Z37,'標準様式１シフト記号表（勤務時間帯）'!$D$6:$Z$47,23,FALSE))</f>
        <v/>
      </c>
      <c r="AA39" s="1096" t="str">
        <f>IF(AA37="","",VLOOKUP(AA37,'標準様式１シフト記号表（勤務時間帯）'!$D$6:$Z$47,23,FALSE))</f>
        <v/>
      </c>
      <c r="AB39" s="1072" t="str">
        <f>IF(AB37="","",VLOOKUP(AB37,'標準様式１シフト記号表（勤務時間帯）'!$D$6:$Z$47,23,FALSE))</f>
        <v/>
      </c>
      <c r="AC39" s="1082" t="str">
        <f>IF(AC37="","",VLOOKUP(AC37,'標準様式１シフト記号表（勤務時間帯）'!$D$6:$Z$47,23,FALSE))</f>
        <v/>
      </c>
      <c r="AD39" s="1082" t="str">
        <f>IF(AD37="","",VLOOKUP(AD37,'標準様式１シフト記号表（勤務時間帯）'!$D$6:$Z$47,23,FALSE))</f>
        <v/>
      </c>
      <c r="AE39" s="1082" t="str">
        <f>IF(AE37="","",VLOOKUP(AE37,'標準様式１シフト記号表（勤務時間帯）'!$D$6:$Z$47,23,FALSE))</f>
        <v/>
      </c>
      <c r="AF39" s="1082" t="str">
        <f>IF(AF37="","",VLOOKUP(AF37,'標準様式１シフト記号表（勤務時間帯）'!$D$6:$Z$47,23,FALSE))</f>
        <v/>
      </c>
      <c r="AG39" s="1082" t="str">
        <f>IF(AG37="","",VLOOKUP(AG37,'標準様式１シフト記号表（勤務時間帯）'!$D$6:$Z$47,23,FALSE))</f>
        <v/>
      </c>
      <c r="AH39" s="1096" t="str">
        <f>IF(AH37="","",VLOOKUP(AH37,'標準様式１シフト記号表（勤務時間帯）'!$D$6:$Z$47,23,FALSE))</f>
        <v/>
      </c>
      <c r="AI39" s="1072" t="str">
        <f>IF(AI37="","",VLOOKUP(AI37,'標準様式１シフト記号表（勤務時間帯）'!$D$6:$Z$47,23,FALSE))</f>
        <v/>
      </c>
      <c r="AJ39" s="1082" t="str">
        <f>IF(AJ37="","",VLOOKUP(AJ37,'標準様式１シフト記号表（勤務時間帯）'!$D$6:$Z$47,23,FALSE))</f>
        <v/>
      </c>
      <c r="AK39" s="1082" t="str">
        <f>IF(AK37="","",VLOOKUP(AK37,'標準様式１シフト記号表（勤務時間帯）'!$D$6:$Z$47,23,FALSE))</f>
        <v/>
      </c>
      <c r="AL39" s="1082" t="str">
        <f>IF(AL37="","",VLOOKUP(AL37,'標準様式１シフト記号表（勤務時間帯）'!$D$6:$Z$47,23,FALSE))</f>
        <v/>
      </c>
      <c r="AM39" s="1082" t="str">
        <f>IF(AM37="","",VLOOKUP(AM37,'標準様式１シフト記号表（勤務時間帯）'!$D$6:$Z$47,23,FALSE))</f>
        <v/>
      </c>
      <c r="AN39" s="1082" t="str">
        <f>IF(AN37="","",VLOOKUP(AN37,'標準様式１シフト記号表（勤務時間帯）'!$D$6:$Z$47,23,FALSE))</f>
        <v/>
      </c>
      <c r="AO39" s="1096" t="str">
        <f>IF(AO37="","",VLOOKUP(AO37,'標準様式１シフト記号表（勤務時間帯）'!$D$6:$Z$47,23,FALSE))</f>
        <v/>
      </c>
      <c r="AP39" s="1072" t="str">
        <f>IF(AP37="","",VLOOKUP(AP37,'標準様式１シフト記号表（勤務時間帯）'!$D$6:$Z$47,23,FALSE))</f>
        <v/>
      </c>
      <c r="AQ39" s="1082" t="str">
        <f>IF(AQ37="","",VLOOKUP(AQ37,'標準様式１シフト記号表（勤務時間帯）'!$D$6:$Z$47,23,FALSE))</f>
        <v/>
      </c>
      <c r="AR39" s="1082" t="str">
        <f>IF(AR37="","",VLOOKUP(AR37,'標準様式１シフト記号表（勤務時間帯）'!$D$6:$Z$47,23,FALSE))</f>
        <v/>
      </c>
      <c r="AS39" s="1082" t="str">
        <f>IF(AS37="","",VLOOKUP(AS37,'標準様式１シフト記号表（勤務時間帯）'!$D$6:$Z$47,23,FALSE))</f>
        <v/>
      </c>
      <c r="AT39" s="1082" t="str">
        <f>IF(AT37="","",VLOOKUP(AT37,'標準様式１シフト記号表（勤務時間帯）'!$D$6:$Z$47,23,FALSE))</f>
        <v/>
      </c>
      <c r="AU39" s="1082" t="str">
        <f>IF(AU37="","",VLOOKUP(AU37,'標準様式１シフト記号表（勤務時間帯）'!$D$6:$Z$47,23,FALSE))</f>
        <v/>
      </c>
      <c r="AV39" s="1096" t="str">
        <f>IF(AV37="","",VLOOKUP(AV37,'標準様式１シフト記号表（勤務時間帯）'!$D$6:$Z$47,23,FALSE))</f>
        <v/>
      </c>
      <c r="AW39" s="1072" t="str">
        <f>IF(AW37="","",VLOOKUP(AW37,'標準様式１シフト記号表（勤務時間帯）'!$D$6:$Z$47,23,FALSE))</f>
        <v/>
      </c>
      <c r="AX39" s="1082" t="str">
        <f>IF(AX37="","",VLOOKUP(AX37,'標準様式１シフト記号表（勤務時間帯）'!$D$6:$Z$47,23,FALSE))</f>
        <v/>
      </c>
      <c r="AY39" s="1082" t="str">
        <f>IF(AY37="","",VLOOKUP(AY37,'標準様式１シフト記号表（勤務時間帯）'!$D$6:$Z$47,23,FALSE))</f>
        <v/>
      </c>
      <c r="AZ39" s="1132">
        <f>IF($BC$4="４週",SUM(U39:AV39),IF($BC$4="暦月",SUM(U39:AY39),""))</f>
        <v>0</v>
      </c>
      <c r="BA39" s="1144"/>
      <c r="BB39" s="1158">
        <f>IF($BC$4="４週",AZ39/4,IF($BC$4="暦月",(AZ39/($BC$9/7)),""))</f>
        <v>0</v>
      </c>
      <c r="BC39" s="1144"/>
      <c r="BD39" s="1174"/>
      <c r="BE39" s="1178"/>
      <c r="BF39" s="1178"/>
      <c r="BG39" s="1178"/>
      <c r="BH39" s="1183"/>
    </row>
    <row r="40" spans="2:60" ht="20.25" customHeight="1">
      <c r="B40" s="941"/>
      <c r="C40" s="954"/>
      <c r="D40" s="967"/>
      <c r="E40" s="975"/>
      <c r="F40" s="973"/>
      <c r="G40" s="981"/>
      <c r="H40" s="994"/>
      <c r="I40" s="1002"/>
      <c r="J40" s="1008"/>
      <c r="K40" s="1008"/>
      <c r="L40" s="983"/>
      <c r="M40" s="1014"/>
      <c r="N40" s="1019"/>
      <c r="O40" s="1024"/>
      <c r="P40" s="1029" t="s">
        <v>305</v>
      </c>
      <c r="Q40" s="1036"/>
      <c r="R40" s="1036"/>
      <c r="S40" s="1044"/>
      <c r="T40" s="1056"/>
      <c r="U40" s="1073"/>
      <c r="V40" s="1083"/>
      <c r="W40" s="1083"/>
      <c r="X40" s="1083"/>
      <c r="Y40" s="1083"/>
      <c r="Z40" s="1083"/>
      <c r="AA40" s="1097"/>
      <c r="AB40" s="1073"/>
      <c r="AC40" s="1083"/>
      <c r="AD40" s="1083"/>
      <c r="AE40" s="1083"/>
      <c r="AF40" s="1083"/>
      <c r="AG40" s="1083"/>
      <c r="AH40" s="1097"/>
      <c r="AI40" s="1073"/>
      <c r="AJ40" s="1083"/>
      <c r="AK40" s="1083"/>
      <c r="AL40" s="1083"/>
      <c r="AM40" s="1083"/>
      <c r="AN40" s="1083"/>
      <c r="AO40" s="1097"/>
      <c r="AP40" s="1073"/>
      <c r="AQ40" s="1083"/>
      <c r="AR40" s="1083"/>
      <c r="AS40" s="1083"/>
      <c r="AT40" s="1083"/>
      <c r="AU40" s="1083"/>
      <c r="AV40" s="1097"/>
      <c r="AW40" s="1073"/>
      <c r="AX40" s="1083"/>
      <c r="AY40" s="1083"/>
      <c r="AZ40" s="1133"/>
      <c r="BA40" s="1145"/>
      <c r="BB40" s="1159"/>
      <c r="BC40" s="1145"/>
      <c r="BD40" s="1175"/>
      <c r="BE40" s="1179"/>
      <c r="BF40" s="1179"/>
      <c r="BG40" s="1179"/>
      <c r="BH40" s="1184"/>
    </row>
    <row r="41" spans="2:60" ht="20.25" customHeight="1">
      <c r="B41" s="939">
        <f>B38+1</f>
        <v>7</v>
      </c>
      <c r="C41" s="952"/>
      <c r="D41" s="965"/>
      <c r="E41" s="973"/>
      <c r="F41" s="973">
        <f>C40</f>
        <v>0</v>
      </c>
      <c r="G41" s="981"/>
      <c r="H41" s="991"/>
      <c r="I41" s="1000"/>
      <c r="J41" s="1006"/>
      <c r="K41" s="1006"/>
      <c r="L41" s="981"/>
      <c r="M41" s="1012"/>
      <c r="N41" s="1017"/>
      <c r="O41" s="1022"/>
      <c r="P41" s="1027" t="s">
        <v>301</v>
      </c>
      <c r="Q41" s="1034"/>
      <c r="R41" s="1034"/>
      <c r="S41" s="1042"/>
      <c r="T41" s="1054"/>
      <c r="U41" s="1071" t="str">
        <f>IF(U40="","",VLOOKUP(U40,'標準様式１シフト記号表（勤務時間帯）'!$D$6:$X$47,21,FALSE))</f>
        <v/>
      </c>
      <c r="V41" s="1081" t="str">
        <f>IF(V40="","",VLOOKUP(V40,'標準様式１シフト記号表（勤務時間帯）'!$D$6:$X$47,21,FALSE))</f>
        <v/>
      </c>
      <c r="W41" s="1081" t="str">
        <f>IF(W40="","",VLOOKUP(W40,'標準様式１シフト記号表（勤務時間帯）'!$D$6:$X$47,21,FALSE))</f>
        <v/>
      </c>
      <c r="X41" s="1081" t="str">
        <f>IF(X40="","",VLOOKUP(X40,'標準様式１シフト記号表（勤務時間帯）'!$D$6:$X$47,21,FALSE))</f>
        <v/>
      </c>
      <c r="Y41" s="1081" t="str">
        <f>IF(Y40="","",VLOOKUP(Y40,'標準様式１シフト記号表（勤務時間帯）'!$D$6:$X$47,21,FALSE))</f>
        <v/>
      </c>
      <c r="Z41" s="1081" t="str">
        <f>IF(Z40="","",VLOOKUP(Z40,'標準様式１シフト記号表（勤務時間帯）'!$D$6:$X$47,21,FALSE))</f>
        <v/>
      </c>
      <c r="AA41" s="1095" t="str">
        <f>IF(AA40="","",VLOOKUP(AA40,'標準様式１シフト記号表（勤務時間帯）'!$D$6:$X$47,21,FALSE))</f>
        <v/>
      </c>
      <c r="AB41" s="1071" t="str">
        <f>IF(AB40="","",VLOOKUP(AB40,'標準様式１シフト記号表（勤務時間帯）'!$D$6:$X$47,21,FALSE))</f>
        <v/>
      </c>
      <c r="AC41" s="1081" t="str">
        <f>IF(AC40="","",VLOOKUP(AC40,'標準様式１シフト記号表（勤務時間帯）'!$D$6:$X$47,21,FALSE))</f>
        <v/>
      </c>
      <c r="AD41" s="1081" t="str">
        <f>IF(AD40="","",VLOOKUP(AD40,'標準様式１シフト記号表（勤務時間帯）'!$D$6:$X$47,21,FALSE))</f>
        <v/>
      </c>
      <c r="AE41" s="1081" t="str">
        <f>IF(AE40="","",VLOOKUP(AE40,'標準様式１シフト記号表（勤務時間帯）'!$D$6:$X$47,21,FALSE))</f>
        <v/>
      </c>
      <c r="AF41" s="1081" t="str">
        <f>IF(AF40="","",VLOOKUP(AF40,'標準様式１シフト記号表（勤務時間帯）'!$D$6:$X$47,21,FALSE))</f>
        <v/>
      </c>
      <c r="AG41" s="1081" t="str">
        <f>IF(AG40="","",VLOOKUP(AG40,'標準様式１シフト記号表（勤務時間帯）'!$D$6:$X$47,21,FALSE))</f>
        <v/>
      </c>
      <c r="AH41" s="1095" t="str">
        <f>IF(AH40="","",VLOOKUP(AH40,'標準様式１シフト記号表（勤務時間帯）'!$D$6:$X$47,21,FALSE))</f>
        <v/>
      </c>
      <c r="AI41" s="1071" t="str">
        <f>IF(AI40="","",VLOOKUP(AI40,'標準様式１シフト記号表（勤務時間帯）'!$D$6:$X$47,21,FALSE))</f>
        <v/>
      </c>
      <c r="AJ41" s="1081" t="str">
        <f>IF(AJ40="","",VLOOKUP(AJ40,'標準様式１シフト記号表（勤務時間帯）'!$D$6:$X$47,21,FALSE))</f>
        <v/>
      </c>
      <c r="AK41" s="1081" t="str">
        <f>IF(AK40="","",VLOOKUP(AK40,'標準様式１シフト記号表（勤務時間帯）'!$D$6:$X$47,21,FALSE))</f>
        <v/>
      </c>
      <c r="AL41" s="1081" t="str">
        <f>IF(AL40="","",VLOOKUP(AL40,'標準様式１シフト記号表（勤務時間帯）'!$D$6:$X$47,21,FALSE))</f>
        <v/>
      </c>
      <c r="AM41" s="1081" t="str">
        <f>IF(AM40="","",VLOOKUP(AM40,'標準様式１シフト記号表（勤務時間帯）'!$D$6:$X$47,21,FALSE))</f>
        <v/>
      </c>
      <c r="AN41" s="1081" t="str">
        <f>IF(AN40="","",VLOOKUP(AN40,'標準様式１シフト記号表（勤務時間帯）'!$D$6:$X$47,21,FALSE))</f>
        <v/>
      </c>
      <c r="AO41" s="1095" t="str">
        <f>IF(AO40="","",VLOOKUP(AO40,'標準様式１シフト記号表（勤務時間帯）'!$D$6:$X$47,21,FALSE))</f>
        <v/>
      </c>
      <c r="AP41" s="1071" t="str">
        <f>IF(AP40="","",VLOOKUP(AP40,'標準様式１シフト記号表（勤務時間帯）'!$D$6:$X$47,21,FALSE))</f>
        <v/>
      </c>
      <c r="AQ41" s="1081" t="str">
        <f>IF(AQ40="","",VLOOKUP(AQ40,'標準様式１シフト記号表（勤務時間帯）'!$D$6:$X$47,21,FALSE))</f>
        <v/>
      </c>
      <c r="AR41" s="1081" t="str">
        <f>IF(AR40="","",VLOOKUP(AR40,'標準様式１シフト記号表（勤務時間帯）'!$D$6:$X$47,21,FALSE))</f>
        <v/>
      </c>
      <c r="AS41" s="1081" t="str">
        <f>IF(AS40="","",VLOOKUP(AS40,'標準様式１シフト記号表（勤務時間帯）'!$D$6:$X$47,21,FALSE))</f>
        <v/>
      </c>
      <c r="AT41" s="1081" t="str">
        <f>IF(AT40="","",VLOOKUP(AT40,'標準様式１シフト記号表（勤務時間帯）'!$D$6:$X$47,21,FALSE))</f>
        <v/>
      </c>
      <c r="AU41" s="1081" t="str">
        <f>IF(AU40="","",VLOOKUP(AU40,'標準様式１シフト記号表（勤務時間帯）'!$D$6:$X$47,21,FALSE))</f>
        <v/>
      </c>
      <c r="AV41" s="1095" t="str">
        <f>IF(AV40="","",VLOOKUP(AV40,'標準様式１シフト記号表（勤務時間帯）'!$D$6:$X$47,21,FALSE))</f>
        <v/>
      </c>
      <c r="AW41" s="1071" t="str">
        <f>IF(AW40="","",VLOOKUP(AW40,'標準様式１シフト記号表（勤務時間帯）'!$D$6:$X$47,21,FALSE))</f>
        <v/>
      </c>
      <c r="AX41" s="1081" t="str">
        <f>IF(AX40="","",VLOOKUP(AX40,'標準様式１シフト記号表（勤務時間帯）'!$D$6:$X$47,21,FALSE))</f>
        <v/>
      </c>
      <c r="AY41" s="1081" t="str">
        <f>IF(AY40="","",VLOOKUP(AY40,'標準様式１シフト記号表（勤務時間帯）'!$D$6:$X$47,21,FALSE))</f>
        <v/>
      </c>
      <c r="AZ41" s="1131">
        <f>IF($BC$4="４週",SUM(U41:AV41),IF($BC$4="暦月",SUM(U41:AY41),""))</f>
        <v>0</v>
      </c>
      <c r="BA41" s="1143"/>
      <c r="BB41" s="1157">
        <f>IF($BC$4="４週",AZ41/4,IF($BC$4="暦月",(AZ41/($BC$9/7)),""))</f>
        <v>0</v>
      </c>
      <c r="BC41" s="1143"/>
      <c r="BD41" s="1173"/>
      <c r="BE41" s="1177"/>
      <c r="BF41" s="1177"/>
      <c r="BG41" s="1177"/>
      <c r="BH41" s="1182"/>
    </row>
    <row r="42" spans="2:60" ht="20.25" customHeight="1">
      <c r="B42" s="940"/>
      <c r="C42" s="953"/>
      <c r="D42" s="966"/>
      <c r="E42" s="974"/>
      <c r="F42" s="974"/>
      <c r="G42" s="982">
        <f>C40</f>
        <v>0</v>
      </c>
      <c r="H42" s="992"/>
      <c r="I42" s="1001"/>
      <c r="J42" s="1007"/>
      <c r="K42" s="1007"/>
      <c r="L42" s="982"/>
      <c r="M42" s="1013"/>
      <c r="N42" s="1018"/>
      <c r="O42" s="1023"/>
      <c r="P42" s="1028" t="s">
        <v>30</v>
      </c>
      <c r="Q42" s="915"/>
      <c r="R42" s="915"/>
      <c r="S42" s="959"/>
      <c r="T42" s="1057"/>
      <c r="U42" s="1072" t="str">
        <f>IF(U40="","",VLOOKUP(U40,'標準様式１シフト記号表（勤務時間帯）'!$D$6:$Z$47,23,FALSE))</f>
        <v/>
      </c>
      <c r="V42" s="1082" t="str">
        <f>IF(V40="","",VLOOKUP(V40,'標準様式１シフト記号表（勤務時間帯）'!$D$6:$Z$47,23,FALSE))</f>
        <v/>
      </c>
      <c r="W42" s="1082" t="str">
        <f>IF(W40="","",VLOOKUP(W40,'標準様式１シフト記号表（勤務時間帯）'!$D$6:$Z$47,23,FALSE))</f>
        <v/>
      </c>
      <c r="X42" s="1082" t="str">
        <f>IF(X40="","",VLOOKUP(X40,'標準様式１シフト記号表（勤務時間帯）'!$D$6:$Z$47,23,FALSE))</f>
        <v/>
      </c>
      <c r="Y42" s="1082" t="str">
        <f>IF(Y40="","",VLOOKUP(Y40,'標準様式１シフト記号表（勤務時間帯）'!$D$6:$Z$47,23,FALSE))</f>
        <v/>
      </c>
      <c r="Z42" s="1082" t="str">
        <f>IF(Z40="","",VLOOKUP(Z40,'標準様式１シフト記号表（勤務時間帯）'!$D$6:$Z$47,23,FALSE))</f>
        <v/>
      </c>
      <c r="AA42" s="1096" t="str">
        <f>IF(AA40="","",VLOOKUP(AA40,'標準様式１シフト記号表（勤務時間帯）'!$D$6:$Z$47,23,FALSE))</f>
        <v/>
      </c>
      <c r="AB42" s="1072" t="str">
        <f>IF(AB40="","",VLOOKUP(AB40,'標準様式１シフト記号表（勤務時間帯）'!$D$6:$Z$47,23,FALSE))</f>
        <v/>
      </c>
      <c r="AC42" s="1082" t="str">
        <f>IF(AC40="","",VLOOKUP(AC40,'標準様式１シフト記号表（勤務時間帯）'!$D$6:$Z$47,23,FALSE))</f>
        <v/>
      </c>
      <c r="AD42" s="1082" t="str">
        <f>IF(AD40="","",VLOOKUP(AD40,'標準様式１シフト記号表（勤務時間帯）'!$D$6:$Z$47,23,FALSE))</f>
        <v/>
      </c>
      <c r="AE42" s="1082" t="str">
        <f>IF(AE40="","",VLOOKUP(AE40,'標準様式１シフト記号表（勤務時間帯）'!$D$6:$Z$47,23,FALSE))</f>
        <v/>
      </c>
      <c r="AF42" s="1082" t="str">
        <f>IF(AF40="","",VLOOKUP(AF40,'標準様式１シフト記号表（勤務時間帯）'!$D$6:$Z$47,23,FALSE))</f>
        <v/>
      </c>
      <c r="AG42" s="1082" t="str">
        <f>IF(AG40="","",VLOOKUP(AG40,'標準様式１シフト記号表（勤務時間帯）'!$D$6:$Z$47,23,FALSE))</f>
        <v/>
      </c>
      <c r="AH42" s="1096" t="str">
        <f>IF(AH40="","",VLOOKUP(AH40,'標準様式１シフト記号表（勤務時間帯）'!$D$6:$Z$47,23,FALSE))</f>
        <v/>
      </c>
      <c r="AI42" s="1072" t="str">
        <f>IF(AI40="","",VLOOKUP(AI40,'標準様式１シフト記号表（勤務時間帯）'!$D$6:$Z$47,23,FALSE))</f>
        <v/>
      </c>
      <c r="AJ42" s="1082" t="str">
        <f>IF(AJ40="","",VLOOKUP(AJ40,'標準様式１シフト記号表（勤務時間帯）'!$D$6:$Z$47,23,FALSE))</f>
        <v/>
      </c>
      <c r="AK42" s="1082" t="str">
        <f>IF(AK40="","",VLOOKUP(AK40,'標準様式１シフト記号表（勤務時間帯）'!$D$6:$Z$47,23,FALSE))</f>
        <v/>
      </c>
      <c r="AL42" s="1082" t="str">
        <f>IF(AL40="","",VLOOKUP(AL40,'標準様式１シフト記号表（勤務時間帯）'!$D$6:$Z$47,23,FALSE))</f>
        <v/>
      </c>
      <c r="AM42" s="1082" t="str">
        <f>IF(AM40="","",VLOOKUP(AM40,'標準様式１シフト記号表（勤務時間帯）'!$D$6:$Z$47,23,FALSE))</f>
        <v/>
      </c>
      <c r="AN42" s="1082" t="str">
        <f>IF(AN40="","",VLOOKUP(AN40,'標準様式１シフト記号表（勤務時間帯）'!$D$6:$Z$47,23,FALSE))</f>
        <v/>
      </c>
      <c r="AO42" s="1096" t="str">
        <f>IF(AO40="","",VLOOKUP(AO40,'標準様式１シフト記号表（勤務時間帯）'!$D$6:$Z$47,23,FALSE))</f>
        <v/>
      </c>
      <c r="AP42" s="1072" t="str">
        <f>IF(AP40="","",VLOOKUP(AP40,'標準様式１シフト記号表（勤務時間帯）'!$D$6:$Z$47,23,FALSE))</f>
        <v/>
      </c>
      <c r="AQ42" s="1082" t="str">
        <f>IF(AQ40="","",VLOOKUP(AQ40,'標準様式１シフト記号表（勤務時間帯）'!$D$6:$Z$47,23,FALSE))</f>
        <v/>
      </c>
      <c r="AR42" s="1082" t="str">
        <f>IF(AR40="","",VLOOKUP(AR40,'標準様式１シフト記号表（勤務時間帯）'!$D$6:$Z$47,23,FALSE))</f>
        <v/>
      </c>
      <c r="AS42" s="1082" t="str">
        <f>IF(AS40="","",VLOOKUP(AS40,'標準様式１シフト記号表（勤務時間帯）'!$D$6:$Z$47,23,FALSE))</f>
        <v/>
      </c>
      <c r="AT42" s="1082" t="str">
        <f>IF(AT40="","",VLOOKUP(AT40,'標準様式１シフト記号表（勤務時間帯）'!$D$6:$Z$47,23,FALSE))</f>
        <v/>
      </c>
      <c r="AU42" s="1082" t="str">
        <f>IF(AU40="","",VLOOKUP(AU40,'標準様式１シフト記号表（勤務時間帯）'!$D$6:$Z$47,23,FALSE))</f>
        <v/>
      </c>
      <c r="AV42" s="1096" t="str">
        <f>IF(AV40="","",VLOOKUP(AV40,'標準様式１シフト記号表（勤務時間帯）'!$D$6:$Z$47,23,FALSE))</f>
        <v/>
      </c>
      <c r="AW42" s="1072" t="str">
        <f>IF(AW40="","",VLOOKUP(AW40,'標準様式１シフト記号表（勤務時間帯）'!$D$6:$Z$47,23,FALSE))</f>
        <v/>
      </c>
      <c r="AX42" s="1082" t="str">
        <f>IF(AX40="","",VLOOKUP(AX40,'標準様式１シフト記号表（勤務時間帯）'!$D$6:$Z$47,23,FALSE))</f>
        <v/>
      </c>
      <c r="AY42" s="1082" t="str">
        <f>IF(AY40="","",VLOOKUP(AY40,'標準様式１シフト記号表（勤務時間帯）'!$D$6:$Z$47,23,FALSE))</f>
        <v/>
      </c>
      <c r="AZ42" s="1132">
        <f>IF($BC$4="４週",SUM(U42:AV42),IF($BC$4="暦月",SUM(U42:AY42),""))</f>
        <v>0</v>
      </c>
      <c r="BA42" s="1144"/>
      <c r="BB42" s="1158">
        <f>IF($BC$4="４週",AZ42/4,IF($BC$4="暦月",(AZ42/($BC$9/7)),""))</f>
        <v>0</v>
      </c>
      <c r="BC42" s="1144"/>
      <c r="BD42" s="1174"/>
      <c r="BE42" s="1178"/>
      <c r="BF42" s="1178"/>
      <c r="BG42" s="1178"/>
      <c r="BH42" s="1183"/>
    </row>
    <row r="43" spans="2:60" ht="20.25" customHeight="1">
      <c r="B43" s="941"/>
      <c r="C43" s="954"/>
      <c r="D43" s="967"/>
      <c r="E43" s="975"/>
      <c r="F43" s="973"/>
      <c r="G43" s="981"/>
      <c r="H43" s="994"/>
      <c r="I43" s="1002"/>
      <c r="J43" s="1008"/>
      <c r="K43" s="1008"/>
      <c r="L43" s="983"/>
      <c r="M43" s="1014"/>
      <c r="N43" s="1019"/>
      <c r="O43" s="1024"/>
      <c r="P43" s="1029" t="s">
        <v>305</v>
      </c>
      <c r="Q43" s="1036"/>
      <c r="R43" s="1036"/>
      <c r="S43" s="1044"/>
      <c r="T43" s="1056"/>
      <c r="U43" s="1073"/>
      <c r="V43" s="1083"/>
      <c r="W43" s="1083"/>
      <c r="X43" s="1083"/>
      <c r="Y43" s="1083"/>
      <c r="Z43" s="1083"/>
      <c r="AA43" s="1097"/>
      <c r="AB43" s="1073"/>
      <c r="AC43" s="1083"/>
      <c r="AD43" s="1083"/>
      <c r="AE43" s="1083"/>
      <c r="AF43" s="1083"/>
      <c r="AG43" s="1083"/>
      <c r="AH43" s="1097"/>
      <c r="AI43" s="1073"/>
      <c r="AJ43" s="1083"/>
      <c r="AK43" s="1083"/>
      <c r="AL43" s="1083"/>
      <c r="AM43" s="1083"/>
      <c r="AN43" s="1083"/>
      <c r="AO43" s="1097"/>
      <c r="AP43" s="1073"/>
      <c r="AQ43" s="1083"/>
      <c r="AR43" s="1083"/>
      <c r="AS43" s="1083"/>
      <c r="AT43" s="1083"/>
      <c r="AU43" s="1083"/>
      <c r="AV43" s="1097"/>
      <c r="AW43" s="1073"/>
      <c r="AX43" s="1083"/>
      <c r="AY43" s="1083"/>
      <c r="AZ43" s="1133"/>
      <c r="BA43" s="1145"/>
      <c r="BB43" s="1159"/>
      <c r="BC43" s="1145"/>
      <c r="BD43" s="1175"/>
      <c r="BE43" s="1179"/>
      <c r="BF43" s="1179"/>
      <c r="BG43" s="1179"/>
      <c r="BH43" s="1184"/>
    </row>
    <row r="44" spans="2:60" ht="20.25" customHeight="1">
      <c r="B44" s="939">
        <f>B41+1</f>
        <v>8</v>
      </c>
      <c r="C44" s="952"/>
      <c r="D44" s="965"/>
      <c r="E44" s="973"/>
      <c r="F44" s="973">
        <f>C43</f>
        <v>0</v>
      </c>
      <c r="G44" s="981"/>
      <c r="H44" s="991"/>
      <c r="I44" s="1000"/>
      <c r="J44" s="1006"/>
      <c r="K44" s="1006"/>
      <c r="L44" s="981"/>
      <c r="M44" s="1012"/>
      <c r="N44" s="1017"/>
      <c r="O44" s="1022"/>
      <c r="P44" s="1027" t="s">
        <v>301</v>
      </c>
      <c r="Q44" s="1034"/>
      <c r="R44" s="1034"/>
      <c r="S44" s="1042"/>
      <c r="T44" s="1054"/>
      <c r="U44" s="1071" t="str">
        <f>IF(U43="","",VLOOKUP(U43,'標準様式１シフト記号表（勤務時間帯）'!$D$6:$X$47,21,FALSE))</f>
        <v/>
      </c>
      <c r="V44" s="1081" t="str">
        <f>IF(V43="","",VLOOKUP(V43,'標準様式１シフト記号表（勤務時間帯）'!$D$6:$X$47,21,FALSE))</f>
        <v/>
      </c>
      <c r="W44" s="1081" t="str">
        <f>IF(W43="","",VLOOKUP(W43,'標準様式１シフト記号表（勤務時間帯）'!$D$6:$X$47,21,FALSE))</f>
        <v/>
      </c>
      <c r="X44" s="1081" t="str">
        <f>IF(X43="","",VLOOKUP(X43,'標準様式１シフト記号表（勤務時間帯）'!$D$6:$X$47,21,FALSE))</f>
        <v/>
      </c>
      <c r="Y44" s="1081" t="str">
        <f>IF(Y43="","",VLOOKUP(Y43,'標準様式１シフト記号表（勤務時間帯）'!$D$6:$X$47,21,FALSE))</f>
        <v/>
      </c>
      <c r="Z44" s="1081" t="str">
        <f>IF(Z43="","",VLOOKUP(Z43,'標準様式１シフト記号表（勤務時間帯）'!$D$6:$X$47,21,FALSE))</f>
        <v/>
      </c>
      <c r="AA44" s="1095" t="str">
        <f>IF(AA43="","",VLOOKUP(AA43,'標準様式１シフト記号表（勤務時間帯）'!$D$6:$X$47,21,FALSE))</f>
        <v/>
      </c>
      <c r="AB44" s="1071" t="str">
        <f>IF(AB43="","",VLOOKUP(AB43,'標準様式１シフト記号表（勤務時間帯）'!$D$6:$X$47,21,FALSE))</f>
        <v/>
      </c>
      <c r="AC44" s="1081" t="str">
        <f>IF(AC43="","",VLOOKUP(AC43,'標準様式１シフト記号表（勤務時間帯）'!$D$6:$X$47,21,FALSE))</f>
        <v/>
      </c>
      <c r="AD44" s="1081" t="str">
        <f>IF(AD43="","",VLOOKUP(AD43,'標準様式１シフト記号表（勤務時間帯）'!$D$6:$X$47,21,FALSE))</f>
        <v/>
      </c>
      <c r="AE44" s="1081" t="str">
        <f>IF(AE43="","",VLOOKUP(AE43,'標準様式１シフト記号表（勤務時間帯）'!$D$6:$X$47,21,FALSE))</f>
        <v/>
      </c>
      <c r="AF44" s="1081" t="str">
        <f>IF(AF43="","",VLOOKUP(AF43,'標準様式１シフト記号表（勤務時間帯）'!$D$6:$X$47,21,FALSE))</f>
        <v/>
      </c>
      <c r="AG44" s="1081" t="str">
        <f>IF(AG43="","",VLOOKUP(AG43,'標準様式１シフト記号表（勤務時間帯）'!$D$6:$X$47,21,FALSE))</f>
        <v/>
      </c>
      <c r="AH44" s="1095" t="str">
        <f>IF(AH43="","",VLOOKUP(AH43,'標準様式１シフト記号表（勤務時間帯）'!$D$6:$X$47,21,FALSE))</f>
        <v/>
      </c>
      <c r="AI44" s="1071" t="str">
        <f>IF(AI43="","",VLOOKUP(AI43,'標準様式１シフト記号表（勤務時間帯）'!$D$6:$X$47,21,FALSE))</f>
        <v/>
      </c>
      <c r="AJ44" s="1081" t="str">
        <f>IF(AJ43="","",VLOOKUP(AJ43,'標準様式１シフト記号表（勤務時間帯）'!$D$6:$X$47,21,FALSE))</f>
        <v/>
      </c>
      <c r="AK44" s="1081" t="str">
        <f>IF(AK43="","",VLOOKUP(AK43,'標準様式１シフト記号表（勤務時間帯）'!$D$6:$X$47,21,FALSE))</f>
        <v/>
      </c>
      <c r="AL44" s="1081" t="str">
        <f>IF(AL43="","",VLOOKUP(AL43,'標準様式１シフト記号表（勤務時間帯）'!$D$6:$X$47,21,FALSE))</f>
        <v/>
      </c>
      <c r="AM44" s="1081" t="str">
        <f>IF(AM43="","",VLOOKUP(AM43,'標準様式１シフト記号表（勤務時間帯）'!$D$6:$X$47,21,FALSE))</f>
        <v/>
      </c>
      <c r="AN44" s="1081" t="str">
        <f>IF(AN43="","",VLOOKUP(AN43,'標準様式１シフト記号表（勤務時間帯）'!$D$6:$X$47,21,FALSE))</f>
        <v/>
      </c>
      <c r="AO44" s="1095" t="str">
        <f>IF(AO43="","",VLOOKUP(AO43,'標準様式１シフト記号表（勤務時間帯）'!$D$6:$X$47,21,FALSE))</f>
        <v/>
      </c>
      <c r="AP44" s="1071" t="str">
        <f>IF(AP43="","",VLOOKUP(AP43,'標準様式１シフト記号表（勤務時間帯）'!$D$6:$X$47,21,FALSE))</f>
        <v/>
      </c>
      <c r="AQ44" s="1081" t="str">
        <f>IF(AQ43="","",VLOOKUP(AQ43,'標準様式１シフト記号表（勤務時間帯）'!$D$6:$X$47,21,FALSE))</f>
        <v/>
      </c>
      <c r="AR44" s="1081" t="str">
        <f>IF(AR43="","",VLOOKUP(AR43,'標準様式１シフト記号表（勤務時間帯）'!$D$6:$X$47,21,FALSE))</f>
        <v/>
      </c>
      <c r="AS44" s="1081" t="str">
        <f>IF(AS43="","",VLOOKUP(AS43,'標準様式１シフト記号表（勤務時間帯）'!$D$6:$X$47,21,FALSE))</f>
        <v/>
      </c>
      <c r="AT44" s="1081" t="str">
        <f>IF(AT43="","",VLOOKUP(AT43,'標準様式１シフト記号表（勤務時間帯）'!$D$6:$X$47,21,FALSE))</f>
        <v/>
      </c>
      <c r="AU44" s="1081" t="str">
        <f>IF(AU43="","",VLOOKUP(AU43,'標準様式１シフト記号表（勤務時間帯）'!$D$6:$X$47,21,FALSE))</f>
        <v/>
      </c>
      <c r="AV44" s="1095" t="str">
        <f>IF(AV43="","",VLOOKUP(AV43,'標準様式１シフト記号表（勤務時間帯）'!$D$6:$X$47,21,FALSE))</f>
        <v/>
      </c>
      <c r="AW44" s="1071" t="str">
        <f>IF(AW43="","",VLOOKUP(AW43,'標準様式１シフト記号表（勤務時間帯）'!$D$6:$X$47,21,FALSE))</f>
        <v/>
      </c>
      <c r="AX44" s="1081" t="str">
        <f>IF(AX43="","",VLOOKUP(AX43,'標準様式１シフト記号表（勤務時間帯）'!$D$6:$X$47,21,FALSE))</f>
        <v/>
      </c>
      <c r="AY44" s="1081" t="str">
        <f>IF(AY43="","",VLOOKUP(AY43,'標準様式１シフト記号表（勤務時間帯）'!$D$6:$X$47,21,FALSE))</f>
        <v/>
      </c>
      <c r="AZ44" s="1131">
        <f>IF($BC$4="４週",SUM(U44:AV44),IF($BC$4="暦月",SUM(U44:AY44),""))</f>
        <v>0</v>
      </c>
      <c r="BA44" s="1143"/>
      <c r="BB44" s="1157">
        <f>IF($BC$4="４週",AZ44/4,IF($BC$4="暦月",(AZ44/($BC$9/7)),""))</f>
        <v>0</v>
      </c>
      <c r="BC44" s="1143"/>
      <c r="BD44" s="1173"/>
      <c r="BE44" s="1177"/>
      <c r="BF44" s="1177"/>
      <c r="BG44" s="1177"/>
      <c r="BH44" s="1182"/>
    </row>
    <row r="45" spans="2:60" ht="20.25" customHeight="1">
      <c r="B45" s="940"/>
      <c r="C45" s="953"/>
      <c r="D45" s="966"/>
      <c r="E45" s="974"/>
      <c r="F45" s="974"/>
      <c r="G45" s="982">
        <f>C43</f>
        <v>0</v>
      </c>
      <c r="H45" s="992"/>
      <c r="I45" s="1001"/>
      <c r="J45" s="1007"/>
      <c r="K45" s="1007"/>
      <c r="L45" s="982"/>
      <c r="M45" s="1013"/>
      <c r="N45" s="1018"/>
      <c r="O45" s="1023"/>
      <c r="P45" s="1028" t="s">
        <v>30</v>
      </c>
      <c r="Q45" s="1037"/>
      <c r="R45" s="1037"/>
      <c r="S45" s="1043"/>
      <c r="T45" s="1055"/>
      <c r="U45" s="1072" t="str">
        <f>IF(U43="","",VLOOKUP(U43,'標準様式１シフト記号表（勤務時間帯）'!$D$6:$Z$47,23,FALSE))</f>
        <v/>
      </c>
      <c r="V45" s="1082" t="str">
        <f>IF(V43="","",VLOOKUP(V43,'標準様式１シフト記号表（勤務時間帯）'!$D$6:$Z$47,23,FALSE))</f>
        <v/>
      </c>
      <c r="W45" s="1082" t="str">
        <f>IF(W43="","",VLOOKUP(W43,'標準様式１シフト記号表（勤務時間帯）'!$D$6:$Z$47,23,FALSE))</f>
        <v/>
      </c>
      <c r="X45" s="1082" t="str">
        <f>IF(X43="","",VLOOKUP(X43,'標準様式１シフト記号表（勤務時間帯）'!$D$6:$Z$47,23,FALSE))</f>
        <v/>
      </c>
      <c r="Y45" s="1082" t="str">
        <f>IF(Y43="","",VLOOKUP(Y43,'標準様式１シフト記号表（勤務時間帯）'!$D$6:$Z$47,23,FALSE))</f>
        <v/>
      </c>
      <c r="Z45" s="1082" t="str">
        <f>IF(Z43="","",VLOOKUP(Z43,'標準様式１シフト記号表（勤務時間帯）'!$D$6:$Z$47,23,FALSE))</f>
        <v/>
      </c>
      <c r="AA45" s="1096" t="str">
        <f>IF(AA43="","",VLOOKUP(AA43,'標準様式１シフト記号表（勤務時間帯）'!$D$6:$Z$47,23,FALSE))</f>
        <v/>
      </c>
      <c r="AB45" s="1072" t="str">
        <f>IF(AB43="","",VLOOKUP(AB43,'標準様式１シフト記号表（勤務時間帯）'!$D$6:$Z$47,23,FALSE))</f>
        <v/>
      </c>
      <c r="AC45" s="1082" t="str">
        <f>IF(AC43="","",VLOOKUP(AC43,'標準様式１シフト記号表（勤務時間帯）'!$D$6:$Z$47,23,FALSE))</f>
        <v/>
      </c>
      <c r="AD45" s="1082" t="str">
        <f>IF(AD43="","",VLOOKUP(AD43,'標準様式１シフト記号表（勤務時間帯）'!$D$6:$Z$47,23,FALSE))</f>
        <v/>
      </c>
      <c r="AE45" s="1082" t="str">
        <f>IF(AE43="","",VLOOKUP(AE43,'標準様式１シフト記号表（勤務時間帯）'!$D$6:$Z$47,23,FALSE))</f>
        <v/>
      </c>
      <c r="AF45" s="1082" t="str">
        <f>IF(AF43="","",VLOOKUP(AF43,'標準様式１シフト記号表（勤務時間帯）'!$D$6:$Z$47,23,FALSE))</f>
        <v/>
      </c>
      <c r="AG45" s="1082" t="str">
        <f>IF(AG43="","",VLOOKUP(AG43,'標準様式１シフト記号表（勤務時間帯）'!$D$6:$Z$47,23,FALSE))</f>
        <v/>
      </c>
      <c r="AH45" s="1096" t="str">
        <f>IF(AH43="","",VLOOKUP(AH43,'標準様式１シフト記号表（勤務時間帯）'!$D$6:$Z$47,23,FALSE))</f>
        <v/>
      </c>
      <c r="AI45" s="1072" t="str">
        <f>IF(AI43="","",VLOOKUP(AI43,'標準様式１シフト記号表（勤務時間帯）'!$D$6:$Z$47,23,FALSE))</f>
        <v/>
      </c>
      <c r="AJ45" s="1082" t="str">
        <f>IF(AJ43="","",VLOOKUP(AJ43,'標準様式１シフト記号表（勤務時間帯）'!$D$6:$Z$47,23,FALSE))</f>
        <v/>
      </c>
      <c r="AK45" s="1082" t="str">
        <f>IF(AK43="","",VLOOKUP(AK43,'標準様式１シフト記号表（勤務時間帯）'!$D$6:$Z$47,23,FALSE))</f>
        <v/>
      </c>
      <c r="AL45" s="1082" t="str">
        <f>IF(AL43="","",VLOOKUP(AL43,'標準様式１シフト記号表（勤務時間帯）'!$D$6:$Z$47,23,FALSE))</f>
        <v/>
      </c>
      <c r="AM45" s="1082" t="str">
        <f>IF(AM43="","",VLOOKUP(AM43,'標準様式１シフト記号表（勤務時間帯）'!$D$6:$Z$47,23,FALSE))</f>
        <v/>
      </c>
      <c r="AN45" s="1082" t="str">
        <f>IF(AN43="","",VLOOKUP(AN43,'標準様式１シフト記号表（勤務時間帯）'!$D$6:$Z$47,23,FALSE))</f>
        <v/>
      </c>
      <c r="AO45" s="1096" t="str">
        <f>IF(AO43="","",VLOOKUP(AO43,'標準様式１シフト記号表（勤務時間帯）'!$D$6:$Z$47,23,FALSE))</f>
        <v/>
      </c>
      <c r="AP45" s="1072" t="str">
        <f>IF(AP43="","",VLOOKUP(AP43,'標準様式１シフト記号表（勤務時間帯）'!$D$6:$Z$47,23,FALSE))</f>
        <v/>
      </c>
      <c r="AQ45" s="1082" t="str">
        <f>IF(AQ43="","",VLOOKUP(AQ43,'標準様式１シフト記号表（勤務時間帯）'!$D$6:$Z$47,23,FALSE))</f>
        <v/>
      </c>
      <c r="AR45" s="1082" t="str">
        <f>IF(AR43="","",VLOOKUP(AR43,'標準様式１シフト記号表（勤務時間帯）'!$D$6:$Z$47,23,FALSE))</f>
        <v/>
      </c>
      <c r="AS45" s="1082" t="str">
        <f>IF(AS43="","",VLOOKUP(AS43,'標準様式１シフト記号表（勤務時間帯）'!$D$6:$Z$47,23,FALSE))</f>
        <v/>
      </c>
      <c r="AT45" s="1082" t="str">
        <f>IF(AT43="","",VLOOKUP(AT43,'標準様式１シフト記号表（勤務時間帯）'!$D$6:$Z$47,23,FALSE))</f>
        <v/>
      </c>
      <c r="AU45" s="1082" t="str">
        <f>IF(AU43="","",VLOOKUP(AU43,'標準様式１シフト記号表（勤務時間帯）'!$D$6:$Z$47,23,FALSE))</f>
        <v/>
      </c>
      <c r="AV45" s="1096" t="str">
        <f>IF(AV43="","",VLOOKUP(AV43,'標準様式１シフト記号表（勤務時間帯）'!$D$6:$Z$47,23,FALSE))</f>
        <v/>
      </c>
      <c r="AW45" s="1072" t="str">
        <f>IF(AW43="","",VLOOKUP(AW43,'標準様式１シフト記号表（勤務時間帯）'!$D$6:$Z$47,23,FALSE))</f>
        <v/>
      </c>
      <c r="AX45" s="1082" t="str">
        <f>IF(AX43="","",VLOOKUP(AX43,'標準様式１シフト記号表（勤務時間帯）'!$D$6:$Z$47,23,FALSE))</f>
        <v/>
      </c>
      <c r="AY45" s="1082" t="str">
        <f>IF(AY43="","",VLOOKUP(AY43,'標準様式１シフト記号表（勤務時間帯）'!$D$6:$Z$47,23,FALSE))</f>
        <v/>
      </c>
      <c r="AZ45" s="1132">
        <f>IF($BC$4="４週",SUM(U45:AV45),IF($BC$4="暦月",SUM(U45:AY45),""))</f>
        <v>0</v>
      </c>
      <c r="BA45" s="1144"/>
      <c r="BB45" s="1158">
        <f>IF($BC$4="４週",AZ45/4,IF($BC$4="暦月",(AZ45/($BC$9/7)),""))</f>
        <v>0</v>
      </c>
      <c r="BC45" s="1144"/>
      <c r="BD45" s="1174"/>
      <c r="BE45" s="1178"/>
      <c r="BF45" s="1178"/>
      <c r="BG45" s="1178"/>
      <c r="BH45" s="1183"/>
    </row>
    <row r="46" spans="2:60" ht="20.25" customHeight="1">
      <c r="B46" s="941"/>
      <c r="C46" s="954"/>
      <c r="D46" s="967"/>
      <c r="E46" s="975"/>
      <c r="F46" s="973"/>
      <c r="G46" s="981"/>
      <c r="H46" s="994"/>
      <c r="I46" s="1002"/>
      <c r="J46" s="1008"/>
      <c r="K46" s="1008"/>
      <c r="L46" s="983"/>
      <c r="M46" s="1014"/>
      <c r="N46" s="1019"/>
      <c r="O46" s="1024"/>
      <c r="P46" s="1029" t="s">
        <v>305</v>
      </c>
      <c r="Q46" s="1036"/>
      <c r="R46" s="1036"/>
      <c r="S46" s="1044"/>
      <c r="T46" s="1056"/>
      <c r="U46" s="1073"/>
      <c r="V46" s="1083"/>
      <c r="W46" s="1083"/>
      <c r="X46" s="1083"/>
      <c r="Y46" s="1083"/>
      <c r="Z46" s="1083"/>
      <c r="AA46" s="1097"/>
      <c r="AB46" s="1073"/>
      <c r="AC46" s="1083"/>
      <c r="AD46" s="1083"/>
      <c r="AE46" s="1083"/>
      <c r="AF46" s="1083"/>
      <c r="AG46" s="1083"/>
      <c r="AH46" s="1097"/>
      <c r="AI46" s="1073"/>
      <c r="AJ46" s="1083"/>
      <c r="AK46" s="1083"/>
      <c r="AL46" s="1083"/>
      <c r="AM46" s="1083"/>
      <c r="AN46" s="1083"/>
      <c r="AO46" s="1097"/>
      <c r="AP46" s="1073"/>
      <c r="AQ46" s="1083"/>
      <c r="AR46" s="1083"/>
      <c r="AS46" s="1083"/>
      <c r="AT46" s="1083"/>
      <c r="AU46" s="1083"/>
      <c r="AV46" s="1097"/>
      <c r="AW46" s="1073"/>
      <c r="AX46" s="1083"/>
      <c r="AY46" s="1083"/>
      <c r="AZ46" s="1133"/>
      <c r="BA46" s="1145"/>
      <c r="BB46" s="1159"/>
      <c r="BC46" s="1145"/>
      <c r="BD46" s="1175"/>
      <c r="BE46" s="1179"/>
      <c r="BF46" s="1179"/>
      <c r="BG46" s="1179"/>
      <c r="BH46" s="1184"/>
    </row>
    <row r="47" spans="2:60" ht="20.25" customHeight="1">
      <c r="B47" s="939">
        <f>B44+1</f>
        <v>9</v>
      </c>
      <c r="C47" s="952"/>
      <c r="D47" s="965"/>
      <c r="E47" s="973"/>
      <c r="F47" s="973">
        <f>C46</f>
        <v>0</v>
      </c>
      <c r="G47" s="981"/>
      <c r="H47" s="991"/>
      <c r="I47" s="1000"/>
      <c r="J47" s="1006"/>
      <c r="K47" s="1006"/>
      <c r="L47" s="981"/>
      <c r="M47" s="1012"/>
      <c r="N47" s="1017"/>
      <c r="O47" s="1022"/>
      <c r="P47" s="1027" t="s">
        <v>301</v>
      </c>
      <c r="Q47" s="1034"/>
      <c r="R47" s="1034"/>
      <c r="S47" s="1042"/>
      <c r="T47" s="1054"/>
      <c r="U47" s="1071" t="str">
        <f>IF(U46="","",VLOOKUP(U46,'標準様式１シフト記号表（勤務時間帯）'!$D$6:$X$47,21,FALSE))</f>
        <v/>
      </c>
      <c r="V47" s="1081" t="str">
        <f>IF(V46="","",VLOOKUP(V46,'標準様式１シフト記号表（勤務時間帯）'!$D$6:$X$47,21,FALSE))</f>
        <v/>
      </c>
      <c r="W47" s="1081" t="str">
        <f>IF(W46="","",VLOOKUP(W46,'標準様式１シフト記号表（勤務時間帯）'!$D$6:$X$47,21,FALSE))</f>
        <v/>
      </c>
      <c r="X47" s="1081" t="str">
        <f>IF(X46="","",VLOOKUP(X46,'標準様式１シフト記号表（勤務時間帯）'!$D$6:$X$47,21,FALSE))</f>
        <v/>
      </c>
      <c r="Y47" s="1081" t="str">
        <f>IF(Y46="","",VLOOKUP(Y46,'標準様式１シフト記号表（勤務時間帯）'!$D$6:$X$47,21,FALSE))</f>
        <v/>
      </c>
      <c r="Z47" s="1081" t="str">
        <f>IF(Z46="","",VLOOKUP(Z46,'標準様式１シフト記号表（勤務時間帯）'!$D$6:$X$47,21,FALSE))</f>
        <v/>
      </c>
      <c r="AA47" s="1095" t="str">
        <f>IF(AA46="","",VLOOKUP(AA46,'標準様式１シフト記号表（勤務時間帯）'!$D$6:$X$47,21,FALSE))</f>
        <v/>
      </c>
      <c r="AB47" s="1071" t="str">
        <f>IF(AB46="","",VLOOKUP(AB46,'標準様式１シフト記号表（勤務時間帯）'!$D$6:$X$47,21,FALSE))</f>
        <v/>
      </c>
      <c r="AC47" s="1081" t="str">
        <f>IF(AC46="","",VLOOKUP(AC46,'標準様式１シフト記号表（勤務時間帯）'!$D$6:$X$47,21,FALSE))</f>
        <v/>
      </c>
      <c r="AD47" s="1081" t="str">
        <f>IF(AD46="","",VLOOKUP(AD46,'標準様式１シフト記号表（勤務時間帯）'!$D$6:$X$47,21,FALSE))</f>
        <v/>
      </c>
      <c r="AE47" s="1081" t="str">
        <f>IF(AE46="","",VLOOKUP(AE46,'標準様式１シフト記号表（勤務時間帯）'!$D$6:$X$47,21,FALSE))</f>
        <v/>
      </c>
      <c r="AF47" s="1081" t="str">
        <f>IF(AF46="","",VLOOKUP(AF46,'標準様式１シフト記号表（勤務時間帯）'!$D$6:$X$47,21,FALSE))</f>
        <v/>
      </c>
      <c r="AG47" s="1081" t="str">
        <f>IF(AG46="","",VLOOKUP(AG46,'標準様式１シフト記号表（勤務時間帯）'!$D$6:$X$47,21,FALSE))</f>
        <v/>
      </c>
      <c r="AH47" s="1095" t="str">
        <f>IF(AH46="","",VLOOKUP(AH46,'標準様式１シフト記号表（勤務時間帯）'!$D$6:$X$47,21,FALSE))</f>
        <v/>
      </c>
      <c r="AI47" s="1071" t="str">
        <f>IF(AI46="","",VLOOKUP(AI46,'標準様式１シフト記号表（勤務時間帯）'!$D$6:$X$47,21,FALSE))</f>
        <v/>
      </c>
      <c r="AJ47" s="1081" t="str">
        <f>IF(AJ46="","",VLOOKUP(AJ46,'標準様式１シフト記号表（勤務時間帯）'!$D$6:$X$47,21,FALSE))</f>
        <v/>
      </c>
      <c r="AK47" s="1081" t="str">
        <f>IF(AK46="","",VLOOKUP(AK46,'標準様式１シフト記号表（勤務時間帯）'!$D$6:$X$47,21,FALSE))</f>
        <v/>
      </c>
      <c r="AL47" s="1081" t="str">
        <f>IF(AL46="","",VLOOKUP(AL46,'標準様式１シフト記号表（勤務時間帯）'!$D$6:$X$47,21,FALSE))</f>
        <v/>
      </c>
      <c r="AM47" s="1081" t="str">
        <f>IF(AM46="","",VLOOKUP(AM46,'標準様式１シフト記号表（勤務時間帯）'!$D$6:$X$47,21,FALSE))</f>
        <v/>
      </c>
      <c r="AN47" s="1081" t="str">
        <f>IF(AN46="","",VLOOKUP(AN46,'標準様式１シフト記号表（勤務時間帯）'!$D$6:$X$47,21,FALSE))</f>
        <v/>
      </c>
      <c r="AO47" s="1095" t="str">
        <f>IF(AO46="","",VLOOKUP(AO46,'標準様式１シフト記号表（勤務時間帯）'!$D$6:$X$47,21,FALSE))</f>
        <v/>
      </c>
      <c r="AP47" s="1071" t="str">
        <f>IF(AP46="","",VLOOKUP(AP46,'標準様式１シフト記号表（勤務時間帯）'!$D$6:$X$47,21,FALSE))</f>
        <v/>
      </c>
      <c r="AQ47" s="1081" t="str">
        <f>IF(AQ46="","",VLOOKUP(AQ46,'標準様式１シフト記号表（勤務時間帯）'!$D$6:$X$47,21,FALSE))</f>
        <v/>
      </c>
      <c r="AR47" s="1081" t="str">
        <f>IF(AR46="","",VLOOKUP(AR46,'標準様式１シフト記号表（勤務時間帯）'!$D$6:$X$47,21,FALSE))</f>
        <v/>
      </c>
      <c r="AS47" s="1081" t="str">
        <f>IF(AS46="","",VLOOKUP(AS46,'標準様式１シフト記号表（勤務時間帯）'!$D$6:$X$47,21,FALSE))</f>
        <v/>
      </c>
      <c r="AT47" s="1081" t="str">
        <f>IF(AT46="","",VLOOKUP(AT46,'標準様式１シフト記号表（勤務時間帯）'!$D$6:$X$47,21,FALSE))</f>
        <v/>
      </c>
      <c r="AU47" s="1081" t="str">
        <f>IF(AU46="","",VLOOKUP(AU46,'標準様式１シフト記号表（勤務時間帯）'!$D$6:$X$47,21,FALSE))</f>
        <v/>
      </c>
      <c r="AV47" s="1095" t="str">
        <f>IF(AV46="","",VLOOKUP(AV46,'標準様式１シフト記号表（勤務時間帯）'!$D$6:$X$47,21,FALSE))</f>
        <v/>
      </c>
      <c r="AW47" s="1071" t="str">
        <f>IF(AW46="","",VLOOKUP(AW46,'標準様式１シフト記号表（勤務時間帯）'!$D$6:$X$47,21,FALSE))</f>
        <v/>
      </c>
      <c r="AX47" s="1081" t="str">
        <f>IF(AX46="","",VLOOKUP(AX46,'標準様式１シフト記号表（勤務時間帯）'!$D$6:$X$47,21,FALSE))</f>
        <v/>
      </c>
      <c r="AY47" s="1081" t="str">
        <f>IF(AY46="","",VLOOKUP(AY46,'標準様式１シフト記号表（勤務時間帯）'!$D$6:$X$47,21,FALSE))</f>
        <v/>
      </c>
      <c r="AZ47" s="1131">
        <f>IF($BC$4="４週",SUM(U47:AV47),IF($BC$4="暦月",SUM(U47:AY47),""))</f>
        <v>0</v>
      </c>
      <c r="BA47" s="1143"/>
      <c r="BB47" s="1157">
        <f>IF($BC$4="４週",AZ47/4,IF($BC$4="暦月",(AZ47/($BC$9/7)),""))</f>
        <v>0</v>
      </c>
      <c r="BC47" s="1143"/>
      <c r="BD47" s="1173"/>
      <c r="BE47" s="1177"/>
      <c r="BF47" s="1177"/>
      <c r="BG47" s="1177"/>
      <c r="BH47" s="1182"/>
    </row>
    <row r="48" spans="2:60" ht="20.25" customHeight="1">
      <c r="B48" s="940"/>
      <c r="C48" s="953"/>
      <c r="D48" s="966"/>
      <c r="E48" s="974"/>
      <c r="F48" s="974"/>
      <c r="G48" s="982">
        <f>C46</f>
        <v>0</v>
      </c>
      <c r="H48" s="992"/>
      <c r="I48" s="1001"/>
      <c r="J48" s="1007"/>
      <c r="K48" s="1007"/>
      <c r="L48" s="982"/>
      <c r="M48" s="1013"/>
      <c r="N48" s="1018"/>
      <c r="O48" s="1023"/>
      <c r="P48" s="1028" t="s">
        <v>30</v>
      </c>
      <c r="Q48" s="1035"/>
      <c r="R48" s="1035"/>
      <c r="S48" s="1045"/>
      <c r="T48" s="1058"/>
      <c r="U48" s="1072" t="str">
        <f>IF(U46="","",VLOOKUP(U46,'標準様式１シフト記号表（勤務時間帯）'!$D$6:$Z$47,23,FALSE))</f>
        <v/>
      </c>
      <c r="V48" s="1082" t="str">
        <f>IF(V46="","",VLOOKUP(V46,'標準様式１シフト記号表（勤務時間帯）'!$D$6:$Z$47,23,FALSE))</f>
        <v/>
      </c>
      <c r="W48" s="1082" t="str">
        <f>IF(W46="","",VLOOKUP(W46,'標準様式１シフト記号表（勤務時間帯）'!$D$6:$Z$47,23,FALSE))</f>
        <v/>
      </c>
      <c r="X48" s="1082" t="str">
        <f>IF(X46="","",VLOOKUP(X46,'標準様式１シフト記号表（勤務時間帯）'!$D$6:$Z$47,23,FALSE))</f>
        <v/>
      </c>
      <c r="Y48" s="1082" t="str">
        <f>IF(Y46="","",VLOOKUP(Y46,'標準様式１シフト記号表（勤務時間帯）'!$D$6:$Z$47,23,FALSE))</f>
        <v/>
      </c>
      <c r="Z48" s="1082" t="str">
        <f>IF(Z46="","",VLOOKUP(Z46,'標準様式１シフト記号表（勤務時間帯）'!$D$6:$Z$47,23,FALSE))</f>
        <v/>
      </c>
      <c r="AA48" s="1096" t="str">
        <f>IF(AA46="","",VLOOKUP(AA46,'標準様式１シフト記号表（勤務時間帯）'!$D$6:$Z$47,23,FALSE))</f>
        <v/>
      </c>
      <c r="AB48" s="1072" t="str">
        <f>IF(AB46="","",VLOOKUP(AB46,'標準様式１シフト記号表（勤務時間帯）'!$D$6:$Z$47,23,FALSE))</f>
        <v/>
      </c>
      <c r="AC48" s="1082" t="str">
        <f>IF(AC46="","",VLOOKUP(AC46,'標準様式１シフト記号表（勤務時間帯）'!$D$6:$Z$47,23,FALSE))</f>
        <v/>
      </c>
      <c r="AD48" s="1082" t="str">
        <f>IF(AD46="","",VLOOKUP(AD46,'標準様式１シフト記号表（勤務時間帯）'!$D$6:$Z$47,23,FALSE))</f>
        <v/>
      </c>
      <c r="AE48" s="1082" t="str">
        <f>IF(AE46="","",VLOOKUP(AE46,'標準様式１シフト記号表（勤務時間帯）'!$D$6:$Z$47,23,FALSE))</f>
        <v/>
      </c>
      <c r="AF48" s="1082" t="str">
        <f>IF(AF46="","",VLOOKUP(AF46,'標準様式１シフト記号表（勤務時間帯）'!$D$6:$Z$47,23,FALSE))</f>
        <v/>
      </c>
      <c r="AG48" s="1082" t="str">
        <f>IF(AG46="","",VLOOKUP(AG46,'標準様式１シフト記号表（勤務時間帯）'!$D$6:$Z$47,23,FALSE))</f>
        <v/>
      </c>
      <c r="AH48" s="1096" t="str">
        <f>IF(AH46="","",VLOOKUP(AH46,'標準様式１シフト記号表（勤務時間帯）'!$D$6:$Z$47,23,FALSE))</f>
        <v/>
      </c>
      <c r="AI48" s="1072" t="str">
        <f>IF(AI46="","",VLOOKUP(AI46,'標準様式１シフト記号表（勤務時間帯）'!$D$6:$Z$47,23,FALSE))</f>
        <v/>
      </c>
      <c r="AJ48" s="1082" t="str">
        <f>IF(AJ46="","",VLOOKUP(AJ46,'標準様式１シフト記号表（勤務時間帯）'!$D$6:$Z$47,23,FALSE))</f>
        <v/>
      </c>
      <c r="AK48" s="1082" t="str">
        <f>IF(AK46="","",VLOOKUP(AK46,'標準様式１シフト記号表（勤務時間帯）'!$D$6:$Z$47,23,FALSE))</f>
        <v/>
      </c>
      <c r="AL48" s="1082" t="str">
        <f>IF(AL46="","",VLOOKUP(AL46,'標準様式１シフト記号表（勤務時間帯）'!$D$6:$Z$47,23,FALSE))</f>
        <v/>
      </c>
      <c r="AM48" s="1082" t="str">
        <f>IF(AM46="","",VLOOKUP(AM46,'標準様式１シフト記号表（勤務時間帯）'!$D$6:$Z$47,23,FALSE))</f>
        <v/>
      </c>
      <c r="AN48" s="1082" t="str">
        <f>IF(AN46="","",VLOOKUP(AN46,'標準様式１シフト記号表（勤務時間帯）'!$D$6:$Z$47,23,FALSE))</f>
        <v/>
      </c>
      <c r="AO48" s="1096" t="str">
        <f>IF(AO46="","",VLOOKUP(AO46,'標準様式１シフト記号表（勤務時間帯）'!$D$6:$Z$47,23,FALSE))</f>
        <v/>
      </c>
      <c r="AP48" s="1072" t="str">
        <f>IF(AP46="","",VLOOKUP(AP46,'標準様式１シフト記号表（勤務時間帯）'!$D$6:$Z$47,23,FALSE))</f>
        <v/>
      </c>
      <c r="AQ48" s="1082" t="str">
        <f>IF(AQ46="","",VLOOKUP(AQ46,'標準様式１シフト記号表（勤務時間帯）'!$D$6:$Z$47,23,FALSE))</f>
        <v/>
      </c>
      <c r="AR48" s="1082" t="str">
        <f>IF(AR46="","",VLOOKUP(AR46,'標準様式１シフト記号表（勤務時間帯）'!$D$6:$Z$47,23,FALSE))</f>
        <v/>
      </c>
      <c r="AS48" s="1082" t="str">
        <f>IF(AS46="","",VLOOKUP(AS46,'標準様式１シフト記号表（勤務時間帯）'!$D$6:$Z$47,23,FALSE))</f>
        <v/>
      </c>
      <c r="AT48" s="1082" t="str">
        <f>IF(AT46="","",VLOOKUP(AT46,'標準様式１シフト記号表（勤務時間帯）'!$D$6:$Z$47,23,FALSE))</f>
        <v/>
      </c>
      <c r="AU48" s="1082" t="str">
        <f>IF(AU46="","",VLOOKUP(AU46,'標準様式１シフト記号表（勤務時間帯）'!$D$6:$Z$47,23,FALSE))</f>
        <v/>
      </c>
      <c r="AV48" s="1096" t="str">
        <f>IF(AV46="","",VLOOKUP(AV46,'標準様式１シフト記号表（勤務時間帯）'!$D$6:$Z$47,23,FALSE))</f>
        <v/>
      </c>
      <c r="AW48" s="1072" t="str">
        <f>IF(AW46="","",VLOOKUP(AW46,'標準様式１シフト記号表（勤務時間帯）'!$D$6:$Z$47,23,FALSE))</f>
        <v/>
      </c>
      <c r="AX48" s="1082" t="str">
        <f>IF(AX46="","",VLOOKUP(AX46,'標準様式１シフト記号表（勤務時間帯）'!$D$6:$Z$47,23,FALSE))</f>
        <v/>
      </c>
      <c r="AY48" s="1082" t="str">
        <f>IF(AY46="","",VLOOKUP(AY46,'標準様式１シフト記号表（勤務時間帯）'!$D$6:$Z$47,23,FALSE))</f>
        <v/>
      </c>
      <c r="AZ48" s="1132">
        <f>IF($BC$4="４週",SUM(U48:AV48),IF($BC$4="暦月",SUM(U48:AY48),""))</f>
        <v>0</v>
      </c>
      <c r="BA48" s="1144"/>
      <c r="BB48" s="1158">
        <f>IF($BC$4="４週",AZ48/4,IF($BC$4="暦月",(AZ48/($BC$9/7)),""))</f>
        <v>0</v>
      </c>
      <c r="BC48" s="1144"/>
      <c r="BD48" s="1174"/>
      <c r="BE48" s="1178"/>
      <c r="BF48" s="1178"/>
      <c r="BG48" s="1178"/>
      <c r="BH48" s="1183"/>
    </row>
    <row r="49" spans="2:60" ht="20.25" customHeight="1">
      <c r="B49" s="941"/>
      <c r="C49" s="954"/>
      <c r="D49" s="967"/>
      <c r="E49" s="975"/>
      <c r="F49" s="973"/>
      <c r="G49" s="981"/>
      <c r="H49" s="994"/>
      <c r="I49" s="1002"/>
      <c r="J49" s="1008"/>
      <c r="K49" s="1008"/>
      <c r="L49" s="983"/>
      <c r="M49" s="1014"/>
      <c r="N49" s="1019"/>
      <c r="O49" s="1024"/>
      <c r="P49" s="1029" t="s">
        <v>305</v>
      </c>
      <c r="Q49" s="915"/>
      <c r="R49" s="915"/>
      <c r="S49" s="959"/>
      <c r="T49" s="1059"/>
      <c r="U49" s="1073"/>
      <c r="V49" s="1083"/>
      <c r="W49" s="1083"/>
      <c r="X49" s="1083"/>
      <c r="Y49" s="1083"/>
      <c r="Z49" s="1083"/>
      <c r="AA49" s="1097"/>
      <c r="AB49" s="1073"/>
      <c r="AC49" s="1083"/>
      <c r="AD49" s="1083"/>
      <c r="AE49" s="1083"/>
      <c r="AF49" s="1083"/>
      <c r="AG49" s="1083"/>
      <c r="AH49" s="1097"/>
      <c r="AI49" s="1073"/>
      <c r="AJ49" s="1083"/>
      <c r="AK49" s="1083"/>
      <c r="AL49" s="1083"/>
      <c r="AM49" s="1083"/>
      <c r="AN49" s="1083"/>
      <c r="AO49" s="1097"/>
      <c r="AP49" s="1073"/>
      <c r="AQ49" s="1083"/>
      <c r="AR49" s="1083"/>
      <c r="AS49" s="1083"/>
      <c r="AT49" s="1083"/>
      <c r="AU49" s="1083"/>
      <c r="AV49" s="1097"/>
      <c r="AW49" s="1073"/>
      <c r="AX49" s="1083"/>
      <c r="AY49" s="1083"/>
      <c r="AZ49" s="1133"/>
      <c r="BA49" s="1145"/>
      <c r="BB49" s="1159"/>
      <c r="BC49" s="1145"/>
      <c r="BD49" s="1175"/>
      <c r="BE49" s="1179"/>
      <c r="BF49" s="1179"/>
      <c r="BG49" s="1179"/>
      <c r="BH49" s="1184"/>
    </row>
    <row r="50" spans="2:60" ht="20.25" customHeight="1">
      <c r="B50" s="939">
        <f>B47+1</f>
        <v>10</v>
      </c>
      <c r="C50" s="952"/>
      <c r="D50" s="965"/>
      <c r="E50" s="973"/>
      <c r="F50" s="973">
        <f>C49</f>
        <v>0</v>
      </c>
      <c r="G50" s="981"/>
      <c r="H50" s="991"/>
      <c r="I50" s="1000"/>
      <c r="J50" s="1006"/>
      <c r="K50" s="1006"/>
      <c r="L50" s="981"/>
      <c r="M50" s="1012"/>
      <c r="N50" s="1017"/>
      <c r="O50" s="1022"/>
      <c r="P50" s="1027" t="s">
        <v>301</v>
      </c>
      <c r="Q50" s="1034"/>
      <c r="R50" s="1034"/>
      <c r="S50" s="1042"/>
      <c r="T50" s="1054"/>
      <c r="U50" s="1071" t="str">
        <f>IF(U49="","",VLOOKUP(U49,'標準様式１シフト記号表（勤務時間帯）'!$D$6:$X$47,21,FALSE))</f>
        <v/>
      </c>
      <c r="V50" s="1081" t="str">
        <f>IF(V49="","",VLOOKUP(V49,'標準様式１シフト記号表（勤務時間帯）'!$D$6:$X$47,21,FALSE))</f>
        <v/>
      </c>
      <c r="W50" s="1081" t="str">
        <f>IF(W49="","",VLOOKUP(W49,'標準様式１シフト記号表（勤務時間帯）'!$D$6:$X$47,21,FALSE))</f>
        <v/>
      </c>
      <c r="X50" s="1081" t="str">
        <f>IF(X49="","",VLOOKUP(X49,'標準様式１シフト記号表（勤務時間帯）'!$D$6:$X$47,21,FALSE))</f>
        <v/>
      </c>
      <c r="Y50" s="1081" t="str">
        <f>IF(Y49="","",VLOOKUP(Y49,'標準様式１シフト記号表（勤務時間帯）'!$D$6:$X$47,21,FALSE))</f>
        <v/>
      </c>
      <c r="Z50" s="1081" t="str">
        <f>IF(Z49="","",VLOOKUP(Z49,'標準様式１シフト記号表（勤務時間帯）'!$D$6:$X$47,21,FALSE))</f>
        <v/>
      </c>
      <c r="AA50" s="1095" t="str">
        <f>IF(AA49="","",VLOOKUP(AA49,'標準様式１シフト記号表（勤務時間帯）'!$D$6:$X$47,21,FALSE))</f>
        <v/>
      </c>
      <c r="AB50" s="1071" t="str">
        <f>IF(AB49="","",VLOOKUP(AB49,'標準様式１シフト記号表（勤務時間帯）'!$D$6:$X$47,21,FALSE))</f>
        <v/>
      </c>
      <c r="AC50" s="1081" t="str">
        <f>IF(AC49="","",VLOOKUP(AC49,'標準様式１シフト記号表（勤務時間帯）'!$D$6:$X$47,21,FALSE))</f>
        <v/>
      </c>
      <c r="AD50" s="1081" t="str">
        <f>IF(AD49="","",VLOOKUP(AD49,'標準様式１シフト記号表（勤務時間帯）'!$D$6:$X$47,21,FALSE))</f>
        <v/>
      </c>
      <c r="AE50" s="1081" t="str">
        <f>IF(AE49="","",VLOOKUP(AE49,'標準様式１シフト記号表（勤務時間帯）'!$D$6:$X$47,21,FALSE))</f>
        <v/>
      </c>
      <c r="AF50" s="1081" t="str">
        <f>IF(AF49="","",VLOOKUP(AF49,'標準様式１シフト記号表（勤務時間帯）'!$D$6:$X$47,21,FALSE))</f>
        <v/>
      </c>
      <c r="AG50" s="1081" t="str">
        <f>IF(AG49="","",VLOOKUP(AG49,'標準様式１シフト記号表（勤務時間帯）'!$D$6:$X$47,21,FALSE))</f>
        <v/>
      </c>
      <c r="AH50" s="1095" t="str">
        <f>IF(AH49="","",VLOOKUP(AH49,'標準様式１シフト記号表（勤務時間帯）'!$D$6:$X$47,21,FALSE))</f>
        <v/>
      </c>
      <c r="AI50" s="1071" t="str">
        <f>IF(AI49="","",VLOOKUP(AI49,'標準様式１シフト記号表（勤務時間帯）'!$D$6:$X$47,21,FALSE))</f>
        <v/>
      </c>
      <c r="AJ50" s="1081" t="str">
        <f>IF(AJ49="","",VLOOKUP(AJ49,'標準様式１シフト記号表（勤務時間帯）'!$D$6:$X$47,21,FALSE))</f>
        <v/>
      </c>
      <c r="AK50" s="1081" t="str">
        <f>IF(AK49="","",VLOOKUP(AK49,'標準様式１シフト記号表（勤務時間帯）'!$D$6:$X$47,21,FALSE))</f>
        <v/>
      </c>
      <c r="AL50" s="1081" t="str">
        <f>IF(AL49="","",VLOOKUP(AL49,'標準様式１シフト記号表（勤務時間帯）'!$D$6:$X$47,21,FALSE))</f>
        <v/>
      </c>
      <c r="AM50" s="1081" t="str">
        <f>IF(AM49="","",VLOOKUP(AM49,'標準様式１シフト記号表（勤務時間帯）'!$D$6:$X$47,21,FALSE))</f>
        <v/>
      </c>
      <c r="AN50" s="1081" t="str">
        <f>IF(AN49="","",VLOOKUP(AN49,'標準様式１シフト記号表（勤務時間帯）'!$D$6:$X$47,21,FALSE))</f>
        <v/>
      </c>
      <c r="AO50" s="1095" t="str">
        <f>IF(AO49="","",VLOOKUP(AO49,'標準様式１シフト記号表（勤務時間帯）'!$D$6:$X$47,21,FALSE))</f>
        <v/>
      </c>
      <c r="AP50" s="1071" t="str">
        <f>IF(AP49="","",VLOOKUP(AP49,'標準様式１シフト記号表（勤務時間帯）'!$D$6:$X$47,21,FALSE))</f>
        <v/>
      </c>
      <c r="AQ50" s="1081" t="str">
        <f>IF(AQ49="","",VLOOKUP(AQ49,'標準様式１シフト記号表（勤務時間帯）'!$D$6:$X$47,21,FALSE))</f>
        <v/>
      </c>
      <c r="AR50" s="1081" t="str">
        <f>IF(AR49="","",VLOOKUP(AR49,'標準様式１シフト記号表（勤務時間帯）'!$D$6:$X$47,21,FALSE))</f>
        <v/>
      </c>
      <c r="AS50" s="1081" t="str">
        <f>IF(AS49="","",VLOOKUP(AS49,'標準様式１シフト記号表（勤務時間帯）'!$D$6:$X$47,21,FALSE))</f>
        <v/>
      </c>
      <c r="AT50" s="1081" t="str">
        <f>IF(AT49="","",VLOOKUP(AT49,'標準様式１シフト記号表（勤務時間帯）'!$D$6:$X$47,21,FALSE))</f>
        <v/>
      </c>
      <c r="AU50" s="1081" t="str">
        <f>IF(AU49="","",VLOOKUP(AU49,'標準様式１シフト記号表（勤務時間帯）'!$D$6:$X$47,21,FALSE))</f>
        <v/>
      </c>
      <c r="AV50" s="1095" t="str">
        <f>IF(AV49="","",VLOOKUP(AV49,'標準様式１シフト記号表（勤務時間帯）'!$D$6:$X$47,21,FALSE))</f>
        <v/>
      </c>
      <c r="AW50" s="1071" t="str">
        <f>IF(AW49="","",VLOOKUP(AW49,'標準様式１シフト記号表（勤務時間帯）'!$D$6:$X$47,21,FALSE))</f>
        <v/>
      </c>
      <c r="AX50" s="1081" t="str">
        <f>IF(AX49="","",VLOOKUP(AX49,'標準様式１シフト記号表（勤務時間帯）'!$D$6:$X$47,21,FALSE))</f>
        <v/>
      </c>
      <c r="AY50" s="1081" t="str">
        <f>IF(AY49="","",VLOOKUP(AY49,'標準様式１シフト記号表（勤務時間帯）'!$D$6:$X$47,21,FALSE))</f>
        <v/>
      </c>
      <c r="AZ50" s="1131">
        <f>IF($BC$4="４週",SUM(U50:AV50),IF($BC$4="暦月",SUM(U50:AY50),""))</f>
        <v>0</v>
      </c>
      <c r="BA50" s="1143"/>
      <c r="BB50" s="1157">
        <f>IF($BC$4="４週",AZ50/4,IF($BC$4="暦月",(AZ50/($BC$9/7)),""))</f>
        <v>0</v>
      </c>
      <c r="BC50" s="1143"/>
      <c r="BD50" s="1173"/>
      <c r="BE50" s="1177"/>
      <c r="BF50" s="1177"/>
      <c r="BG50" s="1177"/>
      <c r="BH50" s="1182"/>
    </row>
    <row r="51" spans="2:60" ht="20.25" customHeight="1">
      <c r="B51" s="940"/>
      <c r="C51" s="953"/>
      <c r="D51" s="966"/>
      <c r="E51" s="974"/>
      <c r="F51" s="974"/>
      <c r="G51" s="982">
        <f>C49</f>
        <v>0</v>
      </c>
      <c r="H51" s="992"/>
      <c r="I51" s="1001"/>
      <c r="J51" s="1007"/>
      <c r="K51" s="1007"/>
      <c r="L51" s="982"/>
      <c r="M51" s="1013"/>
      <c r="N51" s="1018"/>
      <c r="O51" s="1023"/>
      <c r="P51" s="1030" t="s">
        <v>30</v>
      </c>
      <c r="Q51" s="1038"/>
      <c r="R51" s="1038"/>
      <c r="S51" s="1046"/>
      <c r="T51" s="1060"/>
      <c r="U51" s="1072" t="str">
        <f>IF(U49="","",VLOOKUP(U49,'標準様式１シフト記号表（勤務時間帯）'!$D$6:$Z$47,23,FALSE))</f>
        <v/>
      </c>
      <c r="V51" s="1082" t="str">
        <f>IF(V49="","",VLOOKUP(V49,'標準様式１シフト記号表（勤務時間帯）'!$D$6:$Z$47,23,FALSE))</f>
        <v/>
      </c>
      <c r="W51" s="1082" t="str">
        <f>IF(W49="","",VLOOKUP(W49,'標準様式１シフト記号表（勤務時間帯）'!$D$6:$Z$47,23,FALSE))</f>
        <v/>
      </c>
      <c r="X51" s="1082" t="str">
        <f>IF(X49="","",VLOOKUP(X49,'標準様式１シフト記号表（勤務時間帯）'!$D$6:$Z$47,23,FALSE))</f>
        <v/>
      </c>
      <c r="Y51" s="1082" t="str">
        <f>IF(Y49="","",VLOOKUP(Y49,'標準様式１シフト記号表（勤務時間帯）'!$D$6:$Z$47,23,FALSE))</f>
        <v/>
      </c>
      <c r="Z51" s="1082" t="str">
        <f>IF(Z49="","",VLOOKUP(Z49,'標準様式１シフト記号表（勤務時間帯）'!$D$6:$Z$47,23,FALSE))</f>
        <v/>
      </c>
      <c r="AA51" s="1096" t="str">
        <f>IF(AA49="","",VLOOKUP(AA49,'標準様式１シフト記号表（勤務時間帯）'!$D$6:$Z$47,23,FALSE))</f>
        <v/>
      </c>
      <c r="AB51" s="1072" t="str">
        <f>IF(AB49="","",VLOOKUP(AB49,'標準様式１シフト記号表（勤務時間帯）'!$D$6:$Z$47,23,FALSE))</f>
        <v/>
      </c>
      <c r="AC51" s="1082" t="str">
        <f>IF(AC49="","",VLOOKUP(AC49,'標準様式１シフト記号表（勤務時間帯）'!$D$6:$Z$47,23,FALSE))</f>
        <v/>
      </c>
      <c r="AD51" s="1082" t="str">
        <f>IF(AD49="","",VLOOKUP(AD49,'標準様式１シフト記号表（勤務時間帯）'!$D$6:$Z$47,23,FALSE))</f>
        <v/>
      </c>
      <c r="AE51" s="1082" t="str">
        <f>IF(AE49="","",VLOOKUP(AE49,'標準様式１シフト記号表（勤務時間帯）'!$D$6:$Z$47,23,FALSE))</f>
        <v/>
      </c>
      <c r="AF51" s="1082" t="str">
        <f>IF(AF49="","",VLOOKUP(AF49,'標準様式１シフト記号表（勤務時間帯）'!$D$6:$Z$47,23,FALSE))</f>
        <v/>
      </c>
      <c r="AG51" s="1082" t="str">
        <f>IF(AG49="","",VLOOKUP(AG49,'標準様式１シフト記号表（勤務時間帯）'!$D$6:$Z$47,23,FALSE))</f>
        <v/>
      </c>
      <c r="AH51" s="1096" t="str">
        <f>IF(AH49="","",VLOOKUP(AH49,'標準様式１シフト記号表（勤務時間帯）'!$D$6:$Z$47,23,FALSE))</f>
        <v/>
      </c>
      <c r="AI51" s="1072" t="str">
        <f>IF(AI49="","",VLOOKUP(AI49,'標準様式１シフト記号表（勤務時間帯）'!$D$6:$Z$47,23,FALSE))</f>
        <v/>
      </c>
      <c r="AJ51" s="1082" t="str">
        <f>IF(AJ49="","",VLOOKUP(AJ49,'標準様式１シフト記号表（勤務時間帯）'!$D$6:$Z$47,23,FALSE))</f>
        <v/>
      </c>
      <c r="AK51" s="1082" t="str">
        <f>IF(AK49="","",VLOOKUP(AK49,'標準様式１シフト記号表（勤務時間帯）'!$D$6:$Z$47,23,FALSE))</f>
        <v/>
      </c>
      <c r="AL51" s="1082" t="str">
        <f>IF(AL49="","",VLOOKUP(AL49,'標準様式１シフト記号表（勤務時間帯）'!$D$6:$Z$47,23,FALSE))</f>
        <v/>
      </c>
      <c r="AM51" s="1082" t="str">
        <f>IF(AM49="","",VLOOKUP(AM49,'標準様式１シフト記号表（勤務時間帯）'!$D$6:$Z$47,23,FALSE))</f>
        <v/>
      </c>
      <c r="AN51" s="1082" t="str">
        <f>IF(AN49="","",VLOOKUP(AN49,'標準様式１シフト記号表（勤務時間帯）'!$D$6:$Z$47,23,FALSE))</f>
        <v/>
      </c>
      <c r="AO51" s="1096" t="str">
        <f>IF(AO49="","",VLOOKUP(AO49,'標準様式１シフト記号表（勤務時間帯）'!$D$6:$Z$47,23,FALSE))</f>
        <v/>
      </c>
      <c r="AP51" s="1072" t="str">
        <f>IF(AP49="","",VLOOKUP(AP49,'標準様式１シフト記号表（勤務時間帯）'!$D$6:$Z$47,23,FALSE))</f>
        <v/>
      </c>
      <c r="AQ51" s="1082" t="str">
        <f>IF(AQ49="","",VLOOKUP(AQ49,'標準様式１シフト記号表（勤務時間帯）'!$D$6:$Z$47,23,FALSE))</f>
        <v/>
      </c>
      <c r="AR51" s="1082" t="str">
        <f>IF(AR49="","",VLOOKUP(AR49,'標準様式１シフト記号表（勤務時間帯）'!$D$6:$Z$47,23,FALSE))</f>
        <v/>
      </c>
      <c r="AS51" s="1082" t="str">
        <f>IF(AS49="","",VLOOKUP(AS49,'標準様式１シフト記号表（勤務時間帯）'!$D$6:$Z$47,23,FALSE))</f>
        <v/>
      </c>
      <c r="AT51" s="1082" t="str">
        <f>IF(AT49="","",VLOOKUP(AT49,'標準様式１シフト記号表（勤務時間帯）'!$D$6:$Z$47,23,FALSE))</f>
        <v/>
      </c>
      <c r="AU51" s="1082" t="str">
        <f>IF(AU49="","",VLOOKUP(AU49,'標準様式１シフト記号表（勤務時間帯）'!$D$6:$Z$47,23,FALSE))</f>
        <v/>
      </c>
      <c r="AV51" s="1096" t="str">
        <f>IF(AV49="","",VLOOKUP(AV49,'標準様式１シフト記号表（勤務時間帯）'!$D$6:$Z$47,23,FALSE))</f>
        <v/>
      </c>
      <c r="AW51" s="1072" t="str">
        <f>IF(AW49="","",VLOOKUP(AW49,'標準様式１シフト記号表（勤務時間帯）'!$D$6:$Z$47,23,FALSE))</f>
        <v/>
      </c>
      <c r="AX51" s="1082" t="str">
        <f>IF(AX49="","",VLOOKUP(AX49,'標準様式１シフト記号表（勤務時間帯）'!$D$6:$Z$47,23,FALSE))</f>
        <v/>
      </c>
      <c r="AY51" s="1082" t="str">
        <f>IF(AY49="","",VLOOKUP(AY49,'標準様式１シフト記号表（勤務時間帯）'!$D$6:$Z$47,23,FALSE))</f>
        <v/>
      </c>
      <c r="AZ51" s="1132">
        <f>IF($BC$4="４週",SUM(U51:AV51),IF($BC$4="暦月",SUM(U51:AY51),""))</f>
        <v>0</v>
      </c>
      <c r="BA51" s="1144"/>
      <c r="BB51" s="1158">
        <f>IF($BC$4="４週",AZ51/4,IF($BC$4="暦月",(AZ51/($BC$9/7)),""))</f>
        <v>0</v>
      </c>
      <c r="BC51" s="1144"/>
      <c r="BD51" s="1174"/>
      <c r="BE51" s="1178"/>
      <c r="BF51" s="1178"/>
      <c r="BG51" s="1178"/>
      <c r="BH51" s="1183"/>
    </row>
    <row r="52" spans="2:60" ht="20.25" customHeight="1">
      <c r="B52" s="941"/>
      <c r="C52" s="954"/>
      <c r="D52" s="967"/>
      <c r="E52" s="975"/>
      <c r="F52" s="973"/>
      <c r="G52" s="981"/>
      <c r="H52" s="994"/>
      <c r="I52" s="1002"/>
      <c r="J52" s="1008"/>
      <c r="K52" s="1008"/>
      <c r="L52" s="983"/>
      <c r="M52" s="1014"/>
      <c r="N52" s="1019"/>
      <c r="O52" s="1024"/>
      <c r="P52" s="1029" t="s">
        <v>305</v>
      </c>
      <c r="Q52" s="915"/>
      <c r="R52" s="915"/>
      <c r="S52" s="959"/>
      <c r="T52" s="1059"/>
      <c r="U52" s="1073"/>
      <c r="V52" s="1083"/>
      <c r="W52" s="1083"/>
      <c r="X52" s="1083"/>
      <c r="Y52" s="1083"/>
      <c r="Z52" s="1083"/>
      <c r="AA52" s="1097"/>
      <c r="AB52" s="1073"/>
      <c r="AC52" s="1083"/>
      <c r="AD52" s="1083"/>
      <c r="AE52" s="1083"/>
      <c r="AF52" s="1083"/>
      <c r="AG52" s="1083"/>
      <c r="AH52" s="1097"/>
      <c r="AI52" s="1073"/>
      <c r="AJ52" s="1083"/>
      <c r="AK52" s="1083"/>
      <c r="AL52" s="1083"/>
      <c r="AM52" s="1083"/>
      <c r="AN52" s="1083"/>
      <c r="AO52" s="1097"/>
      <c r="AP52" s="1073"/>
      <c r="AQ52" s="1083"/>
      <c r="AR52" s="1083"/>
      <c r="AS52" s="1083"/>
      <c r="AT52" s="1083"/>
      <c r="AU52" s="1083"/>
      <c r="AV52" s="1097"/>
      <c r="AW52" s="1073"/>
      <c r="AX52" s="1083"/>
      <c r="AY52" s="1083"/>
      <c r="AZ52" s="1133"/>
      <c r="BA52" s="1145"/>
      <c r="BB52" s="1159"/>
      <c r="BC52" s="1145"/>
      <c r="BD52" s="1175"/>
      <c r="BE52" s="1179"/>
      <c r="BF52" s="1179"/>
      <c r="BG52" s="1179"/>
      <c r="BH52" s="1184"/>
    </row>
    <row r="53" spans="2:60" ht="20.25" customHeight="1">
      <c r="B53" s="939">
        <f>B50+1</f>
        <v>11</v>
      </c>
      <c r="C53" s="952"/>
      <c r="D53" s="965"/>
      <c r="E53" s="973"/>
      <c r="F53" s="973">
        <f>C52</f>
        <v>0</v>
      </c>
      <c r="G53" s="981"/>
      <c r="H53" s="991"/>
      <c r="I53" s="1000"/>
      <c r="J53" s="1006"/>
      <c r="K53" s="1006"/>
      <c r="L53" s="981"/>
      <c r="M53" s="1012"/>
      <c r="N53" s="1017"/>
      <c r="O53" s="1022"/>
      <c r="P53" s="1027" t="s">
        <v>301</v>
      </c>
      <c r="Q53" s="1034"/>
      <c r="R53" s="1034"/>
      <c r="S53" s="1042"/>
      <c r="T53" s="1054"/>
      <c r="U53" s="1071" t="str">
        <f>IF(U52="","",VLOOKUP(U52,'標準様式１シフト記号表（勤務時間帯）'!$D$6:$X$47,21,FALSE))</f>
        <v/>
      </c>
      <c r="V53" s="1081" t="str">
        <f>IF(V52="","",VLOOKUP(V52,'標準様式１シフト記号表（勤務時間帯）'!$D$6:$X$47,21,FALSE))</f>
        <v/>
      </c>
      <c r="W53" s="1081" t="str">
        <f>IF(W52="","",VLOOKUP(W52,'標準様式１シフト記号表（勤務時間帯）'!$D$6:$X$47,21,FALSE))</f>
        <v/>
      </c>
      <c r="X53" s="1081" t="str">
        <f>IF(X52="","",VLOOKUP(X52,'標準様式１シフト記号表（勤務時間帯）'!$D$6:$X$47,21,FALSE))</f>
        <v/>
      </c>
      <c r="Y53" s="1081" t="str">
        <f>IF(Y52="","",VLOOKUP(Y52,'標準様式１シフト記号表（勤務時間帯）'!$D$6:$X$47,21,FALSE))</f>
        <v/>
      </c>
      <c r="Z53" s="1081" t="str">
        <f>IF(Z52="","",VLOOKUP(Z52,'標準様式１シフト記号表（勤務時間帯）'!$D$6:$X$47,21,FALSE))</f>
        <v/>
      </c>
      <c r="AA53" s="1095" t="str">
        <f>IF(AA52="","",VLOOKUP(AA52,'標準様式１シフト記号表（勤務時間帯）'!$D$6:$X$47,21,FALSE))</f>
        <v/>
      </c>
      <c r="AB53" s="1071" t="str">
        <f>IF(AB52="","",VLOOKUP(AB52,'標準様式１シフト記号表（勤務時間帯）'!$D$6:$X$47,21,FALSE))</f>
        <v/>
      </c>
      <c r="AC53" s="1081" t="str">
        <f>IF(AC52="","",VLOOKUP(AC52,'標準様式１シフト記号表（勤務時間帯）'!$D$6:$X$47,21,FALSE))</f>
        <v/>
      </c>
      <c r="AD53" s="1081" t="str">
        <f>IF(AD52="","",VLOOKUP(AD52,'標準様式１シフト記号表（勤務時間帯）'!$D$6:$X$47,21,FALSE))</f>
        <v/>
      </c>
      <c r="AE53" s="1081" t="str">
        <f>IF(AE52="","",VLOOKUP(AE52,'標準様式１シフト記号表（勤務時間帯）'!$D$6:$X$47,21,FALSE))</f>
        <v/>
      </c>
      <c r="AF53" s="1081" t="str">
        <f>IF(AF52="","",VLOOKUP(AF52,'標準様式１シフト記号表（勤務時間帯）'!$D$6:$X$47,21,FALSE))</f>
        <v/>
      </c>
      <c r="AG53" s="1081" t="str">
        <f>IF(AG52="","",VLOOKUP(AG52,'標準様式１シフト記号表（勤務時間帯）'!$D$6:$X$47,21,FALSE))</f>
        <v/>
      </c>
      <c r="AH53" s="1095" t="str">
        <f>IF(AH52="","",VLOOKUP(AH52,'標準様式１シフト記号表（勤務時間帯）'!$D$6:$X$47,21,FALSE))</f>
        <v/>
      </c>
      <c r="AI53" s="1071" t="str">
        <f>IF(AI52="","",VLOOKUP(AI52,'標準様式１シフト記号表（勤務時間帯）'!$D$6:$X$47,21,FALSE))</f>
        <v/>
      </c>
      <c r="AJ53" s="1081" t="str">
        <f>IF(AJ52="","",VLOOKUP(AJ52,'標準様式１シフト記号表（勤務時間帯）'!$D$6:$X$47,21,FALSE))</f>
        <v/>
      </c>
      <c r="AK53" s="1081" t="str">
        <f>IF(AK52="","",VLOOKUP(AK52,'標準様式１シフト記号表（勤務時間帯）'!$D$6:$X$47,21,FALSE))</f>
        <v/>
      </c>
      <c r="AL53" s="1081" t="str">
        <f>IF(AL52="","",VLOOKUP(AL52,'標準様式１シフト記号表（勤務時間帯）'!$D$6:$X$47,21,FALSE))</f>
        <v/>
      </c>
      <c r="AM53" s="1081" t="str">
        <f>IF(AM52="","",VLOOKUP(AM52,'標準様式１シフト記号表（勤務時間帯）'!$D$6:$X$47,21,FALSE))</f>
        <v/>
      </c>
      <c r="AN53" s="1081" t="str">
        <f>IF(AN52="","",VLOOKUP(AN52,'標準様式１シフト記号表（勤務時間帯）'!$D$6:$X$47,21,FALSE))</f>
        <v/>
      </c>
      <c r="AO53" s="1095" t="str">
        <f>IF(AO52="","",VLOOKUP(AO52,'標準様式１シフト記号表（勤務時間帯）'!$D$6:$X$47,21,FALSE))</f>
        <v/>
      </c>
      <c r="AP53" s="1071" t="str">
        <f>IF(AP52="","",VLOOKUP(AP52,'標準様式１シフト記号表（勤務時間帯）'!$D$6:$X$47,21,FALSE))</f>
        <v/>
      </c>
      <c r="AQ53" s="1081" t="str">
        <f>IF(AQ52="","",VLOOKUP(AQ52,'標準様式１シフト記号表（勤務時間帯）'!$D$6:$X$47,21,FALSE))</f>
        <v/>
      </c>
      <c r="AR53" s="1081" t="str">
        <f>IF(AR52="","",VLOOKUP(AR52,'標準様式１シフト記号表（勤務時間帯）'!$D$6:$X$47,21,FALSE))</f>
        <v/>
      </c>
      <c r="AS53" s="1081" t="str">
        <f>IF(AS52="","",VLOOKUP(AS52,'標準様式１シフト記号表（勤務時間帯）'!$D$6:$X$47,21,FALSE))</f>
        <v/>
      </c>
      <c r="AT53" s="1081" t="str">
        <f>IF(AT52="","",VLOOKUP(AT52,'標準様式１シフト記号表（勤務時間帯）'!$D$6:$X$47,21,FALSE))</f>
        <v/>
      </c>
      <c r="AU53" s="1081" t="str">
        <f>IF(AU52="","",VLOOKUP(AU52,'標準様式１シフト記号表（勤務時間帯）'!$D$6:$X$47,21,FALSE))</f>
        <v/>
      </c>
      <c r="AV53" s="1095" t="str">
        <f>IF(AV52="","",VLOOKUP(AV52,'標準様式１シフト記号表（勤務時間帯）'!$D$6:$X$47,21,FALSE))</f>
        <v/>
      </c>
      <c r="AW53" s="1071" t="str">
        <f>IF(AW52="","",VLOOKUP(AW52,'標準様式１シフト記号表（勤務時間帯）'!$D$6:$X$47,21,FALSE))</f>
        <v/>
      </c>
      <c r="AX53" s="1081" t="str">
        <f>IF(AX52="","",VLOOKUP(AX52,'標準様式１シフト記号表（勤務時間帯）'!$D$6:$X$47,21,FALSE))</f>
        <v/>
      </c>
      <c r="AY53" s="1081" t="str">
        <f>IF(AY52="","",VLOOKUP(AY52,'標準様式１シフト記号表（勤務時間帯）'!$D$6:$X$47,21,FALSE))</f>
        <v/>
      </c>
      <c r="AZ53" s="1131">
        <f>IF($BC$4="４週",SUM(U53:AV53),IF($BC$4="暦月",SUM(U53:AY53),""))</f>
        <v>0</v>
      </c>
      <c r="BA53" s="1143"/>
      <c r="BB53" s="1157">
        <f>IF($BC$4="４週",AZ53/4,IF($BC$4="暦月",(AZ53/($BC$9/7)),""))</f>
        <v>0</v>
      </c>
      <c r="BC53" s="1143"/>
      <c r="BD53" s="1173"/>
      <c r="BE53" s="1177"/>
      <c r="BF53" s="1177"/>
      <c r="BG53" s="1177"/>
      <c r="BH53" s="1182"/>
    </row>
    <row r="54" spans="2:60" ht="20.25" customHeight="1">
      <c r="B54" s="940"/>
      <c r="C54" s="953"/>
      <c r="D54" s="966"/>
      <c r="E54" s="974"/>
      <c r="F54" s="974"/>
      <c r="G54" s="982">
        <f>C52</f>
        <v>0</v>
      </c>
      <c r="H54" s="992"/>
      <c r="I54" s="1001"/>
      <c r="J54" s="1007"/>
      <c r="K54" s="1007"/>
      <c r="L54" s="982"/>
      <c r="M54" s="1013"/>
      <c r="N54" s="1018"/>
      <c r="O54" s="1023"/>
      <c r="P54" s="1030" t="s">
        <v>30</v>
      </c>
      <c r="Q54" s="1038"/>
      <c r="R54" s="1038"/>
      <c r="S54" s="1046"/>
      <c r="T54" s="1060"/>
      <c r="U54" s="1072" t="str">
        <f>IF(U52="","",VLOOKUP(U52,'標準様式１シフト記号表（勤務時間帯）'!$D$6:$Z$47,23,FALSE))</f>
        <v/>
      </c>
      <c r="V54" s="1082" t="str">
        <f>IF(V52="","",VLOOKUP(V52,'標準様式１シフト記号表（勤務時間帯）'!$D$6:$Z$47,23,FALSE))</f>
        <v/>
      </c>
      <c r="W54" s="1082" t="str">
        <f>IF(W52="","",VLOOKUP(W52,'標準様式１シフト記号表（勤務時間帯）'!$D$6:$Z$47,23,FALSE))</f>
        <v/>
      </c>
      <c r="X54" s="1082" t="str">
        <f>IF(X52="","",VLOOKUP(X52,'標準様式１シフト記号表（勤務時間帯）'!$D$6:$Z$47,23,FALSE))</f>
        <v/>
      </c>
      <c r="Y54" s="1082" t="str">
        <f>IF(Y52="","",VLOOKUP(Y52,'標準様式１シフト記号表（勤務時間帯）'!$D$6:$Z$47,23,FALSE))</f>
        <v/>
      </c>
      <c r="Z54" s="1082" t="str">
        <f>IF(Z52="","",VLOOKUP(Z52,'標準様式１シフト記号表（勤務時間帯）'!$D$6:$Z$47,23,FALSE))</f>
        <v/>
      </c>
      <c r="AA54" s="1096" t="str">
        <f>IF(AA52="","",VLOOKUP(AA52,'標準様式１シフト記号表（勤務時間帯）'!$D$6:$Z$47,23,FALSE))</f>
        <v/>
      </c>
      <c r="AB54" s="1072" t="str">
        <f>IF(AB52="","",VLOOKUP(AB52,'標準様式１シフト記号表（勤務時間帯）'!$D$6:$Z$47,23,FALSE))</f>
        <v/>
      </c>
      <c r="AC54" s="1082" t="str">
        <f>IF(AC52="","",VLOOKUP(AC52,'標準様式１シフト記号表（勤務時間帯）'!$D$6:$Z$47,23,FALSE))</f>
        <v/>
      </c>
      <c r="AD54" s="1082" t="str">
        <f>IF(AD52="","",VLOOKUP(AD52,'標準様式１シフト記号表（勤務時間帯）'!$D$6:$Z$47,23,FALSE))</f>
        <v/>
      </c>
      <c r="AE54" s="1082" t="str">
        <f>IF(AE52="","",VLOOKUP(AE52,'標準様式１シフト記号表（勤務時間帯）'!$D$6:$Z$47,23,FALSE))</f>
        <v/>
      </c>
      <c r="AF54" s="1082" t="str">
        <f>IF(AF52="","",VLOOKUP(AF52,'標準様式１シフト記号表（勤務時間帯）'!$D$6:$Z$47,23,FALSE))</f>
        <v/>
      </c>
      <c r="AG54" s="1082" t="str">
        <f>IF(AG52="","",VLOOKUP(AG52,'標準様式１シフト記号表（勤務時間帯）'!$D$6:$Z$47,23,FALSE))</f>
        <v/>
      </c>
      <c r="AH54" s="1096" t="str">
        <f>IF(AH52="","",VLOOKUP(AH52,'標準様式１シフト記号表（勤務時間帯）'!$D$6:$Z$47,23,FALSE))</f>
        <v/>
      </c>
      <c r="AI54" s="1072" t="str">
        <f>IF(AI52="","",VLOOKUP(AI52,'標準様式１シフト記号表（勤務時間帯）'!$D$6:$Z$47,23,FALSE))</f>
        <v/>
      </c>
      <c r="AJ54" s="1082" t="str">
        <f>IF(AJ52="","",VLOOKUP(AJ52,'標準様式１シフト記号表（勤務時間帯）'!$D$6:$Z$47,23,FALSE))</f>
        <v/>
      </c>
      <c r="AK54" s="1082" t="str">
        <f>IF(AK52="","",VLOOKUP(AK52,'標準様式１シフト記号表（勤務時間帯）'!$D$6:$Z$47,23,FALSE))</f>
        <v/>
      </c>
      <c r="AL54" s="1082" t="str">
        <f>IF(AL52="","",VLOOKUP(AL52,'標準様式１シフト記号表（勤務時間帯）'!$D$6:$Z$47,23,FALSE))</f>
        <v/>
      </c>
      <c r="AM54" s="1082" t="str">
        <f>IF(AM52="","",VLOOKUP(AM52,'標準様式１シフト記号表（勤務時間帯）'!$D$6:$Z$47,23,FALSE))</f>
        <v/>
      </c>
      <c r="AN54" s="1082" t="str">
        <f>IF(AN52="","",VLOOKUP(AN52,'標準様式１シフト記号表（勤務時間帯）'!$D$6:$Z$47,23,FALSE))</f>
        <v/>
      </c>
      <c r="AO54" s="1096" t="str">
        <f>IF(AO52="","",VLOOKUP(AO52,'標準様式１シフト記号表（勤務時間帯）'!$D$6:$Z$47,23,FALSE))</f>
        <v/>
      </c>
      <c r="AP54" s="1072" t="str">
        <f>IF(AP52="","",VLOOKUP(AP52,'標準様式１シフト記号表（勤務時間帯）'!$D$6:$Z$47,23,FALSE))</f>
        <v/>
      </c>
      <c r="AQ54" s="1082" t="str">
        <f>IF(AQ52="","",VLOOKUP(AQ52,'標準様式１シフト記号表（勤務時間帯）'!$D$6:$Z$47,23,FALSE))</f>
        <v/>
      </c>
      <c r="AR54" s="1082" t="str">
        <f>IF(AR52="","",VLOOKUP(AR52,'標準様式１シフト記号表（勤務時間帯）'!$D$6:$Z$47,23,FALSE))</f>
        <v/>
      </c>
      <c r="AS54" s="1082" t="str">
        <f>IF(AS52="","",VLOOKUP(AS52,'標準様式１シフト記号表（勤務時間帯）'!$D$6:$Z$47,23,FALSE))</f>
        <v/>
      </c>
      <c r="AT54" s="1082" t="str">
        <f>IF(AT52="","",VLOOKUP(AT52,'標準様式１シフト記号表（勤務時間帯）'!$D$6:$Z$47,23,FALSE))</f>
        <v/>
      </c>
      <c r="AU54" s="1082" t="str">
        <f>IF(AU52="","",VLOOKUP(AU52,'標準様式１シフト記号表（勤務時間帯）'!$D$6:$Z$47,23,FALSE))</f>
        <v/>
      </c>
      <c r="AV54" s="1096" t="str">
        <f>IF(AV52="","",VLOOKUP(AV52,'標準様式１シフト記号表（勤務時間帯）'!$D$6:$Z$47,23,FALSE))</f>
        <v/>
      </c>
      <c r="AW54" s="1072" t="str">
        <f>IF(AW52="","",VLOOKUP(AW52,'標準様式１シフト記号表（勤務時間帯）'!$D$6:$Z$47,23,FALSE))</f>
        <v/>
      </c>
      <c r="AX54" s="1082" t="str">
        <f>IF(AX52="","",VLOOKUP(AX52,'標準様式１シフト記号表（勤務時間帯）'!$D$6:$Z$47,23,FALSE))</f>
        <v/>
      </c>
      <c r="AY54" s="1082" t="str">
        <f>IF(AY52="","",VLOOKUP(AY52,'標準様式１シフト記号表（勤務時間帯）'!$D$6:$Z$47,23,FALSE))</f>
        <v/>
      </c>
      <c r="AZ54" s="1132">
        <f>IF($BC$4="４週",SUM(U54:AV54),IF($BC$4="暦月",SUM(U54:AY54),""))</f>
        <v>0</v>
      </c>
      <c r="BA54" s="1144"/>
      <c r="BB54" s="1158">
        <f>IF($BC$4="４週",AZ54/4,IF($BC$4="暦月",(AZ54/($BC$9/7)),""))</f>
        <v>0</v>
      </c>
      <c r="BC54" s="1144"/>
      <c r="BD54" s="1174"/>
      <c r="BE54" s="1178"/>
      <c r="BF54" s="1178"/>
      <c r="BG54" s="1178"/>
      <c r="BH54" s="1183"/>
    </row>
    <row r="55" spans="2:60" ht="20.25" customHeight="1">
      <c r="B55" s="941"/>
      <c r="C55" s="954"/>
      <c r="D55" s="967"/>
      <c r="E55" s="975"/>
      <c r="F55" s="973"/>
      <c r="G55" s="981"/>
      <c r="H55" s="994"/>
      <c r="I55" s="1002"/>
      <c r="J55" s="1008"/>
      <c r="K55" s="1008"/>
      <c r="L55" s="983"/>
      <c r="M55" s="1014"/>
      <c r="N55" s="1019"/>
      <c r="O55" s="1024"/>
      <c r="P55" s="1029" t="s">
        <v>305</v>
      </c>
      <c r="Q55" s="915"/>
      <c r="R55" s="915"/>
      <c r="S55" s="959"/>
      <c r="T55" s="1059"/>
      <c r="U55" s="1073"/>
      <c r="V55" s="1083"/>
      <c r="W55" s="1083"/>
      <c r="X55" s="1083"/>
      <c r="Y55" s="1083"/>
      <c r="Z55" s="1083"/>
      <c r="AA55" s="1097"/>
      <c r="AB55" s="1073"/>
      <c r="AC55" s="1083"/>
      <c r="AD55" s="1083"/>
      <c r="AE55" s="1083"/>
      <c r="AF55" s="1083"/>
      <c r="AG55" s="1083"/>
      <c r="AH55" s="1097"/>
      <c r="AI55" s="1073"/>
      <c r="AJ55" s="1083"/>
      <c r="AK55" s="1083"/>
      <c r="AL55" s="1083"/>
      <c r="AM55" s="1083"/>
      <c r="AN55" s="1083"/>
      <c r="AO55" s="1097"/>
      <c r="AP55" s="1073"/>
      <c r="AQ55" s="1083"/>
      <c r="AR55" s="1083"/>
      <c r="AS55" s="1083"/>
      <c r="AT55" s="1083"/>
      <c r="AU55" s="1083"/>
      <c r="AV55" s="1097"/>
      <c r="AW55" s="1073"/>
      <c r="AX55" s="1083"/>
      <c r="AY55" s="1083"/>
      <c r="AZ55" s="1133"/>
      <c r="BA55" s="1145"/>
      <c r="BB55" s="1159"/>
      <c r="BC55" s="1145"/>
      <c r="BD55" s="1175"/>
      <c r="BE55" s="1179"/>
      <c r="BF55" s="1179"/>
      <c r="BG55" s="1179"/>
      <c r="BH55" s="1184"/>
    </row>
    <row r="56" spans="2:60" ht="20.25" customHeight="1">
      <c r="B56" s="939">
        <f>B53+1</f>
        <v>12</v>
      </c>
      <c r="C56" s="952"/>
      <c r="D56" s="965"/>
      <c r="E56" s="973"/>
      <c r="F56" s="973">
        <f>C55</f>
        <v>0</v>
      </c>
      <c r="G56" s="981"/>
      <c r="H56" s="991"/>
      <c r="I56" s="1000"/>
      <c r="J56" s="1006"/>
      <c r="K56" s="1006"/>
      <c r="L56" s="981"/>
      <c r="M56" s="1012"/>
      <c r="N56" s="1017"/>
      <c r="O56" s="1022"/>
      <c r="P56" s="1027" t="s">
        <v>301</v>
      </c>
      <c r="Q56" s="1034"/>
      <c r="R56" s="1034"/>
      <c r="S56" s="1042"/>
      <c r="T56" s="1054"/>
      <c r="U56" s="1071" t="str">
        <f>IF(U55="","",VLOOKUP(U55,'標準様式１シフト記号表（勤務時間帯）'!$D$6:$X$47,21,FALSE))</f>
        <v/>
      </c>
      <c r="V56" s="1081" t="str">
        <f>IF(V55="","",VLOOKUP(V55,'標準様式１シフト記号表（勤務時間帯）'!$D$6:$X$47,21,FALSE))</f>
        <v/>
      </c>
      <c r="W56" s="1081" t="str">
        <f>IF(W55="","",VLOOKUP(W55,'標準様式１シフト記号表（勤務時間帯）'!$D$6:$X$47,21,FALSE))</f>
        <v/>
      </c>
      <c r="X56" s="1081" t="str">
        <f>IF(X55="","",VLOOKUP(X55,'標準様式１シフト記号表（勤務時間帯）'!$D$6:$X$47,21,FALSE))</f>
        <v/>
      </c>
      <c r="Y56" s="1081" t="str">
        <f>IF(Y55="","",VLOOKUP(Y55,'標準様式１シフト記号表（勤務時間帯）'!$D$6:$X$47,21,FALSE))</f>
        <v/>
      </c>
      <c r="Z56" s="1081" t="str">
        <f>IF(Z55="","",VLOOKUP(Z55,'標準様式１シフト記号表（勤務時間帯）'!$D$6:$X$47,21,FALSE))</f>
        <v/>
      </c>
      <c r="AA56" s="1095" t="str">
        <f>IF(AA55="","",VLOOKUP(AA55,'標準様式１シフト記号表（勤務時間帯）'!$D$6:$X$47,21,FALSE))</f>
        <v/>
      </c>
      <c r="AB56" s="1071" t="str">
        <f>IF(AB55="","",VLOOKUP(AB55,'標準様式１シフト記号表（勤務時間帯）'!$D$6:$X$47,21,FALSE))</f>
        <v/>
      </c>
      <c r="AC56" s="1081" t="str">
        <f>IF(AC55="","",VLOOKUP(AC55,'標準様式１シフト記号表（勤務時間帯）'!$D$6:$X$47,21,FALSE))</f>
        <v/>
      </c>
      <c r="AD56" s="1081" t="str">
        <f>IF(AD55="","",VLOOKUP(AD55,'標準様式１シフト記号表（勤務時間帯）'!$D$6:$X$47,21,FALSE))</f>
        <v/>
      </c>
      <c r="AE56" s="1081" t="str">
        <f>IF(AE55="","",VLOOKUP(AE55,'標準様式１シフト記号表（勤務時間帯）'!$D$6:$X$47,21,FALSE))</f>
        <v/>
      </c>
      <c r="AF56" s="1081" t="str">
        <f>IF(AF55="","",VLOOKUP(AF55,'標準様式１シフト記号表（勤務時間帯）'!$D$6:$X$47,21,FALSE))</f>
        <v/>
      </c>
      <c r="AG56" s="1081" t="str">
        <f>IF(AG55="","",VLOOKUP(AG55,'標準様式１シフト記号表（勤務時間帯）'!$D$6:$X$47,21,FALSE))</f>
        <v/>
      </c>
      <c r="AH56" s="1095" t="str">
        <f>IF(AH55="","",VLOOKUP(AH55,'標準様式１シフト記号表（勤務時間帯）'!$D$6:$X$47,21,FALSE))</f>
        <v/>
      </c>
      <c r="AI56" s="1071" t="str">
        <f>IF(AI55="","",VLOOKUP(AI55,'標準様式１シフト記号表（勤務時間帯）'!$D$6:$X$47,21,FALSE))</f>
        <v/>
      </c>
      <c r="AJ56" s="1081" t="str">
        <f>IF(AJ55="","",VLOOKUP(AJ55,'標準様式１シフト記号表（勤務時間帯）'!$D$6:$X$47,21,FALSE))</f>
        <v/>
      </c>
      <c r="AK56" s="1081" t="str">
        <f>IF(AK55="","",VLOOKUP(AK55,'標準様式１シフト記号表（勤務時間帯）'!$D$6:$X$47,21,FALSE))</f>
        <v/>
      </c>
      <c r="AL56" s="1081" t="str">
        <f>IF(AL55="","",VLOOKUP(AL55,'標準様式１シフト記号表（勤務時間帯）'!$D$6:$X$47,21,FALSE))</f>
        <v/>
      </c>
      <c r="AM56" s="1081" t="str">
        <f>IF(AM55="","",VLOOKUP(AM55,'標準様式１シフト記号表（勤務時間帯）'!$D$6:$X$47,21,FALSE))</f>
        <v/>
      </c>
      <c r="AN56" s="1081" t="str">
        <f>IF(AN55="","",VLOOKUP(AN55,'標準様式１シフト記号表（勤務時間帯）'!$D$6:$X$47,21,FALSE))</f>
        <v/>
      </c>
      <c r="AO56" s="1095" t="str">
        <f>IF(AO55="","",VLOOKUP(AO55,'標準様式１シフト記号表（勤務時間帯）'!$D$6:$X$47,21,FALSE))</f>
        <v/>
      </c>
      <c r="AP56" s="1071" t="str">
        <f>IF(AP55="","",VLOOKUP(AP55,'標準様式１シフト記号表（勤務時間帯）'!$D$6:$X$47,21,FALSE))</f>
        <v/>
      </c>
      <c r="AQ56" s="1081" t="str">
        <f>IF(AQ55="","",VLOOKUP(AQ55,'標準様式１シフト記号表（勤務時間帯）'!$D$6:$X$47,21,FALSE))</f>
        <v/>
      </c>
      <c r="AR56" s="1081" t="str">
        <f>IF(AR55="","",VLOOKUP(AR55,'標準様式１シフト記号表（勤務時間帯）'!$D$6:$X$47,21,FALSE))</f>
        <v/>
      </c>
      <c r="AS56" s="1081" t="str">
        <f>IF(AS55="","",VLOOKUP(AS55,'標準様式１シフト記号表（勤務時間帯）'!$D$6:$X$47,21,FALSE))</f>
        <v/>
      </c>
      <c r="AT56" s="1081" t="str">
        <f>IF(AT55="","",VLOOKUP(AT55,'標準様式１シフト記号表（勤務時間帯）'!$D$6:$X$47,21,FALSE))</f>
        <v/>
      </c>
      <c r="AU56" s="1081" t="str">
        <f>IF(AU55="","",VLOOKUP(AU55,'標準様式１シフト記号表（勤務時間帯）'!$D$6:$X$47,21,FALSE))</f>
        <v/>
      </c>
      <c r="AV56" s="1095" t="str">
        <f>IF(AV55="","",VLOOKUP(AV55,'標準様式１シフト記号表（勤務時間帯）'!$D$6:$X$47,21,FALSE))</f>
        <v/>
      </c>
      <c r="AW56" s="1071" t="str">
        <f>IF(AW55="","",VLOOKUP(AW55,'標準様式１シフト記号表（勤務時間帯）'!$D$6:$X$47,21,FALSE))</f>
        <v/>
      </c>
      <c r="AX56" s="1081" t="str">
        <f>IF(AX55="","",VLOOKUP(AX55,'標準様式１シフト記号表（勤務時間帯）'!$D$6:$X$47,21,FALSE))</f>
        <v/>
      </c>
      <c r="AY56" s="1081" t="str">
        <f>IF(AY55="","",VLOOKUP(AY55,'標準様式１シフト記号表（勤務時間帯）'!$D$6:$X$47,21,FALSE))</f>
        <v/>
      </c>
      <c r="AZ56" s="1131">
        <f>IF($BC$4="４週",SUM(U56:AV56),IF($BC$4="暦月",SUM(U56:AY56),""))</f>
        <v>0</v>
      </c>
      <c r="BA56" s="1143"/>
      <c r="BB56" s="1157">
        <f>IF($BC$4="４週",AZ56/4,IF($BC$4="暦月",(AZ56/($BC$9/7)),""))</f>
        <v>0</v>
      </c>
      <c r="BC56" s="1143"/>
      <c r="BD56" s="1173"/>
      <c r="BE56" s="1177"/>
      <c r="BF56" s="1177"/>
      <c r="BG56" s="1177"/>
      <c r="BH56" s="1182"/>
    </row>
    <row r="57" spans="2:60" ht="20.25" customHeight="1">
      <c r="B57" s="940"/>
      <c r="C57" s="953"/>
      <c r="D57" s="966"/>
      <c r="E57" s="974"/>
      <c r="F57" s="974"/>
      <c r="G57" s="982">
        <f>C55</f>
        <v>0</v>
      </c>
      <c r="H57" s="992"/>
      <c r="I57" s="1001"/>
      <c r="J57" s="1007"/>
      <c r="K57" s="1007"/>
      <c r="L57" s="982"/>
      <c r="M57" s="1013"/>
      <c r="N57" s="1018"/>
      <c r="O57" s="1023"/>
      <c r="P57" s="1030" t="s">
        <v>30</v>
      </c>
      <c r="Q57" s="1038"/>
      <c r="R57" s="1038"/>
      <c r="S57" s="1046"/>
      <c r="T57" s="1060"/>
      <c r="U57" s="1072" t="str">
        <f>IF(U55="","",VLOOKUP(U55,'標準様式１シフト記号表（勤務時間帯）'!$D$6:$Z$47,23,FALSE))</f>
        <v/>
      </c>
      <c r="V57" s="1082" t="str">
        <f>IF(V55="","",VLOOKUP(V55,'標準様式１シフト記号表（勤務時間帯）'!$D$6:$Z$47,23,FALSE))</f>
        <v/>
      </c>
      <c r="W57" s="1082" t="str">
        <f>IF(W55="","",VLOOKUP(W55,'標準様式１シフト記号表（勤務時間帯）'!$D$6:$Z$47,23,FALSE))</f>
        <v/>
      </c>
      <c r="X57" s="1082" t="str">
        <f>IF(X55="","",VLOOKUP(X55,'標準様式１シフト記号表（勤務時間帯）'!$D$6:$Z$47,23,FALSE))</f>
        <v/>
      </c>
      <c r="Y57" s="1082" t="str">
        <f>IF(Y55="","",VLOOKUP(Y55,'標準様式１シフト記号表（勤務時間帯）'!$D$6:$Z$47,23,FALSE))</f>
        <v/>
      </c>
      <c r="Z57" s="1082" t="str">
        <f>IF(Z55="","",VLOOKUP(Z55,'標準様式１シフト記号表（勤務時間帯）'!$D$6:$Z$47,23,FALSE))</f>
        <v/>
      </c>
      <c r="AA57" s="1096" t="str">
        <f>IF(AA55="","",VLOOKUP(AA55,'標準様式１シフト記号表（勤務時間帯）'!$D$6:$Z$47,23,FALSE))</f>
        <v/>
      </c>
      <c r="AB57" s="1072" t="str">
        <f>IF(AB55="","",VLOOKUP(AB55,'標準様式１シフト記号表（勤務時間帯）'!$D$6:$Z$47,23,FALSE))</f>
        <v/>
      </c>
      <c r="AC57" s="1082" t="str">
        <f>IF(AC55="","",VLOOKUP(AC55,'標準様式１シフト記号表（勤務時間帯）'!$D$6:$Z$47,23,FALSE))</f>
        <v/>
      </c>
      <c r="AD57" s="1082" t="str">
        <f>IF(AD55="","",VLOOKUP(AD55,'標準様式１シフト記号表（勤務時間帯）'!$D$6:$Z$47,23,FALSE))</f>
        <v/>
      </c>
      <c r="AE57" s="1082" t="str">
        <f>IF(AE55="","",VLOOKUP(AE55,'標準様式１シフト記号表（勤務時間帯）'!$D$6:$Z$47,23,FALSE))</f>
        <v/>
      </c>
      <c r="AF57" s="1082" t="str">
        <f>IF(AF55="","",VLOOKUP(AF55,'標準様式１シフト記号表（勤務時間帯）'!$D$6:$Z$47,23,FALSE))</f>
        <v/>
      </c>
      <c r="AG57" s="1082" t="str">
        <f>IF(AG55="","",VLOOKUP(AG55,'標準様式１シフト記号表（勤務時間帯）'!$D$6:$Z$47,23,FALSE))</f>
        <v/>
      </c>
      <c r="AH57" s="1096" t="str">
        <f>IF(AH55="","",VLOOKUP(AH55,'標準様式１シフト記号表（勤務時間帯）'!$D$6:$Z$47,23,FALSE))</f>
        <v/>
      </c>
      <c r="AI57" s="1072" t="str">
        <f>IF(AI55="","",VLOOKUP(AI55,'標準様式１シフト記号表（勤務時間帯）'!$D$6:$Z$47,23,FALSE))</f>
        <v/>
      </c>
      <c r="AJ57" s="1082" t="str">
        <f>IF(AJ55="","",VLOOKUP(AJ55,'標準様式１シフト記号表（勤務時間帯）'!$D$6:$Z$47,23,FALSE))</f>
        <v/>
      </c>
      <c r="AK57" s="1082" t="str">
        <f>IF(AK55="","",VLOOKUP(AK55,'標準様式１シフト記号表（勤務時間帯）'!$D$6:$Z$47,23,FALSE))</f>
        <v/>
      </c>
      <c r="AL57" s="1082" t="str">
        <f>IF(AL55="","",VLOOKUP(AL55,'標準様式１シフト記号表（勤務時間帯）'!$D$6:$Z$47,23,FALSE))</f>
        <v/>
      </c>
      <c r="AM57" s="1082" t="str">
        <f>IF(AM55="","",VLOOKUP(AM55,'標準様式１シフト記号表（勤務時間帯）'!$D$6:$Z$47,23,FALSE))</f>
        <v/>
      </c>
      <c r="AN57" s="1082" t="str">
        <f>IF(AN55="","",VLOOKUP(AN55,'標準様式１シフト記号表（勤務時間帯）'!$D$6:$Z$47,23,FALSE))</f>
        <v/>
      </c>
      <c r="AO57" s="1096" t="str">
        <f>IF(AO55="","",VLOOKUP(AO55,'標準様式１シフト記号表（勤務時間帯）'!$D$6:$Z$47,23,FALSE))</f>
        <v/>
      </c>
      <c r="AP57" s="1072" t="str">
        <f>IF(AP55="","",VLOOKUP(AP55,'標準様式１シフト記号表（勤務時間帯）'!$D$6:$Z$47,23,FALSE))</f>
        <v/>
      </c>
      <c r="AQ57" s="1082" t="str">
        <f>IF(AQ55="","",VLOOKUP(AQ55,'標準様式１シフト記号表（勤務時間帯）'!$D$6:$Z$47,23,FALSE))</f>
        <v/>
      </c>
      <c r="AR57" s="1082" t="str">
        <f>IF(AR55="","",VLOOKUP(AR55,'標準様式１シフト記号表（勤務時間帯）'!$D$6:$Z$47,23,FALSE))</f>
        <v/>
      </c>
      <c r="AS57" s="1082" t="str">
        <f>IF(AS55="","",VLOOKUP(AS55,'標準様式１シフト記号表（勤務時間帯）'!$D$6:$Z$47,23,FALSE))</f>
        <v/>
      </c>
      <c r="AT57" s="1082" t="str">
        <f>IF(AT55="","",VLOOKUP(AT55,'標準様式１シフト記号表（勤務時間帯）'!$D$6:$Z$47,23,FALSE))</f>
        <v/>
      </c>
      <c r="AU57" s="1082" t="str">
        <f>IF(AU55="","",VLOOKUP(AU55,'標準様式１シフト記号表（勤務時間帯）'!$D$6:$Z$47,23,FALSE))</f>
        <v/>
      </c>
      <c r="AV57" s="1096" t="str">
        <f>IF(AV55="","",VLOOKUP(AV55,'標準様式１シフト記号表（勤務時間帯）'!$D$6:$Z$47,23,FALSE))</f>
        <v/>
      </c>
      <c r="AW57" s="1072" t="str">
        <f>IF(AW55="","",VLOOKUP(AW55,'標準様式１シフト記号表（勤務時間帯）'!$D$6:$Z$47,23,FALSE))</f>
        <v/>
      </c>
      <c r="AX57" s="1082" t="str">
        <f>IF(AX55="","",VLOOKUP(AX55,'標準様式１シフト記号表（勤務時間帯）'!$D$6:$Z$47,23,FALSE))</f>
        <v/>
      </c>
      <c r="AY57" s="1082" t="str">
        <f>IF(AY55="","",VLOOKUP(AY55,'標準様式１シフト記号表（勤務時間帯）'!$D$6:$Z$47,23,FALSE))</f>
        <v/>
      </c>
      <c r="AZ57" s="1132">
        <f>IF($BC$4="４週",SUM(U57:AV57),IF($BC$4="暦月",SUM(U57:AY57),""))</f>
        <v>0</v>
      </c>
      <c r="BA57" s="1144"/>
      <c r="BB57" s="1158">
        <f>IF($BC$4="４週",AZ57/4,IF($BC$4="暦月",(AZ57/($BC$9/7)),""))</f>
        <v>0</v>
      </c>
      <c r="BC57" s="1144"/>
      <c r="BD57" s="1174"/>
      <c r="BE57" s="1178"/>
      <c r="BF57" s="1178"/>
      <c r="BG57" s="1178"/>
      <c r="BH57" s="1183"/>
    </row>
    <row r="58" spans="2:60" ht="20.25" customHeight="1">
      <c r="B58" s="941"/>
      <c r="C58" s="954"/>
      <c r="D58" s="967"/>
      <c r="E58" s="975"/>
      <c r="F58" s="973"/>
      <c r="G58" s="981"/>
      <c r="H58" s="994"/>
      <c r="I58" s="1002"/>
      <c r="J58" s="1008"/>
      <c r="K58" s="1008"/>
      <c r="L58" s="983"/>
      <c r="M58" s="1014"/>
      <c r="N58" s="1019"/>
      <c r="O58" s="1024"/>
      <c r="P58" s="1029" t="s">
        <v>305</v>
      </c>
      <c r="Q58" s="915"/>
      <c r="R58" s="915"/>
      <c r="S58" s="959"/>
      <c r="T58" s="1059"/>
      <c r="U58" s="1073"/>
      <c r="V58" s="1083"/>
      <c r="W58" s="1083"/>
      <c r="X58" s="1083"/>
      <c r="Y58" s="1083"/>
      <c r="Z58" s="1083"/>
      <c r="AA58" s="1097"/>
      <c r="AB58" s="1073"/>
      <c r="AC58" s="1083"/>
      <c r="AD58" s="1083"/>
      <c r="AE58" s="1083"/>
      <c r="AF58" s="1083"/>
      <c r="AG58" s="1083"/>
      <c r="AH58" s="1097"/>
      <c r="AI58" s="1073"/>
      <c r="AJ58" s="1083"/>
      <c r="AK58" s="1083"/>
      <c r="AL58" s="1083"/>
      <c r="AM58" s="1083"/>
      <c r="AN58" s="1083"/>
      <c r="AO58" s="1097"/>
      <c r="AP58" s="1073"/>
      <c r="AQ58" s="1083"/>
      <c r="AR58" s="1083"/>
      <c r="AS58" s="1083"/>
      <c r="AT58" s="1083"/>
      <c r="AU58" s="1083"/>
      <c r="AV58" s="1097"/>
      <c r="AW58" s="1073"/>
      <c r="AX58" s="1083"/>
      <c r="AY58" s="1083"/>
      <c r="AZ58" s="1133"/>
      <c r="BA58" s="1145"/>
      <c r="BB58" s="1159"/>
      <c r="BC58" s="1145"/>
      <c r="BD58" s="1175"/>
      <c r="BE58" s="1179"/>
      <c r="BF58" s="1179"/>
      <c r="BG58" s="1179"/>
      <c r="BH58" s="1184"/>
    </row>
    <row r="59" spans="2:60" ht="20.25" customHeight="1">
      <c r="B59" s="939">
        <f>B56+1</f>
        <v>13</v>
      </c>
      <c r="C59" s="952"/>
      <c r="D59" s="965"/>
      <c r="E59" s="973"/>
      <c r="F59" s="973">
        <f>C58</f>
        <v>0</v>
      </c>
      <c r="G59" s="981"/>
      <c r="H59" s="991"/>
      <c r="I59" s="1000"/>
      <c r="J59" s="1006"/>
      <c r="K59" s="1006"/>
      <c r="L59" s="981"/>
      <c r="M59" s="1012"/>
      <c r="N59" s="1017"/>
      <c r="O59" s="1022"/>
      <c r="P59" s="1027" t="s">
        <v>301</v>
      </c>
      <c r="Q59" s="1034"/>
      <c r="R59" s="1034"/>
      <c r="S59" s="1042"/>
      <c r="T59" s="1054"/>
      <c r="U59" s="1071" t="str">
        <f>IF(U58="","",VLOOKUP(U58,'標準様式１シフト記号表（勤務時間帯）'!$D$6:$X$47,21,FALSE))</f>
        <v/>
      </c>
      <c r="V59" s="1081" t="str">
        <f>IF(V58="","",VLOOKUP(V58,'標準様式１シフト記号表（勤務時間帯）'!$D$6:$X$47,21,FALSE))</f>
        <v/>
      </c>
      <c r="W59" s="1081" t="str">
        <f>IF(W58="","",VLOOKUP(W58,'標準様式１シフト記号表（勤務時間帯）'!$D$6:$X$47,21,FALSE))</f>
        <v/>
      </c>
      <c r="X59" s="1081" t="str">
        <f>IF(X58="","",VLOOKUP(X58,'標準様式１シフト記号表（勤務時間帯）'!$D$6:$X$47,21,FALSE))</f>
        <v/>
      </c>
      <c r="Y59" s="1081" t="str">
        <f>IF(Y58="","",VLOOKUP(Y58,'標準様式１シフト記号表（勤務時間帯）'!$D$6:$X$47,21,FALSE))</f>
        <v/>
      </c>
      <c r="Z59" s="1081" t="str">
        <f>IF(Z58="","",VLOOKUP(Z58,'標準様式１シフト記号表（勤務時間帯）'!$D$6:$X$47,21,FALSE))</f>
        <v/>
      </c>
      <c r="AA59" s="1095" t="str">
        <f>IF(AA58="","",VLOOKUP(AA58,'標準様式１シフト記号表（勤務時間帯）'!$D$6:$X$47,21,FALSE))</f>
        <v/>
      </c>
      <c r="AB59" s="1071" t="str">
        <f>IF(AB58="","",VLOOKUP(AB58,'標準様式１シフト記号表（勤務時間帯）'!$D$6:$X$47,21,FALSE))</f>
        <v/>
      </c>
      <c r="AC59" s="1081" t="str">
        <f>IF(AC58="","",VLOOKUP(AC58,'標準様式１シフト記号表（勤務時間帯）'!$D$6:$X$47,21,FALSE))</f>
        <v/>
      </c>
      <c r="AD59" s="1081" t="str">
        <f>IF(AD58="","",VLOOKUP(AD58,'標準様式１シフト記号表（勤務時間帯）'!$D$6:$X$47,21,FALSE))</f>
        <v/>
      </c>
      <c r="AE59" s="1081" t="str">
        <f>IF(AE58="","",VLOOKUP(AE58,'標準様式１シフト記号表（勤務時間帯）'!$D$6:$X$47,21,FALSE))</f>
        <v/>
      </c>
      <c r="AF59" s="1081" t="str">
        <f>IF(AF58="","",VLOOKUP(AF58,'標準様式１シフト記号表（勤務時間帯）'!$D$6:$X$47,21,FALSE))</f>
        <v/>
      </c>
      <c r="AG59" s="1081" t="str">
        <f>IF(AG58="","",VLOOKUP(AG58,'標準様式１シフト記号表（勤務時間帯）'!$D$6:$X$47,21,FALSE))</f>
        <v/>
      </c>
      <c r="AH59" s="1095" t="str">
        <f>IF(AH58="","",VLOOKUP(AH58,'標準様式１シフト記号表（勤務時間帯）'!$D$6:$X$47,21,FALSE))</f>
        <v/>
      </c>
      <c r="AI59" s="1071" t="str">
        <f>IF(AI58="","",VLOOKUP(AI58,'標準様式１シフト記号表（勤務時間帯）'!$D$6:$X$47,21,FALSE))</f>
        <v/>
      </c>
      <c r="AJ59" s="1081" t="str">
        <f>IF(AJ58="","",VLOOKUP(AJ58,'標準様式１シフト記号表（勤務時間帯）'!$D$6:$X$47,21,FALSE))</f>
        <v/>
      </c>
      <c r="AK59" s="1081" t="str">
        <f>IF(AK58="","",VLOOKUP(AK58,'標準様式１シフト記号表（勤務時間帯）'!$D$6:$X$47,21,FALSE))</f>
        <v/>
      </c>
      <c r="AL59" s="1081" t="str">
        <f>IF(AL58="","",VLOOKUP(AL58,'標準様式１シフト記号表（勤務時間帯）'!$D$6:$X$47,21,FALSE))</f>
        <v/>
      </c>
      <c r="AM59" s="1081" t="str">
        <f>IF(AM58="","",VLOOKUP(AM58,'標準様式１シフト記号表（勤務時間帯）'!$D$6:$X$47,21,FALSE))</f>
        <v/>
      </c>
      <c r="AN59" s="1081" t="str">
        <f>IF(AN58="","",VLOOKUP(AN58,'標準様式１シフト記号表（勤務時間帯）'!$D$6:$X$47,21,FALSE))</f>
        <v/>
      </c>
      <c r="AO59" s="1095" t="str">
        <f>IF(AO58="","",VLOOKUP(AO58,'標準様式１シフト記号表（勤務時間帯）'!$D$6:$X$47,21,FALSE))</f>
        <v/>
      </c>
      <c r="AP59" s="1071" t="str">
        <f>IF(AP58="","",VLOOKUP(AP58,'標準様式１シフト記号表（勤務時間帯）'!$D$6:$X$47,21,FALSE))</f>
        <v/>
      </c>
      <c r="AQ59" s="1081" t="str">
        <f>IF(AQ58="","",VLOOKUP(AQ58,'標準様式１シフト記号表（勤務時間帯）'!$D$6:$X$47,21,FALSE))</f>
        <v/>
      </c>
      <c r="AR59" s="1081" t="str">
        <f>IF(AR58="","",VLOOKUP(AR58,'標準様式１シフト記号表（勤務時間帯）'!$D$6:$X$47,21,FALSE))</f>
        <v/>
      </c>
      <c r="AS59" s="1081" t="str">
        <f>IF(AS58="","",VLOOKUP(AS58,'標準様式１シフト記号表（勤務時間帯）'!$D$6:$X$47,21,FALSE))</f>
        <v/>
      </c>
      <c r="AT59" s="1081" t="str">
        <f>IF(AT58="","",VLOOKUP(AT58,'標準様式１シフト記号表（勤務時間帯）'!$D$6:$X$47,21,FALSE))</f>
        <v/>
      </c>
      <c r="AU59" s="1081" t="str">
        <f>IF(AU58="","",VLOOKUP(AU58,'標準様式１シフト記号表（勤務時間帯）'!$D$6:$X$47,21,FALSE))</f>
        <v/>
      </c>
      <c r="AV59" s="1095" t="str">
        <f>IF(AV58="","",VLOOKUP(AV58,'標準様式１シフト記号表（勤務時間帯）'!$D$6:$X$47,21,FALSE))</f>
        <v/>
      </c>
      <c r="AW59" s="1071" t="str">
        <f>IF(AW58="","",VLOOKUP(AW58,'標準様式１シフト記号表（勤務時間帯）'!$D$6:$X$47,21,FALSE))</f>
        <v/>
      </c>
      <c r="AX59" s="1081" t="str">
        <f>IF(AX58="","",VLOOKUP(AX58,'標準様式１シフト記号表（勤務時間帯）'!$D$6:$X$47,21,FALSE))</f>
        <v/>
      </c>
      <c r="AY59" s="1081" t="str">
        <f>IF(AY58="","",VLOOKUP(AY58,'標準様式１シフト記号表（勤務時間帯）'!$D$6:$X$47,21,FALSE))</f>
        <v/>
      </c>
      <c r="AZ59" s="1131">
        <f>IF($BC$4="４週",SUM(U59:AV59),IF($BC$4="暦月",SUM(U59:AY59),""))</f>
        <v>0</v>
      </c>
      <c r="BA59" s="1143"/>
      <c r="BB59" s="1157">
        <f>IF($BC$4="４週",AZ59/4,IF($BC$4="暦月",(AZ59/($BC$9/7)),""))</f>
        <v>0</v>
      </c>
      <c r="BC59" s="1143"/>
      <c r="BD59" s="1173"/>
      <c r="BE59" s="1177"/>
      <c r="BF59" s="1177"/>
      <c r="BG59" s="1177"/>
      <c r="BH59" s="1182"/>
    </row>
    <row r="60" spans="2:60" ht="20.25" customHeight="1">
      <c r="B60" s="940"/>
      <c r="C60" s="953"/>
      <c r="D60" s="966"/>
      <c r="E60" s="974"/>
      <c r="F60" s="974"/>
      <c r="G60" s="982">
        <f>C58</f>
        <v>0</v>
      </c>
      <c r="H60" s="992"/>
      <c r="I60" s="1001"/>
      <c r="J60" s="1007"/>
      <c r="K60" s="1007"/>
      <c r="L60" s="982"/>
      <c r="M60" s="1013"/>
      <c r="N60" s="1018"/>
      <c r="O60" s="1023"/>
      <c r="P60" s="1030" t="s">
        <v>30</v>
      </c>
      <c r="Q60" s="1038"/>
      <c r="R60" s="1038"/>
      <c r="S60" s="1046"/>
      <c r="T60" s="1060"/>
      <c r="U60" s="1072" t="str">
        <f>IF(U58="","",VLOOKUP(U58,'標準様式１シフト記号表（勤務時間帯）'!$D$6:$Z$47,23,FALSE))</f>
        <v/>
      </c>
      <c r="V60" s="1082" t="str">
        <f>IF(V58="","",VLOOKUP(V58,'標準様式１シフト記号表（勤務時間帯）'!$D$6:$Z$47,23,FALSE))</f>
        <v/>
      </c>
      <c r="W60" s="1082" t="str">
        <f>IF(W58="","",VLOOKUP(W58,'標準様式１シフト記号表（勤務時間帯）'!$D$6:$Z$47,23,FALSE))</f>
        <v/>
      </c>
      <c r="X60" s="1082" t="str">
        <f>IF(X58="","",VLOOKUP(X58,'標準様式１シフト記号表（勤務時間帯）'!$D$6:$Z$47,23,FALSE))</f>
        <v/>
      </c>
      <c r="Y60" s="1082" t="str">
        <f>IF(Y58="","",VLOOKUP(Y58,'標準様式１シフト記号表（勤務時間帯）'!$D$6:$Z$47,23,FALSE))</f>
        <v/>
      </c>
      <c r="Z60" s="1082" t="str">
        <f>IF(Z58="","",VLOOKUP(Z58,'標準様式１シフト記号表（勤務時間帯）'!$D$6:$Z$47,23,FALSE))</f>
        <v/>
      </c>
      <c r="AA60" s="1096" t="str">
        <f>IF(AA58="","",VLOOKUP(AA58,'標準様式１シフト記号表（勤務時間帯）'!$D$6:$Z$47,23,FALSE))</f>
        <v/>
      </c>
      <c r="AB60" s="1072" t="str">
        <f>IF(AB58="","",VLOOKUP(AB58,'標準様式１シフト記号表（勤務時間帯）'!$D$6:$Z$47,23,FALSE))</f>
        <v/>
      </c>
      <c r="AC60" s="1082" t="str">
        <f>IF(AC58="","",VLOOKUP(AC58,'標準様式１シフト記号表（勤務時間帯）'!$D$6:$Z$47,23,FALSE))</f>
        <v/>
      </c>
      <c r="AD60" s="1082" t="str">
        <f>IF(AD58="","",VLOOKUP(AD58,'標準様式１シフト記号表（勤務時間帯）'!$D$6:$Z$47,23,FALSE))</f>
        <v/>
      </c>
      <c r="AE60" s="1082" t="str">
        <f>IF(AE58="","",VLOOKUP(AE58,'標準様式１シフト記号表（勤務時間帯）'!$D$6:$Z$47,23,FALSE))</f>
        <v/>
      </c>
      <c r="AF60" s="1082" t="str">
        <f>IF(AF58="","",VLOOKUP(AF58,'標準様式１シフト記号表（勤務時間帯）'!$D$6:$Z$47,23,FALSE))</f>
        <v/>
      </c>
      <c r="AG60" s="1082" t="str">
        <f>IF(AG58="","",VLOOKUP(AG58,'標準様式１シフト記号表（勤務時間帯）'!$D$6:$Z$47,23,FALSE))</f>
        <v/>
      </c>
      <c r="AH60" s="1096" t="str">
        <f>IF(AH58="","",VLOOKUP(AH58,'標準様式１シフト記号表（勤務時間帯）'!$D$6:$Z$47,23,FALSE))</f>
        <v/>
      </c>
      <c r="AI60" s="1072" t="str">
        <f>IF(AI58="","",VLOOKUP(AI58,'標準様式１シフト記号表（勤務時間帯）'!$D$6:$Z$47,23,FALSE))</f>
        <v/>
      </c>
      <c r="AJ60" s="1082" t="str">
        <f>IF(AJ58="","",VLOOKUP(AJ58,'標準様式１シフト記号表（勤務時間帯）'!$D$6:$Z$47,23,FALSE))</f>
        <v/>
      </c>
      <c r="AK60" s="1082" t="str">
        <f>IF(AK58="","",VLOOKUP(AK58,'標準様式１シフト記号表（勤務時間帯）'!$D$6:$Z$47,23,FALSE))</f>
        <v/>
      </c>
      <c r="AL60" s="1082" t="str">
        <f>IF(AL58="","",VLOOKUP(AL58,'標準様式１シフト記号表（勤務時間帯）'!$D$6:$Z$47,23,FALSE))</f>
        <v/>
      </c>
      <c r="AM60" s="1082" t="str">
        <f>IF(AM58="","",VLOOKUP(AM58,'標準様式１シフト記号表（勤務時間帯）'!$D$6:$Z$47,23,FALSE))</f>
        <v/>
      </c>
      <c r="AN60" s="1082" t="str">
        <f>IF(AN58="","",VLOOKUP(AN58,'標準様式１シフト記号表（勤務時間帯）'!$D$6:$Z$47,23,FALSE))</f>
        <v/>
      </c>
      <c r="AO60" s="1096" t="str">
        <f>IF(AO58="","",VLOOKUP(AO58,'標準様式１シフト記号表（勤務時間帯）'!$D$6:$Z$47,23,FALSE))</f>
        <v/>
      </c>
      <c r="AP60" s="1072" t="str">
        <f>IF(AP58="","",VLOOKUP(AP58,'標準様式１シフト記号表（勤務時間帯）'!$D$6:$Z$47,23,FALSE))</f>
        <v/>
      </c>
      <c r="AQ60" s="1082" t="str">
        <f>IF(AQ58="","",VLOOKUP(AQ58,'標準様式１シフト記号表（勤務時間帯）'!$D$6:$Z$47,23,FALSE))</f>
        <v/>
      </c>
      <c r="AR60" s="1082" t="str">
        <f>IF(AR58="","",VLOOKUP(AR58,'標準様式１シフト記号表（勤務時間帯）'!$D$6:$Z$47,23,FALSE))</f>
        <v/>
      </c>
      <c r="AS60" s="1082" t="str">
        <f>IF(AS58="","",VLOOKUP(AS58,'標準様式１シフト記号表（勤務時間帯）'!$D$6:$Z$47,23,FALSE))</f>
        <v/>
      </c>
      <c r="AT60" s="1082" t="str">
        <f>IF(AT58="","",VLOOKUP(AT58,'標準様式１シフト記号表（勤務時間帯）'!$D$6:$Z$47,23,FALSE))</f>
        <v/>
      </c>
      <c r="AU60" s="1082" t="str">
        <f>IF(AU58="","",VLOOKUP(AU58,'標準様式１シフト記号表（勤務時間帯）'!$D$6:$Z$47,23,FALSE))</f>
        <v/>
      </c>
      <c r="AV60" s="1096" t="str">
        <f>IF(AV58="","",VLOOKUP(AV58,'標準様式１シフト記号表（勤務時間帯）'!$D$6:$Z$47,23,FALSE))</f>
        <v/>
      </c>
      <c r="AW60" s="1072" t="str">
        <f>IF(AW58="","",VLOOKUP(AW58,'標準様式１シフト記号表（勤務時間帯）'!$D$6:$Z$47,23,FALSE))</f>
        <v/>
      </c>
      <c r="AX60" s="1082" t="str">
        <f>IF(AX58="","",VLOOKUP(AX58,'標準様式１シフト記号表（勤務時間帯）'!$D$6:$Z$47,23,FALSE))</f>
        <v/>
      </c>
      <c r="AY60" s="1082" t="str">
        <f>IF(AY58="","",VLOOKUP(AY58,'標準様式１シフト記号表（勤務時間帯）'!$D$6:$Z$47,23,FALSE))</f>
        <v/>
      </c>
      <c r="AZ60" s="1132">
        <f>IF($BC$4="４週",SUM(U60:AV60),IF($BC$4="暦月",SUM(U60:AY60),""))</f>
        <v>0</v>
      </c>
      <c r="BA60" s="1144"/>
      <c r="BB60" s="1158">
        <f>IF($BC$4="４週",AZ60/4,IF($BC$4="暦月",(AZ60/($BC$9/7)),""))</f>
        <v>0</v>
      </c>
      <c r="BC60" s="1144"/>
      <c r="BD60" s="1174"/>
      <c r="BE60" s="1178"/>
      <c r="BF60" s="1178"/>
      <c r="BG60" s="1178"/>
      <c r="BH60" s="1183"/>
    </row>
    <row r="61" spans="2:60" ht="20.25" customHeight="1">
      <c r="B61" s="941"/>
      <c r="C61" s="954"/>
      <c r="D61" s="967"/>
      <c r="E61" s="975"/>
      <c r="F61" s="973"/>
      <c r="G61" s="981"/>
      <c r="H61" s="994"/>
      <c r="I61" s="1002"/>
      <c r="J61" s="1008"/>
      <c r="K61" s="1008"/>
      <c r="L61" s="983"/>
      <c r="M61" s="1014"/>
      <c r="N61" s="1019"/>
      <c r="O61" s="1024"/>
      <c r="P61" s="1029" t="s">
        <v>305</v>
      </c>
      <c r="Q61" s="915"/>
      <c r="R61" s="915"/>
      <c r="S61" s="959"/>
      <c r="T61" s="1059"/>
      <c r="U61" s="1073"/>
      <c r="V61" s="1083"/>
      <c r="W61" s="1083"/>
      <c r="X61" s="1083"/>
      <c r="Y61" s="1083"/>
      <c r="Z61" s="1083"/>
      <c r="AA61" s="1097"/>
      <c r="AB61" s="1073"/>
      <c r="AC61" s="1083"/>
      <c r="AD61" s="1083"/>
      <c r="AE61" s="1083"/>
      <c r="AF61" s="1083"/>
      <c r="AG61" s="1083"/>
      <c r="AH61" s="1097"/>
      <c r="AI61" s="1073"/>
      <c r="AJ61" s="1083"/>
      <c r="AK61" s="1083"/>
      <c r="AL61" s="1083"/>
      <c r="AM61" s="1083"/>
      <c r="AN61" s="1083"/>
      <c r="AO61" s="1097"/>
      <c r="AP61" s="1073"/>
      <c r="AQ61" s="1083"/>
      <c r="AR61" s="1083"/>
      <c r="AS61" s="1083"/>
      <c r="AT61" s="1083"/>
      <c r="AU61" s="1083"/>
      <c r="AV61" s="1097"/>
      <c r="AW61" s="1073"/>
      <c r="AX61" s="1083"/>
      <c r="AY61" s="1083"/>
      <c r="AZ61" s="1133"/>
      <c r="BA61" s="1145"/>
      <c r="BB61" s="1159"/>
      <c r="BC61" s="1145"/>
      <c r="BD61" s="1175"/>
      <c r="BE61" s="1179"/>
      <c r="BF61" s="1179"/>
      <c r="BG61" s="1179"/>
      <c r="BH61" s="1184"/>
    </row>
    <row r="62" spans="2:60" ht="20.25" customHeight="1">
      <c r="B62" s="939">
        <f>B59+1</f>
        <v>14</v>
      </c>
      <c r="C62" s="952"/>
      <c r="D62" s="965"/>
      <c r="E62" s="973"/>
      <c r="F62" s="973">
        <f>C61</f>
        <v>0</v>
      </c>
      <c r="G62" s="981"/>
      <c r="H62" s="991"/>
      <c r="I62" s="1000"/>
      <c r="J62" s="1006"/>
      <c r="K62" s="1006"/>
      <c r="L62" s="981"/>
      <c r="M62" s="1012"/>
      <c r="N62" s="1017"/>
      <c r="O62" s="1022"/>
      <c r="P62" s="1027" t="s">
        <v>301</v>
      </c>
      <c r="Q62" s="1034"/>
      <c r="R62" s="1034"/>
      <c r="S62" s="1042"/>
      <c r="T62" s="1054"/>
      <c r="U62" s="1071" t="str">
        <f>IF(U61="","",VLOOKUP(U61,'標準様式１シフト記号表（勤務時間帯）'!$D$6:$X$47,21,FALSE))</f>
        <v/>
      </c>
      <c r="V62" s="1081" t="str">
        <f>IF(V61="","",VLOOKUP(V61,'標準様式１シフト記号表（勤務時間帯）'!$D$6:$X$47,21,FALSE))</f>
        <v/>
      </c>
      <c r="W62" s="1081" t="str">
        <f>IF(W61="","",VLOOKUP(W61,'標準様式１シフト記号表（勤務時間帯）'!$D$6:$X$47,21,FALSE))</f>
        <v/>
      </c>
      <c r="X62" s="1081" t="str">
        <f>IF(X61="","",VLOOKUP(X61,'標準様式１シフト記号表（勤務時間帯）'!$D$6:$X$47,21,FALSE))</f>
        <v/>
      </c>
      <c r="Y62" s="1081" t="str">
        <f>IF(Y61="","",VLOOKUP(Y61,'標準様式１シフト記号表（勤務時間帯）'!$D$6:$X$47,21,FALSE))</f>
        <v/>
      </c>
      <c r="Z62" s="1081" t="str">
        <f>IF(Z61="","",VLOOKUP(Z61,'標準様式１シフト記号表（勤務時間帯）'!$D$6:$X$47,21,FALSE))</f>
        <v/>
      </c>
      <c r="AA62" s="1095" t="str">
        <f>IF(AA61="","",VLOOKUP(AA61,'標準様式１シフト記号表（勤務時間帯）'!$D$6:$X$47,21,FALSE))</f>
        <v/>
      </c>
      <c r="AB62" s="1071" t="str">
        <f>IF(AB61="","",VLOOKUP(AB61,'標準様式１シフト記号表（勤務時間帯）'!$D$6:$X$47,21,FALSE))</f>
        <v/>
      </c>
      <c r="AC62" s="1081" t="str">
        <f>IF(AC61="","",VLOOKUP(AC61,'標準様式１シフト記号表（勤務時間帯）'!$D$6:$X$47,21,FALSE))</f>
        <v/>
      </c>
      <c r="AD62" s="1081" t="str">
        <f>IF(AD61="","",VLOOKUP(AD61,'標準様式１シフト記号表（勤務時間帯）'!$D$6:$X$47,21,FALSE))</f>
        <v/>
      </c>
      <c r="AE62" s="1081" t="str">
        <f>IF(AE61="","",VLOOKUP(AE61,'標準様式１シフト記号表（勤務時間帯）'!$D$6:$X$47,21,FALSE))</f>
        <v/>
      </c>
      <c r="AF62" s="1081" t="str">
        <f>IF(AF61="","",VLOOKUP(AF61,'標準様式１シフト記号表（勤務時間帯）'!$D$6:$X$47,21,FALSE))</f>
        <v/>
      </c>
      <c r="AG62" s="1081" t="str">
        <f>IF(AG61="","",VLOOKUP(AG61,'標準様式１シフト記号表（勤務時間帯）'!$D$6:$X$47,21,FALSE))</f>
        <v/>
      </c>
      <c r="AH62" s="1095" t="str">
        <f>IF(AH61="","",VLOOKUP(AH61,'標準様式１シフト記号表（勤務時間帯）'!$D$6:$X$47,21,FALSE))</f>
        <v/>
      </c>
      <c r="AI62" s="1071" t="str">
        <f>IF(AI61="","",VLOOKUP(AI61,'標準様式１シフト記号表（勤務時間帯）'!$D$6:$X$47,21,FALSE))</f>
        <v/>
      </c>
      <c r="AJ62" s="1081" t="str">
        <f>IF(AJ61="","",VLOOKUP(AJ61,'標準様式１シフト記号表（勤務時間帯）'!$D$6:$X$47,21,FALSE))</f>
        <v/>
      </c>
      <c r="AK62" s="1081" t="str">
        <f>IF(AK61="","",VLOOKUP(AK61,'標準様式１シフト記号表（勤務時間帯）'!$D$6:$X$47,21,FALSE))</f>
        <v/>
      </c>
      <c r="AL62" s="1081" t="str">
        <f>IF(AL61="","",VLOOKUP(AL61,'標準様式１シフト記号表（勤務時間帯）'!$D$6:$X$47,21,FALSE))</f>
        <v/>
      </c>
      <c r="AM62" s="1081" t="str">
        <f>IF(AM61="","",VLOOKUP(AM61,'標準様式１シフト記号表（勤務時間帯）'!$D$6:$X$47,21,FALSE))</f>
        <v/>
      </c>
      <c r="AN62" s="1081" t="str">
        <f>IF(AN61="","",VLOOKUP(AN61,'標準様式１シフト記号表（勤務時間帯）'!$D$6:$X$47,21,FALSE))</f>
        <v/>
      </c>
      <c r="AO62" s="1095" t="str">
        <f>IF(AO61="","",VLOOKUP(AO61,'標準様式１シフト記号表（勤務時間帯）'!$D$6:$X$47,21,FALSE))</f>
        <v/>
      </c>
      <c r="AP62" s="1071" t="str">
        <f>IF(AP61="","",VLOOKUP(AP61,'標準様式１シフト記号表（勤務時間帯）'!$D$6:$X$47,21,FALSE))</f>
        <v/>
      </c>
      <c r="AQ62" s="1081" t="str">
        <f>IF(AQ61="","",VLOOKUP(AQ61,'標準様式１シフト記号表（勤務時間帯）'!$D$6:$X$47,21,FALSE))</f>
        <v/>
      </c>
      <c r="AR62" s="1081" t="str">
        <f>IF(AR61="","",VLOOKUP(AR61,'標準様式１シフト記号表（勤務時間帯）'!$D$6:$X$47,21,FALSE))</f>
        <v/>
      </c>
      <c r="AS62" s="1081" t="str">
        <f>IF(AS61="","",VLOOKUP(AS61,'標準様式１シフト記号表（勤務時間帯）'!$D$6:$X$47,21,FALSE))</f>
        <v/>
      </c>
      <c r="AT62" s="1081" t="str">
        <f>IF(AT61="","",VLOOKUP(AT61,'標準様式１シフト記号表（勤務時間帯）'!$D$6:$X$47,21,FALSE))</f>
        <v/>
      </c>
      <c r="AU62" s="1081" t="str">
        <f>IF(AU61="","",VLOOKUP(AU61,'標準様式１シフト記号表（勤務時間帯）'!$D$6:$X$47,21,FALSE))</f>
        <v/>
      </c>
      <c r="AV62" s="1095" t="str">
        <f>IF(AV61="","",VLOOKUP(AV61,'標準様式１シフト記号表（勤務時間帯）'!$D$6:$X$47,21,FALSE))</f>
        <v/>
      </c>
      <c r="AW62" s="1071" t="str">
        <f>IF(AW61="","",VLOOKUP(AW61,'標準様式１シフト記号表（勤務時間帯）'!$D$6:$X$47,21,FALSE))</f>
        <v/>
      </c>
      <c r="AX62" s="1081" t="str">
        <f>IF(AX61="","",VLOOKUP(AX61,'標準様式１シフト記号表（勤務時間帯）'!$D$6:$X$47,21,FALSE))</f>
        <v/>
      </c>
      <c r="AY62" s="1081" t="str">
        <f>IF(AY61="","",VLOOKUP(AY61,'標準様式１シフト記号表（勤務時間帯）'!$D$6:$X$47,21,FALSE))</f>
        <v/>
      </c>
      <c r="AZ62" s="1131">
        <f>IF($BC$4="４週",SUM(U62:AV62),IF($BC$4="暦月",SUM(U62:AY62),""))</f>
        <v>0</v>
      </c>
      <c r="BA62" s="1143"/>
      <c r="BB62" s="1157">
        <f>IF($BC$4="４週",AZ62/4,IF($BC$4="暦月",(AZ62/($BC$9/7)),""))</f>
        <v>0</v>
      </c>
      <c r="BC62" s="1143"/>
      <c r="BD62" s="1173"/>
      <c r="BE62" s="1177"/>
      <c r="BF62" s="1177"/>
      <c r="BG62" s="1177"/>
      <c r="BH62" s="1182"/>
    </row>
    <row r="63" spans="2:60" ht="20.25" customHeight="1">
      <c r="B63" s="940"/>
      <c r="C63" s="953"/>
      <c r="D63" s="966"/>
      <c r="E63" s="974"/>
      <c r="F63" s="974"/>
      <c r="G63" s="982">
        <f>C61</f>
        <v>0</v>
      </c>
      <c r="H63" s="992"/>
      <c r="I63" s="1001"/>
      <c r="J63" s="1007"/>
      <c r="K63" s="1007"/>
      <c r="L63" s="982"/>
      <c r="M63" s="1013"/>
      <c r="N63" s="1018"/>
      <c r="O63" s="1023"/>
      <c r="P63" s="1030" t="s">
        <v>30</v>
      </c>
      <c r="Q63" s="1038"/>
      <c r="R63" s="1038"/>
      <c r="S63" s="1046"/>
      <c r="T63" s="1060"/>
      <c r="U63" s="1072" t="str">
        <f>IF(U61="","",VLOOKUP(U61,'標準様式１シフト記号表（勤務時間帯）'!$D$6:$Z$47,23,FALSE))</f>
        <v/>
      </c>
      <c r="V63" s="1082" t="str">
        <f>IF(V61="","",VLOOKUP(V61,'標準様式１シフト記号表（勤務時間帯）'!$D$6:$Z$47,23,FALSE))</f>
        <v/>
      </c>
      <c r="W63" s="1082" t="str">
        <f>IF(W61="","",VLOOKUP(W61,'標準様式１シフト記号表（勤務時間帯）'!$D$6:$Z$47,23,FALSE))</f>
        <v/>
      </c>
      <c r="X63" s="1082" t="str">
        <f>IF(X61="","",VLOOKUP(X61,'標準様式１シフト記号表（勤務時間帯）'!$D$6:$Z$47,23,FALSE))</f>
        <v/>
      </c>
      <c r="Y63" s="1082" t="str">
        <f>IF(Y61="","",VLOOKUP(Y61,'標準様式１シフト記号表（勤務時間帯）'!$D$6:$Z$47,23,FALSE))</f>
        <v/>
      </c>
      <c r="Z63" s="1082" t="str">
        <f>IF(Z61="","",VLOOKUP(Z61,'標準様式１シフト記号表（勤務時間帯）'!$D$6:$Z$47,23,FALSE))</f>
        <v/>
      </c>
      <c r="AA63" s="1096" t="str">
        <f>IF(AA61="","",VLOOKUP(AA61,'標準様式１シフト記号表（勤務時間帯）'!$D$6:$Z$47,23,FALSE))</f>
        <v/>
      </c>
      <c r="AB63" s="1072" t="str">
        <f>IF(AB61="","",VLOOKUP(AB61,'標準様式１シフト記号表（勤務時間帯）'!$D$6:$Z$47,23,FALSE))</f>
        <v/>
      </c>
      <c r="AC63" s="1082" t="str">
        <f>IF(AC61="","",VLOOKUP(AC61,'標準様式１シフト記号表（勤務時間帯）'!$D$6:$Z$47,23,FALSE))</f>
        <v/>
      </c>
      <c r="AD63" s="1082" t="str">
        <f>IF(AD61="","",VLOOKUP(AD61,'標準様式１シフト記号表（勤務時間帯）'!$D$6:$Z$47,23,FALSE))</f>
        <v/>
      </c>
      <c r="AE63" s="1082" t="str">
        <f>IF(AE61="","",VLOOKUP(AE61,'標準様式１シフト記号表（勤務時間帯）'!$D$6:$Z$47,23,FALSE))</f>
        <v/>
      </c>
      <c r="AF63" s="1082" t="str">
        <f>IF(AF61="","",VLOOKUP(AF61,'標準様式１シフト記号表（勤務時間帯）'!$D$6:$Z$47,23,FALSE))</f>
        <v/>
      </c>
      <c r="AG63" s="1082" t="str">
        <f>IF(AG61="","",VLOOKUP(AG61,'標準様式１シフト記号表（勤務時間帯）'!$D$6:$Z$47,23,FALSE))</f>
        <v/>
      </c>
      <c r="AH63" s="1096" t="str">
        <f>IF(AH61="","",VLOOKUP(AH61,'標準様式１シフト記号表（勤務時間帯）'!$D$6:$Z$47,23,FALSE))</f>
        <v/>
      </c>
      <c r="AI63" s="1072" t="str">
        <f>IF(AI61="","",VLOOKUP(AI61,'標準様式１シフト記号表（勤務時間帯）'!$D$6:$Z$47,23,FALSE))</f>
        <v/>
      </c>
      <c r="AJ63" s="1082" t="str">
        <f>IF(AJ61="","",VLOOKUP(AJ61,'標準様式１シフト記号表（勤務時間帯）'!$D$6:$Z$47,23,FALSE))</f>
        <v/>
      </c>
      <c r="AK63" s="1082" t="str">
        <f>IF(AK61="","",VLOOKUP(AK61,'標準様式１シフト記号表（勤務時間帯）'!$D$6:$Z$47,23,FALSE))</f>
        <v/>
      </c>
      <c r="AL63" s="1082" t="str">
        <f>IF(AL61="","",VLOOKUP(AL61,'標準様式１シフト記号表（勤務時間帯）'!$D$6:$Z$47,23,FALSE))</f>
        <v/>
      </c>
      <c r="AM63" s="1082" t="str">
        <f>IF(AM61="","",VLOOKUP(AM61,'標準様式１シフト記号表（勤務時間帯）'!$D$6:$Z$47,23,FALSE))</f>
        <v/>
      </c>
      <c r="AN63" s="1082" t="str">
        <f>IF(AN61="","",VLOOKUP(AN61,'標準様式１シフト記号表（勤務時間帯）'!$D$6:$Z$47,23,FALSE))</f>
        <v/>
      </c>
      <c r="AO63" s="1096" t="str">
        <f>IF(AO61="","",VLOOKUP(AO61,'標準様式１シフト記号表（勤務時間帯）'!$D$6:$Z$47,23,FALSE))</f>
        <v/>
      </c>
      <c r="AP63" s="1072" t="str">
        <f>IF(AP61="","",VLOOKUP(AP61,'標準様式１シフト記号表（勤務時間帯）'!$D$6:$Z$47,23,FALSE))</f>
        <v/>
      </c>
      <c r="AQ63" s="1082" t="str">
        <f>IF(AQ61="","",VLOOKUP(AQ61,'標準様式１シフト記号表（勤務時間帯）'!$D$6:$Z$47,23,FALSE))</f>
        <v/>
      </c>
      <c r="AR63" s="1082" t="str">
        <f>IF(AR61="","",VLOOKUP(AR61,'標準様式１シフト記号表（勤務時間帯）'!$D$6:$Z$47,23,FALSE))</f>
        <v/>
      </c>
      <c r="AS63" s="1082" t="str">
        <f>IF(AS61="","",VLOOKUP(AS61,'標準様式１シフト記号表（勤務時間帯）'!$D$6:$Z$47,23,FALSE))</f>
        <v/>
      </c>
      <c r="AT63" s="1082" t="str">
        <f>IF(AT61="","",VLOOKUP(AT61,'標準様式１シフト記号表（勤務時間帯）'!$D$6:$Z$47,23,FALSE))</f>
        <v/>
      </c>
      <c r="AU63" s="1082" t="str">
        <f>IF(AU61="","",VLOOKUP(AU61,'標準様式１シフト記号表（勤務時間帯）'!$D$6:$Z$47,23,FALSE))</f>
        <v/>
      </c>
      <c r="AV63" s="1096" t="str">
        <f>IF(AV61="","",VLOOKUP(AV61,'標準様式１シフト記号表（勤務時間帯）'!$D$6:$Z$47,23,FALSE))</f>
        <v/>
      </c>
      <c r="AW63" s="1072" t="str">
        <f>IF(AW61="","",VLOOKUP(AW61,'標準様式１シフト記号表（勤務時間帯）'!$D$6:$Z$47,23,FALSE))</f>
        <v/>
      </c>
      <c r="AX63" s="1082" t="str">
        <f>IF(AX61="","",VLOOKUP(AX61,'標準様式１シフト記号表（勤務時間帯）'!$D$6:$Z$47,23,FALSE))</f>
        <v/>
      </c>
      <c r="AY63" s="1082" t="str">
        <f>IF(AY61="","",VLOOKUP(AY61,'標準様式１シフト記号表（勤務時間帯）'!$D$6:$Z$47,23,FALSE))</f>
        <v/>
      </c>
      <c r="AZ63" s="1132">
        <f>IF($BC$4="４週",SUM(U63:AV63),IF($BC$4="暦月",SUM(U63:AY63),""))</f>
        <v>0</v>
      </c>
      <c r="BA63" s="1144"/>
      <c r="BB63" s="1158">
        <f>IF($BC$4="４週",AZ63/4,IF($BC$4="暦月",(AZ63/($BC$9/7)),""))</f>
        <v>0</v>
      </c>
      <c r="BC63" s="1144"/>
      <c r="BD63" s="1174"/>
      <c r="BE63" s="1178"/>
      <c r="BF63" s="1178"/>
      <c r="BG63" s="1178"/>
      <c r="BH63" s="1183"/>
    </row>
    <row r="64" spans="2:60" ht="20.25" customHeight="1">
      <c r="B64" s="941"/>
      <c r="C64" s="954"/>
      <c r="D64" s="967"/>
      <c r="E64" s="975"/>
      <c r="F64" s="973"/>
      <c r="G64" s="981"/>
      <c r="H64" s="994"/>
      <c r="I64" s="1002"/>
      <c r="J64" s="1008"/>
      <c r="K64" s="1008"/>
      <c r="L64" s="983"/>
      <c r="M64" s="1014"/>
      <c r="N64" s="1019"/>
      <c r="O64" s="1024"/>
      <c r="P64" s="1029" t="s">
        <v>305</v>
      </c>
      <c r="Q64" s="915"/>
      <c r="R64" s="915"/>
      <c r="S64" s="959"/>
      <c r="T64" s="1059"/>
      <c r="U64" s="1073"/>
      <c r="V64" s="1083"/>
      <c r="W64" s="1083"/>
      <c r="X64" s="1083"/>
      <c r="Y64" s="1083"/>
      <c r="Z64" s="1083"/>
      <c r="AA64" s="1097"/>
      <c r="AB64" s="1073"/>
      <c r="AC64" s="1083"/>
      <c r="AD64" s="1083"/>
      <c r="AE64" s="1083"/>
      <c r="AF64" s="1083"/>
      <c r="AG64" s="1083"/>
      <c r="AH64" s="1097"/>
      <c r="AI64" s="1073"/>
      <c r="AJ64" s="1083"/>
      <c r="AK64" s="1083"/>
      <c r="AL64" s="1083"/>
      <c r="AM64" s="1083"/>
      <c r="AN64" s="1083"/>
      <c r="AO64" s="1097"/>
      <c r="AP64" s="1073"/>
      <c r="AQ64" s="1083"/>
      <c r="AR64" s="1083"/>
      <c r="AS64" s="1083"/>
      <c r="AT64" s="1083"/>
      <c r="AU64" s="1083"/>
      <c r="AV64" s="1097"/>
      <c r="AW64" s="1073"/>
      <c r="AX64" s="1083"/>
      <c r="AY64" s="1083"/>
      <c r="AZ64" s="1133"/>
      <c r="BA64" s="1145"/>
      <c r="BB64" s="1159"/>
      <c r="BC64" s="1145"/>
      <c r="BD64" s="1175"/>
      <c r="BE64" s="1179"/>
      <c r="BF64" s="1179"/>
      <c r="BG64" s="1179"/>
      <c r="BH64" s="1184"/>
    </row>
    <row r="65" spans="2:60" ht="20.25" customHeight="1">
      <c r="B65" s="939">
        <f>B62+1</f>
        <v>15</v>
      </c>
      <c r="C65" s="952"/>
      <c r="D65" s="965"/>
      <c r="E65" s="973"/>
      <c r="F65" s="973">
        <f>C64</f>
        <v>0</v>
      </c>
      <c r="G65" s="981"/>
      <c r="H65" s="991"/>
      <c r="I65" s="1000"/>
      <c r="J65" s="1006"/>
      <c r="K65" s="1006"/>
      <c r="L65" s="981"/>
      <c r="M65" s="1012"/>
      <c r="N65" s="1017"/>
      <c r="O65" s="1022"/>
      <c r="P65" s="1027" t="s">
        <v>301</v>
      </c>
      <c r="Q65" s="1034"/>
      <c r="R65" s="1034"/>
      <c r="S65" s="1042"/>
      <c r="T65" s="1054"/>
      <c r="U65" s="1071" t="str">
        <f>IF(U64="","",VLOOKUP(U64,'標準様式１シフト記号表（勤務時間帯）'!$D$6:$X$47,21,FALSE))</f>
        <v/>
      </c>
      <c r="V65" s="1081" t="str">
        <f>IF(V64="","",VLOOKUP(V64,'標準様式１シフト記号表（勤務時間帯）'!$D$6:$X$47,21,FALSE))</f>
        <v/>
      </c>
      <c r="W65" s="1081" t="str">
        <f>IF(W64="","",VLOOKUP(W64,'標準様式１シフト記号表（勤務時間帯）'!$D$6:$X$47,21,FALSE))</f>
        <v/>
      </c>
      <c r="X65" s="1081" t="str">
        <f>IF(X64="","",VLOOKUP(X64,'標準様式１シフト記号表（勤務時間帯）'!$D$6:$X$47,21,FALSE))</f>
        <v/>
      </c>
      <c r="Y65" s="1081" t="str">
        <f>IF(Y64="","",VLOOKUP(Y64,'標準様式１シフト記号表（勤務時間帯）'!$D$6:$X$47,21,FALSE))</f>
        <v/>
      </c>
      <c r="Z65" s="1081" t="str">
        <f>IF(Z64="","",VLOOKUP(Z64,'標準様式１シフト記号表（勤務時間帯）'!$D$6:$X$47,21,FALSE))</f>
        <v/>
      </c>
      <c r="AA65" s="1095" t="str">
        <f>IF(AA64="","",VLOOKUP(AA64,'標準様式１シフト記号表（勤務時間帯）'!$D$6:$X$47,21,FALSE))</f>
        <v/>
      </c>
      <c r="AB65" s="1071" t="str">
        <f>IF(AB64="","",VLOOKUP(AB64,'標準様式１シフト記号表（勤務時間帯）'!$D$6:$X$47,21,FALSE))</f>
        <v/>
      </c>
      <c r="AC65" s="1081" t="str">
        <f>IF(AC64="","",VLOOKUP(AC64,'標準様式１シフト記号表（勤務時間帯）'!$D$6:$X$47,21,FALSE))</f>
        <v/>
      </c>
      <c r="AD65" s="1081" t="str">
        <f>IF(AD64="","",VLOOKUP(AD64,'標準様式１シフト記号表（勤務時間帯）'!$D$6:$X$47,21,FALSE))</f>
        <v/>
      </c>
      <c r="AE65" s="1081" t="str">
        <f>IF(AE64="","",VLOOKUP(AE64,'標準様式１シフト記号表（勤務時間帯）'!$D$6:$X$47,21,FALSE))</f>
        <v/>
      </c>
      <c r="AF65" s="1081" t="str">
        <f>IF(AF64="","",VLOOKUP(AF64,'標準様式１シフト記号表（勤務時間帯）'!$D$6:$X$47,21,FALSE))</f>
        <v/>
      </c>
      <c r="AG65" s="1081" t="str">
        <f>IF(AG64="","",VLOOKUP(AG64,'標準様式１シフト記号表（勤務時間帯）'!$D$6:$X$47,21,FALSE))</f>
        <v/>
      </c>
      <c r="AH65" s="1095" t="str">
        <f>IF(AH64="","",VLOOKUP(AH64,'標準様式１シフト記号表（勤務時間帯）'!$D$6:$X$47,21,FALSE))</f>
        <v/>
      </c>
      <c r="AI65" s="1071" t="str">
        <f>IF(AI64="","",VLOOKUP(AI64,'標準様式１シフト記号表（勤務時間帯）'!$D$6:$X$47,21,FALSE))</f>
        <v/>
      </c>
      <c r="AJ65" s="1081" t="str">
        <f>IF(AJ64="","",VLOOKUP(AJ64,'標準様式１シフト記号表（勤務時間帯）'!$D$6:$X$47,21,FALSE))</f>
        <v/>
      </c>
      <c r="AK65" s="1081" t="str">
        <f>IF(AK64="","",VLOOKUP(AK64,'標準様式１シフト記号表（勤務時間帯）'!$D$6:$X$47,21,FALSE))</f>
        <v/>
      </c>
      <c r="AL65" s="1081" t="str">
        <f>IF(AL64="","",VLOOKUP(AL64,'標準様式１シフト記号表（勤務時間帯）'!$D$6:$X$47,21,FALSE))</f>
        <v/>
      </c>
      <c r="AM65" s="1081" t="str">
        <f>IF(AM64="","",VLOOKUP(AM64,'標準様式１シフト記号表（勤務時間帯）'!$D$6:$X$47,21,FALSE))</f>
        <v/>
      </c>
      <c r="AN65" s="1081" t="str">
        <f>IF(AN64="","",VLOOKUP(AN64,'標準様式１シフト記号表（勤務時間帯）'!$D$6:$X$47,21,FALSE))</f>
        <v/>
      </c>
      <c r="AO65" s="1095" t="str">
        <f>IF(AO64="","",VLOOKUP(AO64,'標準様式１シフト記号表（勤務時間帯）'!$D$6:$X$47,21,FALSE))</f>
        <v/>
      </c>
      <c r="AP65" s="1071" t="str">
        <f>IF(AP64="","",VLOOKUP(AP64,'標準様式１シフト記号表（勤務時間帯）'!$D$6:$X$47,21,FALSE))</f>
        <v/>
      </c>
      <c r="AQ65" s="1081" t="str">
        <f>IF(AQ64="","",VLOOKUP(AQ64,'標準様式１シフト記号表（勤務時間帯）'!$D$6:$X$47,21,FALSE))</f>
        <v/>
      </c>
      <c r="AR65" s="1081" t="str">
        <f>IF(AR64="","",VLOOKUP(AR64,'標準様式１シフト記号表（勤務時間帯）'!$D$6:$X$47,21,FALSE))</f>
        <v/>
      </c>
      <c r="AS65" s="1081" t="str">
        <f>IF(AS64="","",VLOOKUP(AS64,'標準様式１シフト記号表（勤務時間帯）'!$D$6:$X$47,21,FALSE))</f>
        <v/>
      </c>
      <c r="AT65" s="1081" t="str">
        <f>IF(AT64="","",VLOOKUP(AT64,'標準様式１シフト記号表（勤務時間帯）'!$D$6:$X$47,21,FALSE))</f>
        <v/>
      </c>
      <c r="AU65" s="1081" t="str">
        <f>IF(AU64="","",VLOOKUP(AU64,'標準様式１シフト記号表（勤務時間帯）'!$D$6:$X$47,21,FALSE))</f>
        <v/>
      </c>
      <c r="AV65" s="1095" t="str">
        <f>IF(AV64="","",VLOOKUP(AV64,'標準様式１シフト記号表（勤務時間帯）'!$D$6:$X$47,21,FALSE))</f>
        <v/>
      </c>
      <c r="AW65" s="1071" t="str">
        <f>IF(AW64="","",VLOOKUP(AW64,'標準様式１シフト記号表（勤務時間帯）'!$D$6:$X$47,21,FALSE))</f>
        <v/>
      </c>
      <c r="AX65" s="1081" t="str">
        <f>IF(AX64="","",VLOOKUP(AX64,'標準様式１シフト記号表（勤務時間帯）'!$D$6:$X$47,21,FALSE))</f>
        <v/>
      </c>
      <c r="AY65" s="1081" t="str">
        <f>IF(AY64="","",VLOOKUP(AY64,'標準様式１シフト記号表（勤務時間帯）'!$D$6:$X$47,21,FALSE))</f>
        <v/>
      </c>
      <c r="AZ65" s="1131">
        <f>IF($BC$4="４週",SUM(U65:AV65),IF($BC$4="暦月",SUM(U65:AY65),""))</f>
        <v>0</v>
      </c>
      <c r="BA65" s="1143"/>
      <c r="BB65" s="1157">
        <f>IF($BC$4="４週",AZ65/4,IF($BC$4="暦月",(AZ65/($BC$9/7)),""))</f>
        <v>0</v>
      </c>
      <c r="BC65" s="1143"/>
      <c r="BD65" s="1173"/>
      <c r="BE65" s="1177"/>
      <c r="BF65" s="1177"/>
      <c r="BG65" s="1177"/>
      <c r="BH65" s="1182"/>
    </row>
    <row r="66" spans="2:60" ht="20.25" customHeight="1">
      <c r="B66" s="940"/>
      <c r="C66" s="953"/>
      <c r="D66" s="966"/>
      <c r="E66" s="974"/>
      <c r="F66" s="974"/>
      <c r="G66" s="982">
        <f>C64</f>
        <v>0</v>
      </c>
      <c r="H66" s="992"/>
      <c r="I66" s="1001"/>
      <c r="J66" s="1007"/>
      <c r="K66" s="1007"/>
      <c r="L66" s="982"/>
      <c r="M66" s="1013"/>
      <c r="N66" s="1018"/>
      <c r="O66" s="1023"/>
      <c r="P66" s="1030" t="s">
        <v>30</v>
      </c>
      <c r="Q66" s="1038"/>
      <c r="R66" s="1038"/>
      <c r="S66" s="1046"/>
      <c r="T66" s="1060"/>
      <c r="U66" s="1072" t="str">
        <f>IF(U64="","",VLOOKUP(U64,'標準様式１シフト記号表（勤務時間帯）'!$D$6:$Z$47,23,FALSE))</f>
        <v/>
      </c>
      <c r="V66" s="1082" t="str">
        <f>IF(V64="","",VLOOKUP(V64,'標準様式１シフト記号表（勤務時間帯）'!$D$6:$Z$47,23,FALSE))</f>
        <v/>
      </c>
      <c r="W66" s="1082" t="str">
        <f>IF(W64="","",VLOOKUP(W64,'標準様式１シフト記号表（勤務時間帯）'!$D$6:$Z$47,23,FALSE))</f>
        <v/>
      </c>
      <c r="X66" s="1082" t="str">
        <f>IF(X64="","",VLOOKUP(X64,'標準様式１シフト記号表（勤務時間帯）'!$D$6:$Z$47,23,FALSE))</f>
        <v/>
      </c>
      <c r="Y66" s="1082" t="str">
        <f>IF(Y64="","",VLOOKUP(Y64,'標準様式１シフト記号表（勤務時間帯）'!$D$6:$Z$47,23,FALSE))</f>
        <v/>
      </c>
      <c r="Z66" s="1082" t="str">
        <f>IF(Z64="","",VLOOKUP(Z64,'標準様式１シフト記号表（勤務時間帯）'!$D$6:$Z$47,23,FALSE))</f>
        <v/>
      </c>
      <c r="AA66" s="1096" t="str">
        <f>IF(AA64="","",VLOOKUP(AA64,'標準様式１シフト記号表（勤務時間帯）'!$D$6:$Z$47,23,FALSE))</f>
        <v/>
      </c>
      <c r="AB66" s="1072" t="str">
        <f>IF(AB64="","",VLOOKUP(AB64,'標準様式１シフト記号表（勤務時間帯）'!$D$6:$Z$47,23,FALSE))</f>
        <v/>
      </c>
      <c r="AC66" s="1082" t="str">
        <f>IF(AC64="","",VLOOKUP(AC64,'標準様式１シフト記号表（勤務時間帯）'!$D$6:$Z$47,23,FALSE))</f>
        <v/>
      </c>
      <c r="AD66" s="1082" t="str">
        <f>IF(AD64="","",VLOOKUP(AD64,'標準様式１シフト記号表（勤務時間帯）'!$D$6:$Z$47,23,FALSE))</f>
        <v/>
      </c>
      <c r="AE66" s="1082" t="str">
        <f>IF(AE64="","",VLOOKUP(AE64,'標準様式１シフト記号表（勤務時間帯）'!$D$6:$Z$47,23,FALSE))</f>
        <v/>
      </c>
      <c r="AF66" s="1082" t="str">
        <f>IF(AF64="","",VLOOKUP(AF64,'標準様式１シフト記号表（勤務時間帯）'!$D$6:$Z$47,23,FALSE))</f>
        <v/>
      </c>
      <c r="AG66" s="1082" t="str">
        <f>IF(AG64="","",VLOOKUP(AG64,'標準様式１シフト記号表（勤務時間帯）'!$D$6:$Z$47,23,FALSE))</f>
        <v/>
      </c>
      <c r="AH66" s="1096" t="str">
        <f>IF(AH64="","",VLOOKUP(AH64,'標準様式１シフト記号表（勤務時間帯）'!$D$6:$Z$47,23,FALSE))</f>
        <v/>
      </c>
      <c r="AI66" s="1072" t="str">
        <f>IF(AI64="","",VLOOKUP(AI64,'標準様式１シフト記号表（勤務時間帯）'!$D$6:$Z$47,23,FALSE))</f>
        <v/>
      </c>
      <c r="AJ66" s="1082" t="str">
        <f>IF(AJ64="","",VLOOKUP(AJ64,'標準様式１シフト記号表（勤務時間帯）'!$D$6:$Z$47,23,FALSE))</f>
        <v/>
      </c>
      <c r="AK66" s="1082" t="str">
        <f>IF(AK64="","",VLOOKUP(AK64,'標準様式１シフト記号表（勤務時間帯）'!$D$6:$Z$47,23,FALSE))</f>
        <v/>
      </c>
      <c r="AL66" s="1082" t="str">
        <f>IF(AL64="","",VLOOKUP(AL64,'標準様式１シフト記号表（勤務時間帯）'!$D$6:$Z$47,23,FALSE))</f>
        <v/>
      </c>
      <c r="AM66" s="1082" t="str">
        <f>IF(AM64="","",VLOOKUP(AM64,'標準様式１シフト記号表（勤務時間帯）'!$D$6:$Z$47,23,FALSE))</f>
        <v/>
      </c>
      <c r="AN66" s="1082" t="str">
        <f>IF(AN64="","",VLOOKUP(AN64,'標準様式１シフト記号表（勤務時間帯）'!$D$6:$Z$47,23,FALSE))</f>
        <v/>
      </c>
      <c r="AO66" s="1096" t="str">
        <f>IF(AO64="","",VLOOKUP(AO64,'標準様式１シフト記号表（勤務時間帯）'!$D$6:$Z$47,23,FALSE))</f>
        <v/>
      </c>
      <c r="AP66" s="1072" t="str">
        <f>IF(AP64="","",VLOOKUP(AP64,'標準様式１シフト記号表（勤務時間帯）'!$D$6:$Z$47,23,FALSE))</f>
        <v/>
      </c>
      <c r="AQ66" s="1082" t="str">
        <f>IF(AQ64="","",VLOOKUP(AQ64,'標準様式１シフト記号表（勤務時間帯）'!$D$6:$Z$47,23,FALSE))</f>
        <v/>
      </c>
      <c r="AR66" s="1082" t="str">
        <f>IF(AR64="","",VLOOKUP(AR64,'標準様式１シフト記号表（勤務時間帯）'!$D$6:$Z$47,23,FALSE))</f>
        <v/>
      </c>
      <c r="AS66" s="1082" t="str">
        <f>IF(AS64="","",VLOOKUP(AS64,'標準様式１シフト記号表（勤務時間帯）'!$D$6:$Z$47,23,FALSE))</f>
        <v/>
      </c>
      <c r="AT66" s="1082" t="str">
        <f>IF(AT64="","",VLOOKUP(AT64,'標準様式１シフト記号表（勤務時間帯）'!$D$6:$Z$47,23,FALSE))</f>
        <v/>
      </c>
      <c r="AU66" s="1082" t="str">
        <f>IF(AU64="","",VLOOKUP(AU64,'標準様式１シフト記号表（勤務時間帯）'!$D$6:$Z$47,23,FALSE))</f>
        <v/>
      </c>
      <c r="AV66" s="1096" t="str">
        <f>IF(AV64="","",VLOOKUP(AV64,'標準様式１シフト記号表（勤務時間帯）'!$D$6:$Z$47,23,FALSE))</f>
        <v/>
      </c>
      <c r="AW66" s="1072" t="str">
        <f>IF(AW64="","",VLOOKUP(AW64,'標準様式１シフト記号表（勤務時間帯）'!$D$6:$Z$47,23,FALSE))</f>
        <v/>
      </c>
      <c r="AX66" s="1082" t="str">
        <f>IF(AX64="","",VLOOKUP(AX64,'標準様式１シフト記号表（勤務時間帯）'!$D$6:$Z$47,23,FALSE))</f>
        <v/>
      </c>
      <c r="AY66" s="1082" t="str">
        <f>IF(AY64="","",VLOOKUP(AY64,'標準様式１シフト記号表（勤務時間帯）'!$D$6:$Z$47,23,FALSE))</f>
        <v/>
      </c>
      <c r="AZ66" s="1132">
        <f>IF($BC$4="４週",SUM(U66:AV66),IF($BC$4="暦月",SUM(U66:AY66),""))</f>
        <v>0</v>
      </c>
      <c r="BA66" s="1144"/>
      <c r="BB66" s="1158">
        <f>IF($BC$4="４週",AZ66/4,IF($BC$4="暦月",(AZ66/($BC$9/7)),""))</f>
        <v>0</v>
      </c>
      <c r="BC66" s="1144"/>
      <c r="BD66" s="1174"/>
      <c r="BE66" s="1178"/>
      <c r="BF66" s="1178"/>
      <c r="BG66" s="1178"/>
      <c r="BH66" s="1183"/>
    </row>
    <row r="67" spans="2:60" ht="20.25" customHeight="1">
      <c r="B67" s="941"/>
      <c r="C67" s="954"/>
      <c r="D67" s="967"/>
      <c r="E67" s="975"/>
      <c r="F67" s="975"/>
      <c r="G67" s="983"/>
      <c r="H67" s="993"/>
      <c r="I67" s="1002"/>
      <c r="J67" s="1008"/>
      <c r="K67" s="1008"/>
      <c r="L67" s="983"/>
      <c r="M67" s="1014"/>
      <c r="N67" s="1019"/>
      <c r="O67" s="1024"/>
      <c r="P67" s="1031" t="s">
        <v>305</v>
      </c>
      <c r="Q67" s="1039"/>
      <c r="R67" s="1039"/>
      <c r="S67" s="1047"/>
      <c r="T67" s="1061"/>
      <c r="U67" s="1073"/>
      <c r="V67" s="1083"/>
      <c r="W67" s="1083"/>
      <c r="X67" s="1083"/>
      <c r="Y67" s="1083"/>
      <c r="Z67" s="1083"/>
      <c r="AA67" s="1097"/>
      <c r="AB67" s="1073"/>
      <c r="AC67" s="1083"/>
      <c r="AD67" s="1083"/>
      <c r="AE67" s="1083"/>
      <c r="AF67" s="1083"/>
      <c r="AG67" s="1083"/>
      <c r="AH67" s="1097"/>
      <c r="AI67" s="1073"/>
      <c r="AJ67" s="1083"/>
      <c r="AK67" s="1083"/>
      <c r="AL67" s="1083"/>
      <c r="AM67" s="1083"/>
      <c r="AN67" s="1083"/>
      <c r="AO67" s="1097"/>
      <c r="AP67" s="1073"/>
      <c r="AQ67" s="1083"/>
      <c r="AR67" s="1083"/>
      <c r="AS67" s="1083"/>
      <c r="AT67" s="1083"/>
      <c r="AU67" s="1083"/>
      <c r="AV67" s="1097"/>
      <c r="AW67" s="1073"/>
      <c r="AX67" s="1083"/>
      <c r="AY67" s="1083"/>
      <c r="AZ67" s="1133"/>
      <c r="BA67" s="1145"/>
      <c r="BB67" s="1159"/>
      <c r="BC67" s="1145"/>
      <c r="BD67" s="1175"/>
      <c r="BE67" s="1179"/>
      <c r="BF67" s="1179"/>
      <c r="BG67" s="1179"/>
      <c r="BH67" s="1184"/>
    </row>
    <row r="68" spans="2:60" ht="20.25" customHeight="1">
      <c r="B68" s="939">
        <f>B65+1</f>
        <v>16</v>
      </c>
      <c r="C68" s="952"/>
      <c r="D68" s="965"/>
      <c r="E68" s="973"/>
      <c r="F68" s="973">
        <f>C67</f>
        <v>0</v>
      </c>
      <c r="G68" s="981"/>
      <c r="H68" s="991"/>
      <c r="I68" s="1000"/>
      <c r="J68" s="1006"/>
      <c r="K68" s="1006"/>
      <c r="L68" s="981"/>
      <c r="M68" s="1012"/>
      <c r="N68" s="1017"/>
      <c r="O68" s="1022"/>
      <c r="P68" s="1027" t="s">
        <v>301</v>
      </c>
      <c r="Q68" s="1034"/>
      <c r="R68" s="1034"/>
      <c r="S68" s="1042"/>
      <c r="T68" s="1054"/>
      <c r="U68" s="1071" t="str">
        <f>IF(U67="","",VLOOKUP(U67,'標準様式１シフト記号表（勤務時間帯）'!$D$6:$X$47,21,FALSE))</f>
        <v/>
      </c>
      <c r="V68" s="1081" t="str">
        <f>IF(V67="","",VLOOKUP(V67,'標準様式１シフト記号表（勤務時間帯）'!$D$6:$X$47,21,FALSE))</f>
        <v/>
      </c>
      <c r="W68" s="1081" t="str">
        <f>IF(W67="","",VLOOKUP(W67,'標準様式１シフト記号表（勤務時間帯）'!$D$6:$X$47,21,FALSE))</f>
        <v/>
      </c>
      <c r="X68" s="1081" t="str">
        <f>IF(X67="","",VLOOKUP(X67,'標準様式１シフト記号表（勤務時間帯）'!$D$6:$X$47,21,FALSE))</f>
        <v/>
      </c>
      <c r="Y68" s="1081" t="str">
        <f>IF(Y67="","",VLOOKUP(Y67,'標準様式１シフト記号表（勤務時間帯）'!$D$6:$X$47,21,FALSE))</f>
        <v/>
      </c>
      <c r="Z68" s="1081" t="str">
        <f>IF(Z67="","",VLOOKUP(Z67,'標準様式１シフト記号表（勤務時間帯）'!$D$6:$X$47,21,FALSE))</f>
        <v/>
      </c>
      <c r="AA68" s="1095" t="str">
        <f>IF(AA67="","",VLOOKUP(AA67,'標準様式１シフト記号表（勤務時間帯）'!$D$6:$X$47,21,FALSE))</f>
        <v/>
      </c>
      <c r="AB68" s="1071" t="str">
        <f>IF(AB67="","",VLOOKUP(AB67,'標準様式１シフト記号表（勤務時間帯）'!$D$6:$X$47,21,FALSE))</f>
        <v/>
      </c>
      <c r="AC68" s="1081" t="str">
        <f>IF(AC67="","",VLOOKUP(AC67,'標準様式１シフト記号表（勤務時間帯）'!$D$6:$X$47,21,FALSE))</f>
        <v/>
      </c>
      <c r="AD68" s="1081" t="str">
        <f>IF(AD67="","",VLOOKUP(AD67,'標準様式１シフト記号表（勤務時間帯）'!$D$6:$X$47,21,FALSE))</f>
        <v/>
      </c>
      <c r="AE68" s="1081" t="str">
        <f>IF(AE67="","",VLOOKUP(AE67,'標準様式１シフト記号表（勤務時間帯）'!$D$6:$X$47,21,FALSE))</f>
        <v/>
      </c>
      <c r="AF68" s="1081" t="str">
        <f>IF(AF67="","",VLOOKUP(AF67,'標準様式１シフト記号表（勤務時間帯）'!$D$6:$X$47,21,FALSE))</f>
        <v/>
      </c>
      <c r="AG68" s="1081" t="str">
        <f>IF(AG67="","",VLOOKUP(AG67,'標準様式１シフト記号表（勤務時間帯）'!$D$6:$X$47,21,FALSE))</f>
        <v/>
      </c>
      <c r="AH68" s="1095" t="str">
        <f>IF(AH67="","",VLOOKUP(AH67,'標準様式１シフト記号表（勤務時間帯）'!$D$6:$X$47,21,FALSE))</f>
        <v/>
      </c>
      <c r="AI68" s="1071" t="str">
        <f>IF(AI67="","",VLOOKUP(AI67,'標準様式１シフト記号表（勤務時間帯）'!$D$6:$X$47,21,FALSE))</f>
        <v/>
      </c>
      <c r="AJ68" s="1081" t="str">
        <f>IF(AJ67="","",VLOOKUP(AJ67,'標準様式１シフト記号表（勤務時間帯）'!$D$6:$X$47,21,FALSE))</f>
        <v/>
      </c>
      <c r="AK68" s="1081" t="str">
        <f>IF(AK67="","",VLOOKUP(AK67,'標準様式１シフト記号表（勤務時間帯）'!$D$6:$X$47,21,FALSE))</f>
        <v/>
      </c>
      <c r="AL68" s="1081" t="str">
        <f>IF(AL67="","",VLOOKUP(AL67,'標準様式１シフト記号表（勤務時間帯）'!$D$6:$X$47,21,FALSE))</f>
        <v/>
      </c>
      <c r="AM68" s="1081" t="str">
        <f>IF(AM67="","",VLOOKUP(AM67,'標準様式１シフト記号表（勤務時間帯）'!$D$6:$X$47,21,FALSE))</f>
        <v/>
      </c>
      <c r="AN68" s="1081" t="str">
        <f>IF(AN67="","",VLOOKUP(AN67,'標準様式１シフト記号表（勤務時間帯）'!$D$6:$X$47,21,FALSE))</f>
        <v/>
      </c>
      <c r="AO68" s="1095" t="str">
        <f>IF(AO67="","",VLOOKUP(AO67,'標準様式１シフト記号表（勤務時間帯）'!$D$6:$X$47,21,FALSE))</f>
        <v/>
      </c>
      <c r="AP68" s="1071" t="str">
        <f>IF(AP67="","",VLOOKUP(AP67,'標準様式１シフト記号表（勤務時間帯）'!$D$6:$X$47,21,FALSE))</f>
        <v/>
      </c>
      <c r="AQ68" s="1081" t="str">
        <f>IF(AQ67="","",VLOOKUP(AQ67,'標準様式１シフト記号表（勤務時間帯）'!$D$6:$X$47,21,FALSE))</f>
        <v/>
      </c>
      <c r="AR68" s="1081" t="str">
        <f>IF(AR67="","",VLOOKUP(AR67,'標準様式１シフト記号表（勤務時間帯）'!$D$6:$X$47,21,FALSE))</f>
        <v/>
      </c>
      <c r="AS68" s="1081" t="str">
        <f>IF(AS67="","",VLOOKUP(AS67,'標準様式１シフト記号表（勤務時間帯）'!$D$6:$X$47,21,FALSE))</f>
        <v/>
      </c>
      <c r="AT68" s="1081" t="str">
        <f>IF(AT67="","",VLOOKUP(AT67,'標準様式１シフト記号表（勤務時間帯）'!$D$6:$X$47,21,FALSE))</f>
        <v/>
      </c>
      <c r="AU68" s="1081" t="str">
        <f>IF(AU67="","",VLOOKUP(AU67,'標準様式１シフト記号表（勤務時間帯）'!$D$6:$X$47,21,FALSE))</f>
        <v/>
      </c>
      <c r="AV68" s="1095" t="str">
        <f>IF(AV67="","",VLOOKUP(AV67,'標準様式１シフト記号表（勤務時間帯）'!$D$6:$X$47,21,FALSE))</f>
        <v/>
      </c>
      <c r="AW68" s="1071" t="str">
        <f>IF(AW67="","",VLOOKUP(AW67,'標準様式１シフト記号表（勤務時間帯）'!$D$6:$X$47,21,FALSE))</f>
        <v/>
      </c>
      <c r="AX68" s="1081" t="str">
        <f>IF(AX67="","",VLOOKUP(AX67,'標準様式１シフト記号表（勤務時間帯）'!$D$6:$X$47,21,FALSE))</f>
        <v/>
      </c>
      <c r="AY68" s="1081" t="str">
        <f>IF(AY67="","",VLOOKUP(AY67,'標準様式１シフト記号表（勤務時間帯）'!$D$6:$X$47,21,FALSE))</f>
        <v/>
      </c>
      <c r="AZ68" s="1131">
        <f>IF($BC$4="４週",SUM(U68:AV68),IF($BC$4="暦月",SUM(U68:AY68),""))</f>
        <v>0</v>
      </c>
      <c r="BA68" s="1143"/>
      <c r="BB68" s="1157">
        <f>IF($BC$4="４週",AZ68/4,IF($BC$4="暦月",(AZ68/($BC$9/7)),""))</f>
        <v>0</v>
      </c>
      <c r="BC68" s="1143"/>
      <c r="BD68" s="1173"/>
      <c r="BE68" s="1177"/>
      <c r="BF68" s="1177"/>
      <c r="BG68" s="1177"/>
      <c r="BH68" s="1182"/>
    </row>
    <row r="69" spans="2:60" ht="20.25" customHeight="1">
      <c r="B69" s="940"/>
      <c r="C69" s="953"/>
      <c r="D69" s="966"/>
      <c r="E69" s="974"/>
      <c r="F69" s="974"/>
      <c r="G69" s="982">
        <f>C67</f>
        <v>0</v>
      </c>
      <c r="H69" s="992"/>
      <c r="I69" s="1001"/>
      <c r="J69" s="1007"/>
      <c r="K69" s="1007"/>
      <c r="L69" s="982"/>
      <c r="M69" s="1013"/>
      <c r="N69" s="1018"/>
      <c r="O69" s="1023"/>
      <c r="P69" s="1189" t="s">
        <v>30</v>
      </c>
      <c r="Q69" s="1035"/>
      <c r="R69" s="1035"/>
      <c r="S69" s="1045"/>
      <c r="T69" s="1058"/>
      <c r="U69" s="1072" t="str">
        <f>IF(U67="","",VLOOKUP(U67,'標準様式１シフト記号表（勤務時間帯）'!$D$6:$Z$47,23,FALSE))</f>
        <v/>
      </c>
      <c r="V69" s="1082" t="str">
        <f>IF(V67="","",VLOOKUP(V67,'標準様式１シフト記号表（勤務時間帯）'!$D$6:$Z$47,23,FALSE))</f>
        <v/>
      </c>
      <c r="W69" s="1082" t="str">
        <f>IF(W67="","",VLOOKUP(W67,'標準様式１シフト記号表（勤務時間帯）'!$D$6:$Z$47,23,FALSE))</f>
        <v/>
      </c>
      <c r="X69" s="1082" t="str">
        <f>IF(X67="","",VLOOKUP(X67,'標準様式１シフト記号表（勤務時間帯）'!$D$6:$Z$47,23,FALSE))</f>
        <v/>
      </c>
      <c r="Y69" s="1082" t="str">
        <f>IF(Y67="","",VLOOKUP(Y67,'標準様式１シフト記号表（勤務時間帯）'!$D$6:$Z$47,23,FALSE))</f>
        <v/>
      </c>
      <c r="Z69" s="1082" t="str">
        <f>IF(Z67="","",VLOOKUP(Z67,'標準様式１シフト記号表（勤務時間帯）'!$D$6:$Z$47,23,FALSE))</f>
        <v/>
      </c>
      <c r="AA69" s="1096" t="str">
        <f>IF(AA67="","",VLOOKUP(AA67,'標準様式１シフト記号表（勤務時間帯）'!$D$6:$Z$47,23,FALSE))</f>
        <v/>
      </c>
      <c r="AB69" s="1072" t="str">
        <f>IF(AB67="","",VLOOKUP(AB67,'標準様式１シフト記号表（勤務時間帯）'!$D$6:$Z$47,23,FALSE))</f>
        <v/>
      </c>
      <c r="AC69" s="1082" t="str">
        <f>IF(AC67="","",VLOOKUP(AC67,'標準様式１シフト記号表（勤務時間帯）'!$D$6:$Z$47,23,FALSE))</f>
        <v/>
      </c>
      <c r="AD69" s="1082" t="str">
        <f>IF(AD67="","",VLOOKUP(AD67,'標準様式１シフト記号表（勤務時間帯）'!$D$6:$Z$47,23,FALSE))</f>
        <v/>
      </c>
      <c r="AE69" s="1082" t="str">
        <f>IF(AE67="","",VLOOKUP(AE67,'標準様式１シフト記号表（勤務時間帯）'!$D$6:$Z$47,23,FALSE))</f>
        <v/>
      </c>
      <c r="AF69" s="1082" t="str">
        <f>IF(AF67="","",VLOOKUP(AF67,'標準様式１シフト記号表（勤務時間帯）'!$D$6:$Z$47,23,FALSE))</f>
        <v/>
      </c>
      <c r="AG69" s="1082" t="str">
        <f>IF(AG67="","",VLOOKUP(AG67,'標準様式１シフト記号表（勤務時間帯）'!$D$6:$Z$47,23,FALSE))</f>
        <v/>
      </c>
      <c r="AH69" s="1096" t="str">
        <f>IF(AH67="","",VLOOKUP(AH67,'標準様式１シフト記号表（勤務時間帯）'!$D$6:$Z$47,23,FALSE))</f>
        <v/>
      </c>
      <c r="AI69" s="1072" t="str">
        <f>IF(AI67="","",VLOOKUP(AI67,'標準様式１シフト記号表（勤務時間帯）'!$D$6:$Z$47,23,FALSE))</f>
        <v/>
      </c>
      <c r="AJ69" s="1082" t="str">
        <f>IF(AJ67="","",VLOOKUP(AJ67,'標準様式１シフト記号表（勤務時間帯）'!$D$6:$Z$47,23,FALSE))</f>
        <v/>
      </c>
      <c r="AK69" s="1082" t="str">
        <f>IF(AK67="","",VLOOKUP(AK67,'標準様式１シフト記号表（勤務時間帯）'!$D$6:$Z$47,23,FALSE))</f>
        <v/>
      </c>
      <c r="AL69" s="1082" t="str">
        <f>IF(AL67="","",VLOOKUP(AL67,'標準様式１シフト記号表（勤務時間帯）'!$D$6:$Z$47,23,FALSE))</f>
        <v/>
      </c>
      <c r="AM69" s="1082" t="str">
        <f>IF(AM67="","",VLOOKUP(AM67,'標準様式１シフト記号表（勤務時間帯）'!$D$6:$Z$47,23,FALSE))</f>
        <v/>
      </c>
      <c r="AN69" s="1082" t="str">
        <f>IF(AN67="","",VLOOKUP(AN67,'標準様式１シフト記号表（勤務時間帯）'!$D$6:$Z$47,23,FALSE))</f>
        <v/>
      </c>
      <c r="AO69" s="1096" t="str">
        <f>IF(AO67="","",VLOOKUP(AO67,'標準様式１シフト記号表（勤務時間帯）'!$D$6:$Z$47,23,FALSE))</f>
        <v/>
      </c>
      <c r="AP69" s="1072" t="str">
        <f>IF(AP67="","",VLOOKUP(AP67,'標準様式１シフト記号表（勤務時間帯）'!$D$6:$Z$47,23,FALSE))</f>
        <v/>
      </c>
      <c r="AQ69" s="1082" t="str">
        <f>IF(AQ67="","",VLOOKUP(AQ67,'標準様式１シフト記号表（勤務時間帯）'!$D$6:$Z$47,23,FALSE))</f>
        <v/>
      </c>
      <c r="AR69" s="1082" t="str">
        <f>IF(AR67="","",VLOOKUP(AR67,'標準様式１シフト記号表（勤務時間帯）'!$D$6:$Z$47,23,FALSE))</f>
        <v/>
      </c>
      <c r="AS69" s="1082" t="str">
        <f>IF(AS67="","",VLOOKUP(AS67,'標準様式１シフト記号表（勤務時間帯）'!$D$6:$Z$47,23,FALSE))</f>
        <v/>
      </c>
      <c r="AT69" s="1082" t="str">
        <f>IF(AT67="","",VLOOKUP(AT67,'標準様式１シフト記号表（勤務時間帯）'!$D$6:$Z$47,23,FALSE))</f>
        <v/>
      </c>
      <c r="AU69" s="1082" t="str">
        <f>IF(AU67="","",VLOOKUP(AU67,'標準様式１シフト記号表（勤務時間帯）'!$D$6:$Z$47,23,FALSE))</f>
        <v/>
      </c>
      <c r="AV69" s="1096" t="str">
        <f>IF(AV67="","",VLOOKUP(AV67,'標準様式１シフト記号表（勤務時間帯）'!$D$6:$Z$47,23,FALSE))</f>
        <v/>
      </c>
      <c r="AW69" s="1072" t="str">
        <f>IF(AW67="","",VLOOKUP(AW67,'標準様式１シフト記号表（勤務時間帯）'!$D$6:$Z$47,23,FALSE))</f>
        <v/>
      </c>
      <c r="AX69" s="1082" t="str">
        <f>IF(AX67="","",VLOOKUP(AX67,'標準様式１シフト記号表（勤務時間帯）'!$D$6:$Z$47,23,FALSE))</f>
        <v/>
      </c>
      <c r="AY69" s="1082" t="str">
        <f>IF(AY67="","",VLOOKUP(AY67,'標準様式１シフト記号表（勤務時間帯）'!$D$6:$Z$47,23,FALSE))</f>
        <v/>
      </c>
      <c r="AZ69" s="1132">
        <f>IF($BC$4="４週",SUM(U69:AV69),IF($BC$4="暦月",SUM(U69:AY69),""))</f>
        <v>0</v>
      </c>
      <c r="BA69" s="1144"/>
      <c r="BB69" s="1158">
        <f>IF($BC$4="４週",AZ69/4,IF($BC$4="暦月",(AZ69/($BC$9/7)),""))</f>
        <v>0</v>
      </c>
      <c r="BC69" s="1144"/>
      <c r="BD69" s="1174"/>
      <c r="BE69" s="1178"/>
      <c r="BF69" s="1178"/>
      <c r="BG69" s="1178"/>
      <c r="BH69" s="1183"/>
    </row>
    <row r="70" spans="2:60" ht="20.25" customHeight="1">
      <c r="B70" s="941"/>
      <c r="C70" s="954"/>
      <c r="D70" s="967"/>
      <c r="E70" s="975"/>
      <c r="F70" s="975"/>
      <c r="G70" s="983"/>
      <c r="H70" s="993"/>
      <c r="I70" s="1002"/>
      <c r="J70" s="1008"/>
      <c r="K70" s="1008"/>
      <c r="L70" s="983"/>
      <c r="M70" s="1014"/>
      <c r="N70" s="1019"/>
      <c r="O70" s="1024"/>
      <c r="P70" s="1031" t="s">
        <v>305</v>
      </c>
      <c r="Q70" s="1039"/>
      <c r="R70" s="1039"/>
      <c r="S70" s="1047"/>
      <c r="T70" s="1061"/>
      <c r="U70" s="1073"/>
      <c r="V70" s="1083"/>
      <c r="W70" s="1083"/>
      <c r="X70" s="1083"/>
      <c r="Y70" s="1083"/>
      <c r="Z70" s="1083"/>
      <c r="AA70" s="1097"/>
      <c r="AB70" s="1073"/>
      <c r="AC70" s="1083"/>
      <c r="AD70" s="1083"/>
      <c r="AE70" s="1083"/>
      <c r="AF70" s="1083"/>
      <c r="AG70" s="1083"/>
      <c r="AH70" s="1097"/>
      <c r="AI70" s="1073"/>
      <c r="AJ70" s="1083"/>
      <c r="AK70" s="1083"/>
      <c r="AL70" s="1083"/>
      <c r="AM70" s="1083"/>
      <c r="AN70" s="1083"/>
      <c r="AO70" s="1097"/>
      <c r="AP70" s="1073"/>
      <c r="AQ70" s="1083"/>
      <c r="AR70" s="1083"/>
      <c r="AS70" s="1083"/>
      <c r="AT70" s="1083"/>
      <c r="AU70" s="1083"/>
      <c r="AV70" s="1097"/>
      <c r="AW70" s="1073"/>
      <c r="AX70" s="1083"/>
      <c r="AY70" s="1083"/>
      <c r="AZ70" s="1133"/>
      <c r="BA70" s="1145"/>
      <c r="BB70" s="1159"/>
      <c r="BC70" s="1145"/>
      <c r="BD70" s="1175"/>
      <c r="BE70" s="1179"/>
      <c r="BF70" s="1179"/>
      <c r="BG70" s="1179"/>
      <c r="BH70" s="1184"/>
    </row>
    <row r="71" spans="2:60" ht="20.25" customHeight="1">
      <c r="B71" s="939">
        <f>B68+1</f>
        <v>17</v>
      </c>
      <c r="C71" s="952"/>
      <c r="D71" s="965"/>
      <c r="E71" s="973"/>
      <c r="F71" s="973">
        <f>C70</f>
        <v>0</v>
      </c>
      <c r="G71" s="981"/>
      <c r="H71" s="991"/>
      <c r="I71" s="1000"/>
      <c r="J71" s="1006"/>
      <c r="K71" s="1006"/>
      <c r="L71" s="981"/>
      <c r="M71" s="1012"/>
      <c r="N71" s="1017"/>
      <c r="O71" s="1022"/>
      <c r="P71" s="1027" t="s">
        <v>301</v>
      </c>
      <c r="Q71" s="1034"/>
      <c r="R71" s="1034"/>
      <c r="S71" s="1042"/>
      <c r="T71" s="1054"/>
      <c r="U71" s="1071" t="str">
        <f>IF(U70="","",VLOOKUP(U70,'標準様式１シフト記号表（勤務時間帯）'!$D$6:$X$47,21,FALSE))</f>
        <v/>
      </c>
      <c r="V71" s="1081" t="str">
        <f>IF(V70="","",VLOOKUP(V70,'標準様式１シフト記号表（勤務時間帯）'!$D$6:$X$47,21,FALSE))</f>
        <v/>
      </c>
      <c r="W71" s="1081" t="str">
        <f>IF(W70="","",VLOOKUP(W70,'標準様式１シフト記号表（勤務時間帯）'!$D$6:$X$47,21,FALSE))</f>
        <v/>
      </c>
      <c r="X71" s="1081" t="str">
        <f>IF(X70="","",VLOOKUP(X70,'標準様式１シフト記号表（勤務時間帯）'!$D$6:$X$47,21,FALSE))</f>
        <v/>
      </c>
      <c r="Y71" s="1081" t="str">
        <f>IF(Y70="","",VLOOKUP(Y70,'標準様式１シフト記号表（勤務時間帯）'!$D$6:$X$47,21,FALSE))</f>
        <v/>
      </c>
      <c r="Z71" s="1081" t="str">
        <f>IF(Z70="","",VLOOKUP(Z70,'標準様式１シフト記号表（勤務時間帯）'!$D$6:$X$47,21,FALSE))</f>
        <v/>
      </c>
      <c r="AA71" s="1095" t="str">
        <f>IF(AA70="","",VLOOKUP(AA70,'標準様式１シフト記号表（勤務時間帯）'!$D$6:$X$47,21,FALSE))</f>
        <v/>
      </c>
      <c r="AB71" s="1071" t="str">
        <f>IF(AB70="","",VLOOKUP(AB70,'標準様式１シフト記号表（勤務時間帯）'!$D$6:$X$47,21,FALSE))</f>
        <v/>
      </c>
      <c r="AC71" s="1081" t="str">
        <f>IF(AC70="","",VLOOKUP(AC70,'標準様式１シフト記号表（勤務時間帯）'!$D$6:$X$47,21,FALSE))</f>
        <v/>
      </c>
      <c r="AD71" s="1081" t="str">
        <f>IF(AD70="","",VLOOKUP(AD70,'標準様式１シフト記号表（勤務時間帯）'!$D$6:$X$47,21,FALSE))</f>
        <v/>
      </c>
      <c r="AE71" s="1081" t="str">
        <f>IF(AE70="","",VLOOKUP(AE70,'標準様式１シフト記号表（勤務時間帯）'!$D$6:$X$47,21,FALSE))</f>
        <v/>
      </c>
      <c r="AF71" s="1081" t="str">
        <f>IF(AF70="","",VLOOKUP(AF70,'標準様式１シフト記号表（勤務時間帯）'!$D$6:$X$47,21,FALSE))</f>
        <v/>
      </c>
      <c r="AG71" s="1081" t="str">
        <f>IF(AG70="","",VLOOKUP(AG70,'標準様式１シフト記号表（勤務時間帯）'!$D$6:$X$47,21,FALSE))</f>
        <v/>
      </c>
      <c r="AH71" s="1095" t="str">
        <f>IF(AH70="","",VLOOKUP(AH70,'標準様式１シフト記号表（勤務時間帯）'!$D$6:$X$47,21,FALSE))</f>
        <v/>
      </c>
      <c r="AI71" s="1071" t="str">
        <f>IF(AI70="","",VLOOKUP(AI70,'標準様式１シフト記号表（勤務時間帯）'!$D$6:$X$47,21,FALSE))</f>
        <v/>
      </c>
      <c r="AJ71" s="1081" t="str">
        <f>IF(AJ70="","",VLOOKUP(AJ70,'標準様式１シフト記号表（勤務時間帯）'!$D$6:$X$47,21,FALSE))</f>
        <v/>
      </c>
      <c r="AK71" s="1081" t="str">
        <f>IF(AK70="","",VLOOKUP(AK70,'標準様式１シフト記号表（勤務時間帯）'!$D$6:$X$47,21,FALSE))</f>
        <v/>
      </c>
      <c r="AL71" s="1081" t="str">
        <f>IF(AL70="","",VLOOKUP(AL70,'標準様式１シフト記号表（勤務時間帯）'!$D$6:$X$47,21,FALSE))</f>
        <v/>
      </c>
      <c r="AM71" s="1081" t="str">
        <f>IF(AM70="","",VLOOKUP(AM70,'標準様式１シフト記号表（勤務時間帯）'!$D$6:$X$47,21,FALSE))</f>
        <v/>
      </c>
      <c r="AN71" s="1081" t="str">
        <f>IF(AN70="","",VLOOKUP(AN70,'標準様式１シフト記号表（勤務時間帯）'!$D$6:$X$47,21,FALSE))</f>
        <v/>
      </c>
      <c r="AO71" s="1095" t="str">
        <f>IF(AO70="","",VLOOKUP(AO70,'標準様式１シフト記号表（勤務時間帯）'!$D$6:$X$47,21,FALSE))</f>
        <v/>
      </c>
      <c r="AP71" s="1071" t="str">
        <f>IF(AP70="","",VLOOKUP(AP70,'標準様式１シフト記号表（勤務時間帯）'!$D$6:$X$47,21,FALSE))</f>
        <v/>
      </c>
      <c r="AQ71" s="1081" t="str">
        <f>IF(AQ70="","",VLOOKUP(AQ70,'標準様式１シフト記号表（勤務時間帯）'!$D$6:$X$47,21,FALSE))</f>
        <v/>
      </c>
      <c r="AR71" s="1081" t="str">
        <f>IF(AR70="","",VLOOKUP(AR70,'標準様式１シフト記号表（勤務時間帯）'!$D$6:$X$47,21,FALSE))</f>
        <v/>
      </c>
      <c r="AS71" s="1081" t="str">
        <f>IF(AS70="","",VLOOKUP(AS70,'標準様式１シフト記号表（勤務時間帯）'!$D$6:$X$47,21,FALSE))</f>
        <v/>
      </c>
      <c r="AT71" s="1081" t="str">
        <f>IF(AT70="","",VLOOKUP(AT70,'標準様式１シフト記号表（勤務時間帯）'!$D$6:$X$47,21,FALSE))</f>
        <v/>
      </c>
      <c r="AU71" s="1081" t="str">
        <f>IF(AU70="","",VLOOKUP(AU70,'標準様式１シフト記号表（勤務時間帯）'!$D$6:$X$47,21,FALSE))</f>
        <v/>
      </c>
      <c r="AV71" s="1095" t="str">
        <f>IF(AV70="","",VLOOKUP(AV70,'標準様式１シフト記号表（勤務時間帯）'!$D$6:$X$47,21,FALSE))</f>
        <v/>
      </c>
      <c r="AW71" s="1071" t="str">
        <f>IF(AW70="","",VLOOKUP(AW70,'標準様式１シフト記号表（勤務時間帯）'!$D$6:$X$47,21,FALSE))</f>
        <v/>
      </c>
      <c r="AX71" s="1081" t="str">
        <f>IF(AX70="","",VLOOKUP(AX70,'標準様式１シフト記号表（勤務時間帯）'!$D$6:$X$47,21,FALSE))</f>
        <v/>
      </c>
      <c r="AY71" s="1081" t="str">
        <f>IF(AY70="","",VLOOKUP(AY70,'標準様式１シフト記号表（勤務時間帯）'!$D$6:$X$47,21,FALSE))</f>
        <v/>
      </c>
      <c r="AZ71" s="1131">
        <f>IF($BC$4="４週",SUM(U71:AV71),IF($BC$4="暦月",SUM(U71:AY71),""))</f>
        <v>0</v>
      </c>
      <c r="BA71" s="1143"/>
      <c r="BB71" s="1157">
        <f>IF($BC$4="４週",AZ71/4,IF($BC$4="暦月",(AZ71/($BC$9/7)),""))</f>
        <v>0</v>
      </c>
      <c r="BC71" s="1143"/>
      <c r="BD71" s="1173"/>
      <c r="BE71" s="1177"/>
      <c r="BF71" s="1177"/>
      <c r="BG71" s="1177"/>
      <c r="BH71" s="1182"/>
    </row>
    <row r="72" spans="2:60" ht="20.25" customHeight="1">
      <c r="B72" s="940"/>
      <c r="C72" s="953"/>
      <c r="D72" s="966"/>
      <c r="E72" s="974"/>
      <c r="F72" s="974"/>
      <c r="G72" s="982">
        <f>C70</f>
        <v>0</v>
      </c>
      <c r="H72" s="992"/>
      <c r="I72" s="1001"/>
      <c r="J72" s="1007"/>
      <c r="K72" s="1007"/>
      <c r="L72" s="982"/>
      <c r="M72" s="1013"/>
      <c r="N72" s="1018"/>
      <c r="O72" s="1023"/>
      <c r="P72" s="1189" t="s">
        <v>30</v>
      </c>
      <c r="Q72" s="1035"/>
      <c r="R72" s="1035"/>
      <c r="S72" s="1045"/>
      <c r="T72" s="1058"/>
      <c r="U72" s="1072" t="str">
        <f>IF(U70="","",VLOOKUP(U70,'標準様式１シフト記号表（勤務時間帯）'!$D$6:$Z$47,23,FALSE))</f>
        <v/>
      </c>
      <c r="V72" s="1082" t="str">
        <f>IF(V70="","",VLOOKUP(V70,'標準様式１シフト記号表（勤務時間帯）'!$D$6:$Z$47,23,FALSE))</f>
        <v/>
      </c>
      <c r="W72" s="1082" t="str">
        <f>IF(W70="","",VLOOKUP(W70,'標準様式１シフト記号表（勤務時間帯）'!$D$6:$Z$47,23,FALSE))</f>
        <v/>
      </c>
      <c r="X72" s="1082" t="str">
        <f>IF(X70="","",VLOOKUP(X70,'標準様式１シフト記号表（勤務時間帯）'!$D$6:$Z$47,23,FALSE))</f>
        <v/>
      </c>
      <c r="Y72" s="1082" t="str">
        <f>IF(Y70="","",VLOOKUP(Y70,'標準様式１シフト記号表（勤務時間帯）'!$D$6:$Z$47,23,FALSE))</f>
        <v/>
      </c>
      <c r="Z72" s="1082" t="str">
        <f>IF(Z70="","",VLOOKUP(Z70,'標準様式１シフト記号表（勤務時間帯）'!$D$6:$Z$47,23,FALSE))</f>
        <v/>
      </c>
      <c r="AA72" s="1096" t="str">
        <f>IF(AA70="","",VLOOKUP(AA70,'標準様式１シフト記号表（勤務時間帯）'!$D$6:$Z$47,23,FALSE))</f>
        <v/>
      </c>
      <c r="AB72" s="1072" t="str">
        <f>IF(AB70="","",VLOOKUP(AB70,'標準様式１シフト記号表（勤務時間帯）'!$D$6:$Z$47,23,FALSE))</f>
        <v/>
      </c>
      <c r="AC72" s="1082" t="str">
        <f>IF(AC70="","",VLOOKUP(AC70,'標準様式１シフト記号表（勤務時間帯）'!$D$6:$Z$47,23,FALSE))</f>
        <v/>
      </c>
      <c r="AD72" s="1082" t="str">
        <f>IF(AD70="","",VLOOKUP(AD70,'標準様式１シフト記号表（勤務時間帯）'!$D$6:$Z$47,23,FALSE))</f>
        <v/>
      </c>
      <c r="AE72" s="1082" t="str">
        <f>IF(AE70="","",VLOOKUP(AE70,'標準様式１シフト記号表（勤務時間帯）'!$D$6:$Z$47,23,FALSE))</f>
        <v/>
      </c>
      <c r="AF72" s="1082" t="str">
        <f>IF(AF70="","",VLOOKUP(AF70,'標準様式１シフト記号表（勤務時間帯）'!$D$6:$Z$47,23,FALSE))</f>
        <v/>
      </c>
      <c r="AG72" s="1082" t="str">
        <f>IF(AG70="","",VLOOKUP(AG70,'標準様式１シフト記号表（勤務時間帯）'!$D$6:$Z$47,23,FALSE))</f>
        <v/>
      </c>
      <c r="AH72" s="1096" t="str">
        <f>IF(AH70="","",VLOOKUP(AH70,'標準様式１シフト記号表（勤務時間帯）'!$D$6:$Z$47,23,FALSE))</f>
        <v/>
      </c>
      <c r="AI72" s="1072" t="str">
        <f>IF(AI70="","",VLOOKUP(AI70,'標準様式１シフト記号表（勤務時間帯）'!$D$6:$Z$47,23,FALSE))</f>
        <v/>
      </c>
      <c r="AJ72" s="1082" t="str">
        <f>IF(AJ70="","",VLOOKUP(AJ70,'標準様式１シフト記号表（勤務時間帯）'!$D$6:$Z$47,23,FALSE))</f>
        <v/>
      </c>
      <c r="AK72" s="1082" t="str">
        <f>IF(AK70="","",VLOOKUP(AK70,'標準様式１シフト記号表（勤務時間帯）'!$D$6:$Z$47,23,FALSE))</f>
        <v/>
      </c>
      <c r="AL72" s="1082" t="str">
        <f>IF(AL70="","",VLOOKUP(AL70,'標準様式１シフト記号表（勤務時間帯）'!$D$6:$Z$47,23,FALSE))</f>
        <v/>
      </c>
      <c r="AM72" s="1082" t="str">
        <f>IF(AM70="","",VLOOKUP(AM70,'標準様式１シフト記号表（勤務時間帯）'!$D$6:$Z$47,23,FALSE))</f>
        <v/>
      </c>
      <c r="AN72" s="1082" t="str">
        <f>IF(AN70="","",VLOOKUP(AN70,'標準様式１シフト記号表（勤務時間帯）'!$D$6:$Z$47,23,FALSE))</f>
        <v/>
      </c>
      <c r="AO72" s="1096" t="str">
        <f>IF(AO70="","",VLOOKUP(AO70,'標準様式１シフト記号表（勤務時間帯）'!$D$6:$Z$47,23,FALSE))</f>
        <v/>
      </c>
      <c r="AP72" s="1072" t="str">
        <f>IF(AP70="","",VLOOKUP(AP70,'標準様式１シフト記号表（勤務時間帯）'!$D$6:$Z$47,23,FALSE))</f>
        <v/>
      </c>
      <c r="AQ72" s="1082" t="str">
        <f>IF(AQ70="","",VLOOKUP(AQ70,'標準様式１シフト記号表（勤務時間帯）'!$D$6:$Z$47,23,FALSE))</f>
        <v/>
      </c>
      <c r="AR72" s="1082" t="str">
        <f>IF(AR70="","",VLOOKUP(AR70,'標準様式１シフト記号表（勤務時間帯）'!$D$6:$Z$47,23,FALSE))</f>
        <v/>
      </c>
      <c r="AS72" s="1082" t="str">
        <f>IF(AS70="","",VLOOKUP(AS70,'標準様式１シフト記号表（勤務時間帯）'!$D$6:$Z$47,23,FALSE))</f>
        <v/>
      </c>
      <c r="AT72" s="1082" t="str">
        <f>IF(AT70="","",VLOOKUP(AT70,'標準様式１シフト記号表（勤務時間帯）'!$D$6:$Z$47,23,FALSE))</f>
        <v/>
      </c>
      <c r="AU72" s="1082" t="str">
        <f>IF(AU70="","",VLOOKUP(AU70,'標準様式１シフト記号表（勤務時間帯）'!$D$6:$Z$47,23,FALSE))</f>
        <v/>
      </c>
      <c r="AV72" s="1096" t="str">
        <f>IF(AV70="","",VLOOKUP(AV70,'標準様式１シフト記号表（勤務時間帯）'!$D$6:$Z$47,23,FALSE))</f>
        <v/>
      </c>
      <c r="AW72" s="1072" t="str">
        <f>IF(AW70="","",VLOOKUP(AW70,'標準様式１シフト記号表（勤務時間帯）'!$D$6:$Z$47,23,FALSE))</f>
        <v/>
      </c>
      <c r="AX72" s="1082" t="str">
        <f>IF(AX70="","",VLOOKUP(AX70,'標準様式１シフト記号表（勤務時間帯）'!$D$6:$Z$47,23,FALSE))</f>
        <v/>
      </c>
      <c r="AY72" s="1082" t="str">
        <f>IF(AY70="","",VLOOKUP(AY70,'標準様式１シフト記号表（勤務時間帯）'!$D$6:$Z$47,23,FALSE))</f>
        <v/>
      </c>
      <c r="AZ72" s="1132">
        <f>IF($BC$4="４週",SUM(U72:AV72),IF($BC$4="暦月",SUM(U72:AY72),""))</f>
        <v>0</v>
      </c>
      <c r="BA72" s="1144"/>
      <c r="BB72" s="1158">
        <f>IF($BC$4="４週",AZ72/4,IF($BC$4="暦月",(AZ72/($BC$9/7)),""))</f>
        <v>0</v>
      </c>
      <c r="BC72" s="1144"/>
      <c r="BD72" s="1174"/>
      <c r="BE72" s="1178"/>
      <c r="BF72" s="1178"/>
      <c r="BG72" s="1178"/>
      <c r="BH72" s="1183"/>
    </row>
    <row r="73" spans="2:60" ht="20.25" customHeight="1">
      <c r="B73" s="941"/>
      <c r="C73" s="954"/>
      <c r="D73" s="967"/>
      <c r="E73" s="975"/>
      <c r="F73" s="975"/>
      <c r="G73" s="983"/>
      <c r="H73" s="993"/>
      <c r="I73" s="1002"/>
      <c r="J73" s="1008"/>
      <c r="K73" s="1008"/>
      <c r="L73" s="983"/>
      <c r="M73" s="1014"/>
      <c r="N73" s="1019"/>
      <c r="O73" s="1024"/>
      <c r="P73" s="1031" t="s">
        <v>305</v>
      </c>
      <c r="Q73" s="1039"/>
      <c r="R73" s="1039"/>
      <c r="S73" s="1047"/>
      <c r="T73" s="1061"/>
      <c r="U73" s="1073"/>
      <c r="V73" s="1083"/>
      <c r="W73" s="1083"/>
      <c r="X73" s="1083"/>
      <c r="Y73" s="1083"/>
      <c r="Z73" s="1083"/>
      <c r="AA73" s="1097"/>
      <c r="AB73" s="1073"/>
      <c r="AC73" s="1083"/>
      <c r="AD73" s="1083"/>
      <c r="AE73" s="1083"/>
      <c r="AF73" s="1083"/>
      <c r="AG73" s="1083"/>
      <c r="AH73" s="1097"/>
      <c r="AI73" s="1073"/>
      <c r="AJ73" s="1083"/>
      <c r="AK73" s="1083"/>
      <c r="AL73" s="1083"/>
      <c r="AM73" s="1083"/>
      <c r="AN73" s="1083"/>
      <c r="AO73" s="1097"/>
      <c r="AP73" s="1073"/>
      <c r="AQ73" s="1083"/>
      <c r="AR73" s="1083"/>
      <c r="AS73" s="1083"/>
      <c r="AT73" s="1083"/>
      <c r="AU73" s="1083"/>
      <c r="AV73" s="1097"/>
      <c r="AW73" s="1073"/>
      <c r="AX73" s="1083"/>
      <c r="AY73" s="1083"/>
      <c r="AZ73" s="1133"/>
      <c r="BA73" s="1145"/>
      <c r="BB73" s="1159"/>
      <c r="BC73" s="1145"/>
      <c r="BD73" s="1175"/>
      <c r="BE73" s="1179"/>
      <c r="BF73" s="1179"/>
      <c r="BG73" s="1179"/>
      <c r="BH73" s="1184"/>
    </row>
    <row r="74" spans="2:60" ht="20.25" customHeight="1">
      <c r="B74" s="939">
        <f>B71+1</f>
        <v>18</v>
      </c>
      <c r="C74" s="952"/>
      <c r="D74" s="965"/>
      <c r="E74" s="973"/>
      <c r="F74" s="973">
        <f>C73</f>
        <v>0</v>
      </c>
      <c r="G74" s="981"/>
      <c r="H74" s="991"/>
      <c r="I74" s="1000"/>
      <c r="J74" s="1006"/>
      <c r="K74" s="1006"/>
      <c r="L74" s="981"/>
      <c r="M74" s="1012"/>
      <c r="N74" s="1017"/>
      <c r="O74" s="1022"/>
      <c r="P74" s="1027" t="s">
        <v>301</v>
      </c>
      <c r="Q74" s="1034"/>
      <c r="R74" s="1034"/>
      <c r="S74" s="1042"/>
      <c r="T74" s="1054"/>
      <c r="U74" s="1071" t="str">
        <f>IF(U73="","",VLOOKUP(U73,'標準様式１シフト記号表（勤務時間帯）'!$D$6:$X$47,21,FALSE))</f>
        <v/>
      </c>
      <c r="V74" s="1081" t="str">
        <f>IF(V73="","",VLOOKUP(V73,'標準様式１シフト記号表（勤務時間帯）'!$D$6:$X$47,21,FALSE))</f>
        <v/>
      </c>
      <c r="W74" s="1081" t="str">
        <f>IF(W73="","",VLOOKUP(W73,'標準様式１シフト記号表（勤務時間帯）'!$D$6:$X$47,21,FALSE))</f>
        <v/>
      </c>
      <c r="X74" s="1081" t="str">
        <f>IF(X73="","",VLOOKUP(X73,'標準様式１シフト記号表（勤務時間帯）'!$D$6:$X$47,21,FALSE))</f>
        <v/>
      </c>
      <c r="Y74" s="1081" t="str">
        <f>IF(Y73="","",VLOOKUP(Y73,'標準様式１シフト記号表（勤務時間帯）'!$D$6:$X$47,21,FALSE))</f>
        <v/>
      </c>
      <c r="Z74" s="1081" t="str">
        <f>IF(Z73="","",VLOOKUP(Z73,'標準様式１シフト記号表（勤務時間帯）'!$D$6:$X$47,21,FALSE))</f>
        <v/>
      </c>
      <c r="AA74" s="1095" t="str">
        <f>IF(AA73="","",VLOOKUP(AA73,'標準様式１シフト記号表（勤務時間帯）'!$D$6:$X$47,21,FALSE))</f>
        <v/>
      </c>
      <c r="AB74" s="1071" t="str">
        <f>IF(AB73="","",VLOOKUP(AB73,'標準様式１シフト記号表（勤務時間帯）'!$D$6:$X$47,21,FALSE))</f>
        <v/>
      </c>
      <c r="AC74" s="1081" t="str">
        <f>IF(AC73="","",VLOOKUP(AC73,'標準様式１シフト記号表（勤務時間帯）'!$D$6:$X$47,21,FALSE))</f>
        <v/>
      </c>
      <c r="AD74" s="1081" t="str">
        <f>IF(AD73="","",VLOOKUP(AD73,'標準様式１シフト記号表（勤務時間帯）'!$D$6:$X$47,21,FALSE))</f>
        <v/>
      </c>
      <c r="AE74" s="1081" t="str">
        <f>IF(AE73="","",VLOOKUP(AE73,'標準様式１シフト記号表（勤務時間帯）'!$D$6:$X$47,21,FALSE))</f>
        <v/>
      </c>
      <c r="AF74" s="1081" t="str">
        <f>IF(AF73="","",VLOOKUP(AF73,'標準様式１シフト記号表（勤務時間帯）'!$D$6:$X$47,21,FALSE))</f>
        <v/>
      </c>
      <c r="AG74" s="1081" t="str">
        <f>IF(AG73="","",VLOOKUP(AG73,'標準様式１シフト記号表（勤務時間帯）'!$D$6:$X$47,21,FALSE))</f>
        <v/>
      </c>
      <c r="AH74" s="1095" t="str">
        <f>IF(AH73="","",VLOOKUP(AH73,'標準様式１シフト記号表（勤務時間帯）'!$D$6:$X$47,21,FALSE))</f>
        <v/>
      </c>
      <c r="AI74" s="1071" t="str">
        <f>IF(AI73="","",VLOOKUP(AI73,'標準様式１シフト記号表（勤務時間帯）'!$D$6:$X$47,21,FALSE))</f>
        <v/>
      </c>
      <c r="AJ74" s="1081" t="str">
        <f>IF(AJ73="","",VLOOKUP(AJ73,'標準様式１シフト記号表（勤務時間帯）'!$D$6:$X$47,21,FALSE))</f>
        <v/>
      </c>
      <c r="AK74" s="1081" t="str">
        <f>IF(AK73="","",VLOOKUP(AK73,'標準様式１シフト記号表（勤務時間帯）'!$D$6:$X$47,21,FALSE))</f>
        <v/>
      </c>
      <c r="AL74" s="1081" t="str">
        <f>IF(AL73="","",VLOOKUP(AL73,'標準様式１シフト記号表（勤務時間帯）'!$D$6:$X$47,21,FALSE))</f>
        <v/>
      </c>
      <c r="AM74" s="1081" t="str">
        <f>IF(AM73="","",VLOOKUP(AM73,'標準様式１シフト記号表（勤務時間帯）'!$D$6:$X$47,21,FALSE))</f>
        <v/>
      </c>
      <c r="AN74" s="1081" t="str">
        <f>IF(AN73="","",VLOOKUP(AN73,'標準様式１シフト記号表（勤務時間帯）'!$D$6:$X$47,21,FALSE))</f>
        <v/>
      </c>
      <c r="AO74" s="1095" t="str">
        <f>IF(AO73="","",VLOOKUP(AO73,'標準様式１シフト記号表（勤務時間帯）'!$D$6:$X$47,21,FALSE))</f>
        <v/>
      </c>
      <c r="AP74" s="1071" t="str">
        <f>IF(AP73="","",VLOOKUP(AP73,'標準様式１シフト記号表（勤務時間帯）'!$D$6:$X$47,21,FALSE))</f>
        <v/>
      </c>
      <c r="AQ74" s="1081" t="str">
        <f>IF(AQ73="","",VLOOKUP(AQ73,'標準様式１シフト記号表（勤務時間帯）'!$D$6:$X$47,21,FALSE))</f>
        <v/>
      </c>
      <c r="AR74" s="1081" t="str">
        <f>IF(AR73="","",VLOOKUP(AR73,'標準様式１シフト記号表（勤務時間帯）'!$D$6:$X$47,21,FALSE))</f>
        <v/>
      </c>
      <c r="AS74" s="1081" t="str">
        <f>IF(AS73="","",VLOOKUP(AS73,'標準様式１シフト記号表（勤務時間帯）'!$D$6:$X$47,21,FALSE))</f>
        <v/>
      </c>
      <c r="AT74" s="1081" t="str">
        <f>IF(AT73="","",VLOOKUP(AT73,'標準様式１シフト記号表（勤務時間帯）'!$D$6:$X$47,21,FALSE))</f>
        <v/>
      </c>
      <c r="AU74" s="1081" t="str">
        <f>IF(AU73="","",VLOOKUP(AU73,'標準様式１シフト記号表（勤務時間帯）'!$D$6:$X$47,21,FALSE))</f>
        <v/>
      </c>
      <c r="AV74" s="1095" t="str">
        <f>IF(AV73="","",VLOOKUP(AV73,'標準様式１シフト記号表（勤務時間帯）'!$D$6:$X$47,21,FALSE))</f>
        <v/>
      </c>
      <c r="AW74" s="1071" t="str">
        <f>IF(AW73="","",VLOOKUP(AW73,'標準様式１シフト記号表（勤務時間帯）'!$D$6:$X$47,21,FALSE))</f>
        <v/>
      </c>
      <c r="AX74" s="1081" t="str">
        <f>IF(AX73="","",VLOOKUP(AX73,'標準様式１シフト記号表（勤務時間帯）'!$D$6:$X$47,21,FALSE))</f>
        <v/>
      </c>
      <c r="AY74" s="1081" t="str">
        <f>IF(AY73="","",VLOOKUP(AY73,'標準様式１シフト記号表（勤務時間帯）'!$D$6:$X$47,21,FALSE))</f>
        <v/>
      </c>
      <c r="AZ74" s="1131">
        <f>IF($BC$4="４週",SUM(U74:AV74),IF($BC$4="暦月",SUM(U74:AY74),""))</f>
        <v>0</v>
      </c>
      <c r="BA74" s="1143"/>
      <c r="BB74" s="1157">
        <f>IF($BC$4="４週",AZ74/4,IF($BC$4="暦月",(AZ74/($BC$9/7)),""))</f>
        <v>0</v>
      </c>
      <c r="BC74" s="1143"/>
      <c r="BD74" s="1173"/>
      <c r="BE74" s="1177"/>
      <c r="BF74" s="1177"/>
      <c r="BG74" s="1177"/>
      <c r="BH74" s="1182"/>
    </row>
    <row r="75" spans="2:60" ht="20.25" customHeight="1">
      <c r="B75" s="940"/>
      <c r="C75" s="953"/>
      <c r="D75" s="966"/>
      <c r="E75" s="974"/>
      <c r="F75" s="974"/>
      <c r="G75" s="982">
        <f>C73</f>
        <v>0</v>
      </c>
      <c r="H75" s="992"/>
      <c r="I75" s="1001"/>
      <c r="J75" s="1007"/>
      <c r="K75" s="1007"/>
      <c r="L75" s="982"/>
      <c r="M75" s="1013"/>
      <c r="N75" s="1018"/>
      <c r="O75" s="1023"/>
      <c r="P75" s="1189" t="s">
        <v>30</v>
      </c>
      <c r="Q75" s="1035"/>
      <c r="R75" s="1035"/>
      <c r="S75" s="1045"/>
      <c r="T75" s="1058"/>
      <c r="U75" s="1072" t="str">
        <f>IF(U73="","",VLOOKUP(U73,'標準様式１シフト記号表（勤務時間帯）'!$D$6:$Z$47,23,FALSE))</f>
        <v/>
      </c>
      <c r="V75" s="1082" t="str">
        <f>IF(V73="","",VLOOKUP(V73,'標準様式１シフト記号表（勤務時間帯）'!$D$6:$Z$47,23,FALSE))</f>
        <v/>
      </c>
      <c r="W75" s="1082" t="str">
        <f>IF(W73="","",VLOOKUP(W73,'標準様式１シフト記号表（勤務時間帯）'!$D$6:$Z$47,23,FALSE))</f>
        <v/>
      </c>
      <c r="X75" s="1082" t="str">
        <f>IF(X73="","",VLOOKUP(X73,'標準様式１シフト記号表（勤務時間帯）'!$D$6:$Z$47,23,FALSE))</f>
        <v/>
      </c>
      <c r="Y75" s="1082" t="str">
        <f>IF(Y73="","",VLOOKUP(Y73,'標準様式１シフト記号表（勤務時間帯）'!$D$6:$Z$47,23,FALSE))</f>
        <v/>
      </c>
      <c r="Z75" s="1082" t="str">
        <f>IF(Z73="","",VLOOKUP(Z73,'標準様式１シフト記号表（勤務時間帯）'!$D$6:$Z$47,23,FALSE))</f>
        <v/>
      </c>
      <c r="AA75" s="1096" t="str">
        <f>IF(AA73="","",VLOOKUP(AA73,'標準様式１シフト記号表（勤務時間帯）'!$D$6:$Z$47,23,FALSE))</f>
        <v/>
      </c>
      <c r="AB75" s="1072" t="str">
        <f>IF(AB73="","",VLOOKUP(AB73,'標準様式１シフト記号表（勤務時間帯）'!$D$6:$Z$47,23,FALSE))</f>
        <v/>
      </c>
      <c r="AC75" s="1082" t="str">
        <f>IF(AC73="","",VLOOKUP(AC73,'標準様式１シフト記号表（勤務時間帯）'!$D$6:$Z$47,23,FALSE))</f>
        <v/>
      </c>
      <c r="AD75" s="1082" t="str">
        <f>IF(AD73="","",VLOOKUP(AD73,'標準様式１シフト記号表（勤務時間帯）'!$D$6:$Z$47,23,FALSE))</f>
        <v/>
      </c>
      <c r="AE75" s="1082" t="str">
        <f>IF(AE73="","",VLOOKUP(AE73,'標準様式１シフト記号表（勤務時間帯）'!$D$6:$Z$47,23,FALSE))</f>
        <v/>
      </c>
      <c r="AF75" s="1082" t="str">
        <f>IF(AF73="","",VLOOKUP(AF73,'標準様式１シフト記号表（勤務時間帯）'!$D$6:$Z$47,23,FALSE))</f>
        <v/>
      </c>
      <c r="AG75" s="1082" t="str">
        <f>IF(AG73="","",VLOOKUP(AG73,'標準様式１シフト記号表（勤務時間帯）'!$D$6:$Z$47,23,FALSE))</f>
        <v/>
      </c>
      <c r="AH75" s="1096" t="str">
        <f>IF(AH73="","",VLOOKUP(AH73,'標準様式１シフト記号表（勤務時間帯）'!$D$6:$Z$47,23,FALSE))</f>
        <v/>
      </c>
      <c r="AI75" s="1072" t="str">
        <f>IF(AI73="","",VLOOKUP(AI73,'標準様式１シフト記号表（勤務時間帯）'!$D$6:$Z$47,23,FALSE))</f>
        <v/>
      </c>
      <c r="AJ75" s="1082" t="str">
        <f>IF(AJ73="","",VLOOKUP(AJ73,'標準様式１シフト記号表（勤務時間帯）'!$D$6:$Z$47,23,FALSE))</f>
        <v/>
      </c>
      <c r="AK75" s="1082" t="str">
        <f>IF(AK73="","",VLOOKUP(AK73,'標準様式１シフト記号表（勤務時間帯）'!$D$6:$Z$47,23,FALSE))</f>
        <v/>
      </c>
      <c r="AL75" s="1082" t="str">
        <f>IF(AL73="","",VLOOKUP(AL73,'標準様式１シフト記号表（勤務時間帯）'!$D$6:$Z$47,23,FALSE))</f>
        <v/>
      </c>
      <c r="AM75" s="1082" t="str">
        <f>IF(AM73="","",VLOOKUP(AM73,'標準様式１シフト記号表（勤務時間帯）'!$D$6:$Z$47,23,FALSE))</f>
        <v/>
      </c>
      <c r="AN75" s="1082" t="str">
        <f>IF(AN73="","",VLOOKUP(AN73,'標準様式１シフト記号表（勤務時間帯）'!$D$6:$Z$47,23,FALSE))</f>
        <v/>
      </c>
      <c r="AO75" s="1096" t="str">
        <f>IF(AO73="","",VLOOKUP(AO73,'標準様式１シフト記号表（勤務時間帯）'!$D$6:$Z$47,23,FALSE))</f>
        <v/>
      </c>
      <c r="AP75" s="1072" t="str">
        <f>IF(AP73="","",VLOOKUP(AP73,'標準様式１シフト記号表（勤務時間帯）'!$D$6:$Z$47,23,FALSE))</f>
        <v/>
      </c>
      <c r="AQ75" s="1082" t="str">
        <f>IF(AQ73="","",VLOOKUP(AQ73,'標準様式１シフト記号表（勤務時間帯）'!$D$6:$Z$47,23,FALSE))</f>
        <v/>
      </c>
      <c r="AR75" s="1082" t="str">
        <f>IF(AR73="","",VLOOKUP(AR73,'標準様式１シフト記号表（勤務時間帯）'!$D$6:$Z$47,23,FALSE))</f>
        <v/>
      </c>
      <c r="AS75" s="1082" t="str">
        <f>IF(AS73="","",VLOOKUP(AS73,'標準様式１シフト記号表（勤務時間帯）'!$D$6:$Z$47,23,FALSE))</f>
        <v/>
      </c>
      <c r="AT75" s="1082" t="str">
        <f>IF(AT73="","",VLOOKUP(AT73,'標準様式１シフト記号表（勤務時間帯）'!$D$6:$Z$47,23,FALSE))</f>
        <v/>
      </c>
      <c r="AU75" s="1082" t="str">
        <f>IF(AU73="","",VLOOKUP(AU73,'標準様式１シフト記号表（勤務時間帯）'!$D$6:$Z$47,23,FALSE))</f>
        <v/>
      </c>
      <c r="AV75" s="1096" t="str">
        <f>IF(AV73="","",VLOOKUP(AV73,'標準様式１シフト記号表（勤務時間帯）'!$D$6:$Z$47,23,FALSE))</f>
        <v/>
      </c>
      <c r="AW75" s="1072" t="str">
        <f>IF(AW73="","",VLOOKUP(AW73,'標準様式１シフト記号表（勤務時間帯）'!$D$6:$Z$47,23,FALSE))</f>
        <v/>
      </c>
      <c r="AX75" s="1082" t="str">
        <f>IF(AX73="","",VLOOKUP(AX73,'標準様式１シフト記号表（勤務時間帯）'!$D$6:$Z$47,23,FALSE))</f>
        <v/>
      </c>
      <c r="AY75" s="1082" t="str">
        <f>IF(AY73="","",VLOOKUP(AY73,'標準様式１シフト記号表（勤務時間帯）'!$D$6:$Z$47,23,FALSE))</f>
        <v/>
      </c>
      <c r="AZ75" s="1132">
        <f>IF($BC$4="４週",SUM(U75:AV75),IF($BC$4="暦月",SUM(U75:AY75),""))</f>
        <v>0</v>
      </c>
      <c r="BA75" s="1144"/>
      <c r="BB75" s="1158">
        <f>IF($BC$4="４週",AZ75/4,IF($BC$4="暦月",(AZ75/($BC$9/7)),""))</f>
        <v>0</v>
      </c>
      <c r="BC75" s="1144"/>
      <c r="BD75" s="1174"/>
      <c r="BE75" s="1178"/>
      <c r="BF75" s="1178"/>
      <c r="BG75" s="1178"/>
      <c r="BH75" s="1183"/>
    </row>
    <row r="76" spans="2:60" ht="20.25" customHeight="1">
      <c r="B76" s="941"/>
      <c r="C76" s="954"/>
      <c r="D76" s="967"/>
      <c r="E76" s="975"/>
      <c r="F76" s="975"/>
      <c r="G76" s="983"/>
      <c r="H76" s="993"/>
      <c r="I76" s="1002"/>
      <c r="J76" s="1008"/>
      <c r="K76" s="1008"/>
      <c r="L76" s="983"/>
      <c r="M76" s="1014"/>
      <c r="N76" s="1019"/>
      <c r="O76" s="1024"/>
      <c r="P76" s="1031" t="s">
        <v>305</v>
      </c>
      <c r="Q76" s="1039"/>
      <c r="R76" s="1039"/>
      <c r="S76" s="1047"/>
      <c r="T76" s="1061"/>
      <c r="U76" s="1073"/>
      <c r="V76" s="1083"/>
      <c r="W76" s="1083"/>
      <c r="X76" s="1083"/>
      <c r="Y76" s="1083"/>
      <c r="Z76" s="1083"/>
      <c r="AA76" s="1097"/>
      <c r="AB76" s="1073"/>
      <c r="AC76" s="1083"/>
      <c r="AD76" s="1083"/>
      <c r="AE76" s="1083"/>
      <c r="AF76" s="1083"/>
      <c r="AG76" s="1083"/>
      <c r="AH76" s="1097"/>
      <c r="AI76" s="1073"/>
      <c r="AJ76" s="1083"/>
      <c r="AK76" s="1083"/>
      <c r="AL76" s="1083"/>
      <c r="AM76" s="1083"/>
      <c r="AN76" s="1083"/>
      <c r="AO76" s="1097"/>
      <c r="AP76" s="1073"/>
      <c r="AQ76" s="1083"/>
      <c r="AR76" s="1083"/>
      <c r="AS76" s="1083"/>
      <c r="AT76" s="1083"/>
      <c r="AU76" s="1083"/>
      <c r="AV76" s="1097"/>
      <c r="AW76" s="1073"/>
      <c r="AX76" s="1083"/>
      <c r="AY76" s="1083"/>
      <c r="AZ76" s="1133"/>
      <c r="BA76" s="1145"/>
      <c r="BB76" s="1159"/>
      <c r="BC76" s="1145"/>
      <c r="BD76" s="1175"/>
      <c r="BE76" s="1179"/>
      <c r="BF76" s="1179"/>
      <c r="BG76" s="1179"/>
      <c r="BH76" s="1184"/>
    </row>
    <row r="77" spans="2:60" ht="20.25" customHeight="1">
      <c r="B77" s="939">
        <f>B74+1</f>
        <v>19</v>
      </c>
      <c r="C77" s="952"/>
      <c r="D77" s="965"/>
      <c r="E77" s="973"/>
      <c r="F77" s="973">
        <f>C76</f>
        <v>0</v>
      </c>
      <c r="G77" s="981"/>
      <c r="H77" s="991"/>
      <c r="I77" s="1000"/>
      <c r="J77" s="1006"/>
      <c r="K77" s="1006"/>
      <c r="L77" s="981"/>
      <c r="M77" s="1012"/>
      <c r="N77" s="1017"/>
      <c r="O77" s="1022"/>
      <c r="P77" s="1027" t="s">
        <v>301</v>
      </c>
      <c r="Q77" s="1034"/>
      <c r="R77" s="1034"/>
      <c r="S77" s="1042"/>
      <c r="T77" s="1054"/>
      <c r="U77" s="1071" t="str">
        <f>IF(U76="","",VLOOKUP(U76,'標準様式１シフト記号表（勤務時間帯）'!$D$6:$X$47,21,FALSE))</f>
        <v/>
      </c>
      <c r="V77" s="1081" t="str">
        <f>IF(V76="","",VLOOKUP(V76,'標準様式１シフト記号表（勤務時間帯）'!$D$6:$X$47,21,FALSE))</f>
        <v/>
      </c>
      <c r="W77" s="1081" t="str">
        <f>IF(W76="","",VLOOKUP(W76,'標準様式１シフト記号表（勤務時間帯）'!$D$6:$X$47,21,FALSE))</f>
        <v/>
      </c>
      <c r="X77" s="1081" t="str">
        <f>IF(X76="","",VLOOKUP(X76,'標準様式１シフト記号表（勤務時間帯）'!$D$6:$X$47,21,FALSE))</f>
        <v/>
      </c>
      <c r="Y77" s="1081" t="str">
        <f>IF(Y76="","",VLOOKUP(Y76,'標準様式１シフト記号表（勤務時間帯）'!$D$6:$X$47,21,FALSE))</f>
        <v/>
      </c>
      <c r="Z77" s="1081" t="str">
        <f>IF(Z76="","",VLOOKUP(Z76,'標準様式１シフト記号表（勤務時間帯）'!$D$6:$X$47,21,FALSE))</f>
        <v/>
      </c>
      <c r="AA77" s="1095" t="str">
        <f>IF(AA76="","",VLOOKUP(AA76,'標準様式１シフト記号表（勤務時間帯）'!$D$6:$X$47,21,FALSE))</f>
        <v/>
      </c>
      <c r="AB77" s="1071" t="str">
        <f>IF(AB76="","",VLOOKUP(AB76,'標準様式１シフト記号表（勤務時間帯）'!$D$6:$X$47,21,FALSE))</f>
        <v/>
      </c>
      <c r="AC77" s="1081" t="str">
        <f>IF(AC76="","",VLOOKUP(AC76,'標準様式１シフト記号表（勤務時間帯）'!$D$6:$X$47,21,FALSE))</f>
        <v/>
      </c>
      <c r="AD77" s="1081" t="str">
        <f>IF(AD76="","",VLOOKUP(AD76,'標準様式１シフト記号表（勤務時間帯）'!$D$6:$X$47,21,FALSE))</f>
        <v/>
      </c>
      <c r="AE77" s="1081" t="str">
        <f>IF(AE76="","",VLOOKUP(AE76,'標準様式１シフト記号表（勤務時間帯）'!$D$6:$X$47,21,FALSE))</f>
        <v/>
      </c>
      <c r="AF77" s="1081" t="str">
        <f>IF(AF76="","",VLOOKUP(AF76,'標準様式１シフト記号表（勤務時間帯）'!$D$6:$X$47,21,FALSE))</f>
        <v/>
      </c>
      <c r="AG77" s="1081" t="str">
        <f>IF(AG76="","",VLOOKUP(AG76,'標準様式１シフト記号表（勤務時間帯）'!$D$6:$X$47,21,FALSE))</f>
        <v/>
      </c>
      <c r="AH77" s="1095" t="str">
        <f>IF(AH76="","",VLOOKUP(AH76,'標準様式１シフト記号表（勤務時間帯）'!$D$6:$X$47,21,FALSE))</f>
        <v/>
      </c>
      <c r="AI77" s="1071" t="str">
        <f>IF(AI76="","",VLOOKUP(AI76,'標準様式１シフト記号表（勤務時間帯）'!$D$6:$X$47,21,FALSE))</f>
        <v/>
      </c>
      <c r="AJ77" s="1081" t="str">
        <f>IF(AJ76="","",VLOOKUP(AJ76,'標準様式１シフト記号表（勤務時間帯）'!$D$6:$X$47,21,FALSE))</f>
        <v/>
      </c>
      <c r="AK77" s="1081" t="str">
        <f>IF(AK76="","",VLOOKUP(AK76,'標準様式１シフト記号表（勤務時間帯）'!$D$6:$X$47,21,FALSE))</f>
        <v/>
      </c>
      <c r="AL77" s="1081" t="str">
        <f>IF(AL76="","",VLOOKUP(AL76,'標準様式１シフト記号表（勤務時間帯）'!$D$6:$X$47,21,FALSE))</f>
        <v/>
      </c>
      <c r="AM77" s="1081" t="str">
        <f>IF(AM76="","",VLOOKUP(AM76,'標準様式１シフト記号表（勤務時間帯）'!$D$6:$X$47,21,FALSE))</f>
        <v/>
      </c>
      <c r="AN77" s="1081" t="str">
        <f>IF(AN76="","",VLOOKUP(AN76,'標準様式１シフト記号表（勤務時間帯）'!$D$6:$X$47,21,FALSE))</f>
        <v/>
      </c>
      <c r="AO77" s="1095" t="str">
        <f>IF(AO76="","",VLOOKUP(AO76,'標準様式１シフト記号表（勤務時間帯）'!$D$6:$X$47,21,FALSE))</f>
        <v/>
      </c>
      <c r="AP77" s="1071" t="str">
        <f>IF(AP76="","",VLOOKUP(AP76,'標準様式１シフト記号表（勤務時間帯）'!$D$6:$X$47,21,FALSE))</f>
        <v/>
      </c>
      <c r="AQ77" s="1081" t="str">
        <f>IF(AQ76="","",VLOOKUP(AQ76,'標準様式１シフト記号表（勤務時間帯）'!$D$6:$X$47,21,FALSE))</f>
        <v/>
      </c>
      <c r="AR77" s="1081" t="str">
        <f>IF(AR76="","",VLOOKUP(AR76,'標準様式１シフト記号表（勤務時間帯）'!$D$6:$X$47,21,FALSE))</f>
        <v/>
      </c>
      <c r="AS77" s="1081" t="str">
        <f>IF(AS76="","",VLOOKUP(AS76,'標準様式１シフト記号表（勤務時間帯）'!$D$6:$X$47,21,FALSE))</f>
        <v/>
      </c>
      <c r="AT77" s="1081" t="str">
        <f>IF(AT76="","",VLOOKUP(AT76,'標準様式１シフト記号表（勤務時間帯）'!$D$6:$X$47,21,FALSE))</f>
        <v/>
      </c>
      <c r="AU77" s="1081" t="str">
        <f>IF(AU76="","",VLOOKUP(AU76,'標準様式１シフト記号表（勤務時間帯）'!$D$6:$X$47,21,FALSE))</f>
        <v/>
      </c>
      <c r="AV77" s="1095" t="str">
        <f>IF(AV76="","",VLOOKUP(AV76,'標準様式１シフト記号表（勤務時間帯）'!$D$6:$X$47,21,FALSE))</f>
        <v/>
      </c>
      <c r="AW77" s="1071" t="str">
        <f>IF(AW76="","",VLOOKUP(AW76,'標準様式１シフト記号表（勤務時間帯）'!$D$6:$X$47,21,FALSE))</f>
        <v/>
      </c>
      <c r="AX77" s="1081" t="str">
        <f>IF(AX76="","",VLOOKUP(AX76,'標準様式１シフト記号表（勤務時間帯）'!$D$6:$X$47,21,FALSE))</f>
        <v/>
      </c>
      <c r="AY77" s="1081" t="str">
        <f>IF(AY76="","",VLOOKUP(AY76,'標準様式１シフト記号表（勤務時間帯）'!$D$6:$X$47,21,FALSE))</f>
        <v/>
      </c>
      <c r="AZ77" s="1131">
        <f>IF($BC$4="４週",SUM(U77:AV77),IF($BC$4="暦月",SUM(U77:AY77),""))</f>
        <v>0</v>
      </c>
      <c r="BA77" s="1143"/>
      <c r="BB77" s="1157">
        <f>IF($BC$4="４週",AZ77/4,IF($BC$4="暦月",(AZ77/($BC$9/7)),""))</f>
        <v>0</v>
      </c>
      <c r="BC77" s="1143"/>
      <c r="BD77" s="1173"/>
      <c r="BE77" s="1177"/>
      <c r="BF77" s="1177"/>
      <c r="BG77" s="1177"/>
      <c r="BH77" s="1182"/>
    </row>
    <row r="78" spans="2:60" ht="20.25" customHeight="1">
      <c r="B78" s="940"/>
      <c r="C78" s="953"/>
      <c r="D78" s="966"/>
      <c r="E78" s="974"/>
      <c r="F78" s="974"/>
      <c r="G78" s="982">
        <f>C76</f>
        <v>0</v>
      </c>
      <c r="H78" s="992"/>
      <c r="I78" s="1001"/>
      <c r="J78" s="1007"/>
      <c r="K78" s="1007"/>
      <c r="L78" s="982"/>
      <c r="M78" s="1013"/>
      <c r="N78" s="1018"/>
      <c r="O78" s="1023"/>
      <c r="P78" s="1189" t="s">
        <v>30</v>
      </c>
      <c r="Q78" s="1035"/>
      <c r="R78" s="1035"/>
      <c r="S78" s="1045"/>
      <c r="T78" s="1058"/>
      <c r="U78" s="1072" t="str">
        <f>IF(U76="","",VLOOKUP(U76,'標準様式１シフト記号表（勤務時間帯）'!$D$6:$Z$47,23,FALSE))</f>
        <v/>
      </c>
      <c r="V78" s="1082" t="str">
        <f>IF(V76="","",VLOOKUP(V76,'標準様式１シフト記号表（勤務時間帯）'!$D$6:$Z$47,23,FALSE))</f>
        <v/>
      </c>
      <c r="W78" s="1082" t="str">
        <f>IF(W76="","",VLOOKUP(W76,'標準様式１シフト記号表（勤務時間帯）'!$D$6:$Z$47,23,FALSE))</f>
        <v/>
      </c>
      <c r="X78" s="1082" t="str">
        <f>IF(X76="","",VLOOKUP(X76,'標準様式１シフト記号表（勤務時間帯）'!$D$6:$Z$47,23,FALSE))</f>
        <v/>
      </c>
      <c r="Y78" s="1082" t="str">
        <f>IF(Y76="","",VLOOKUP(Y76,'標準様式１シフト記号表（勤務時間帯）'!$D$6:$Z$47,23,FALSE))</f>
        <v/>
      </c>
      <c r="Z78" s="1082" t="str">
        <f>IF(Z76="","",VLOOKUP(Z76,'標準様式１シフト記号表（勤務時間帯）'!$D$6:$Z$47,23,FALSE))</f>
        <v/>
      </c>
      <c r="AA78" s="1096" t="str">
        <f>IF(AA76="","",VLOOKUP(AA76,'標準様式１シフト記号表（勤務時間帯）'!$D$6:$Z$47,23,FALSE))</f>
        <v/>
      </c>
      <c r="AB78" s="1072" t="str">
        <f>IF(AB76="","",VLOOKUP(AB76,'標準様式１シフト記号表（勤務時間帯）'!$D$6:$Z$47,23,FALSE))</f>
        <v/>
      </c>
      <c r="AC78" s="1082" t="str">
        <f>IF(AC76="","",VLOOKUP(AC76,'標準様式１シフト記号表（勤務時間帯）'!$D$6:$Z$47,23,FALSE))</f>
        <v/>
      </c>
      <c r="AD78" s="1082" t="str">
        <f>IF(AD76="","",VLOOKUP(AD76,'標準様式１シフト記号表（勤務時間帯）'!$D$6:$Z$47,23,FALSE))</f>
        <v/>
      </c>
      <c r="AE78" s="1082" t="str">
        <f>IF(AE76="","",VLOOKUP(AE76,'標準様式１シフト記号表（勤務時間帯）'!$D$6:$Z$47,23,FALSE))</f>
        <v/>
      </c>
      <c r="AF78" s="1082" t="str">
        <f>IF(AF76="","",VLOOKUP(AF76,'標準様式１シフト記号表（勤務時間帯）'!$D$6:$Z$47,23,FALSE))</f>
        <v/>
      </c>
      <c r="AG78" s="1082" t="str">
        <f>IF(AG76="","",VLOOKUP(AG76,'標準様式１シフト記号表（勤務時間帯）'!$D$6:$Z$47,23,FALSE))</f>
        <v/>
      </c>
      <c r="AH78" s="1096" t="str">
        <f>IF(AH76="","",VLOOKUP(AH76,'標準様式１シフト記号表（勤務時間帯）'!$D$6:$Z$47,23,FALSE))</f>
        <v/>
      </c>
      <c r="AI78" s="1072" t="str">
        <f>IF(AI76="","",VLOOKUP(AI76,'標準様式１シフト記号表（勤務時間帯）'!$D$6:$Z$47,23,FALSE))</f>
        <v/>
      </c>
      <c r="AJ78" s="1082" t="str">
        <f>IF(AJ76="","",VLOOKUP(AJ76,'標準様式１シフト記号表（勤務時間帯）'!$D$6:$Z$47,23,FALSE))</f>
        <v/>
      </c>
      <c r="AK78" s="1082" t="str">
        <f>IF(AK76="","",VLOOKUP(AK76,'標準様式１シフト記号表（勤務時間帯）'!$D$6:$Z$47,23,FALSE))</f>
        <v/>
      </c>
      <c r="AL78" s="1082" t="str">
        <f>IF(AL76="","",VLOOKUP(AL76,'標準様式１シフト記号表（勤務時間帯）'!$D$6:$Z$47,23,FALSE))</f>
        <v/>
      </c>
      <c r="AM78" s="1082" t="str">
        <f>IF(AM76="","",VLOOKUP(AM76,'標準様式１シフト記号表（勤務時間帯）'!$D$6:$Z$47,23,FALSE))</f>
        <v/>
      </c>
      <c r="AN78" s="1082" t="str">
        <f>IF(AN76="","",VLOOKUP(AN76,'標準様式１シフト記号表（勤務時間帯）'!$D$6:$Z$47,23,FALSE))</f>
        <v/>
      </c>
      <c r="AO78" s="1096" t="str">
        <f>IF(AO76="","",VLOOKUP(AO76,'標準様式１シフト記号表（勤務時間帯）'!$D$6:$Z$47,23,FALSE))</f>
        <v/>
      </c>
      <c r="AP78" s="1072" t="str">
        <f>IF(AP76="","",VLOOKUP(AP76,'標準様式１シフト記号表（勤務時間帯）'!$D$6:$Z$47,23,FALSE))</f>
        <v/>
      </c>
      <c r="AQ78" s="1082" t="str">
        <f>IF(AQ76="","",VLOOKUP(AQ76,'標準様式１シフト記号表（勤務時間帯）'!$D$6:$Z$47,23,FALSE))</f>
        <v/>
      </c>
      <c r="AR78" s="1082" t="str">
        <f>IF(AR76="","",VLOOKUP(AR76,'標準様式１シフト記号表（勤務時間帯）'!$D$6:$Z$47,23,FALSE))</f>
        <v/>
      </c>
      <c r="AS78" s="1082" t="str">
        <f>IF(AS76="","",VLOOKUP(AS76,'標準様式１シフト記号表（勤務時間帯）'!$D$6:$Z$47,23,FALSE))</f>
        <v/>
      </c>
      <c r="AT78" s="1082" t="str">
        <f>IF(AT76="","",VLOOKUP(AT76,'標準様式１シフト記号表（勤務時間帯）'!$D$6:$Z$47,23,FALSE))</f>
        <v/>
      </c>
      <c r="AU78" s="1082" t="str">
        <f>IF(AU76="","",VLOOKUP(AU76,'標準様式１シフト記号表（勤務時間帯）'!$D$6:$Z$47,23,FALSE))</f>
        <v/>
      </c>
      <c r="AV78" s="1096" t="str">
        <f>IF(AV76="","",VLOOKUP(AV76,'標準様式１シフト記号表（勤務時間帯）'!$D$6:$Z$47,23,FALSE))</f>
        <v/>
      </c>
      <c r="AW78" s="1072" t="str">
        <f>IF(AW76="","",VLOOKUP(AW76,'標準様式１シフト記号表（勤務時間帯）'!$D$6:$Z$47,23,FALSE))</f>
        <v/>
      </c>
      <c r="AX78" s="1082" t="str">
        <f>IF(AX76="","",VLOOKUP(AX76,'標準様式１シフト記号表（勤務時間帯）'!$D$6:$Z$47,23,FALSE))</f>
        <v/>
      </c>
      <c r="AY78" s="1082" t="str">
        <f>IF(AY76="","",VLOOKUP(AY76,'標準様式１シフト記号表（勤務時間帯）'!$D$6:$Z$47,23,FALSE))</f>
        <v/>
      </c>
      <c r="AZ78" s="1132">
        <f>IF($BC$4="４週",SUM(U78:AV78),IF($BC$4="暦月",SUM(U78:AY78),""))</f>
        <v>0</v>
      </c>
      <c r="BA78" s="1144"/>
      <c r="BB78" s="1158">
        <f>IF($BC$4="４週",AZ78/4,IF($BC$4="暦月",(AZ78/($BC$9/7)),""))</f>
        <v>0</v>
      </c>
      <c r="BC78" s="1144"/>
      <c r="BD78" s="1174"/>
      <c r="BE78" s="1178"/>
      <c r="BF78" s="1178"/>
      <c r="BG78" s="1178"/>
      <c r="BH78" s="1183"/>
    </row>
    <row r="79" spans="2:60" ht="20.25" customHeight="1">
      <c r="B79" s="941"/>
      <c r="C79" s="954"/>
      <c r="D79" s="967"/>
      <c r="E79" s="975"/>
      <c r="F79" s="975"/>
      <c r="G79" s="983"/>
      <c r="H79" s="993"/>
      <c r="I79" s="1002"/>
      <c r="J79" s="1008"/>
      <c r="K79" s="1008"/>
      <c r="L79" s="983"/>
      <c r="M79" s="1014"/>
      <c r="N79" s="1019"/>
      <c r="O79" s="1024"/>
      <c r="P79" s="1031" t="s">
        <v>305</v>
      </c>
      <c r="Q79" s="1039"/>
      <c r="R79" s="1039"/>
      <c r="S79" s="1047"/>
      <c r="T79" s="1061"/>
      <c r="U79" s="1073"/>
      <c r="V79" s="1083"/>
      <c r="W79" s="1083"/>
      <c r="X79" s="1083"/>
      <c r="Y79" s="1083"/>
      <c r="Z79" s="1083"/>
      <c r="AA79" s="1097"/>
      <c r="AB79" s="1073"/>
      <c r="AC79" s="1083"/>
      <c r="AD79" s="1083"/>
      <c r="AE79" s="1083"/>
      <c r="AF79" s="1083"/>
      <c r="AG79" s="1083"/>
      <c r="AH79" s="1097"/>
      <c r="AI79" s="1073"/>
      <c r="AJ79" s="1083"/>
      <c r="AK79" s="1083"/>
      <c r="AL79" s="1083"/>
      <c r="AM79" s="1083"/>
      <c r="AN79" s="1083"/>
      <c r="AO79" s="1097"/>
      <c r="AP79" s="1073"/>
      <c r="AQ79" s="1083"/>
      <c r="AR79" s="1083"/>
      <c r="AS79" s="1083"/>
      <c r="AT79" s="1083"/>
      <c r="AU79" s="1083"/>
      <c r="AV79" s="1097"/>
      <c r="AW79" s="1073"/>
      <c r="AX79" s="1083"/>
      <c r="AY79" s="1083"/>
      <c r="AZ79" s="1133"/>
      <c r="BA79" s="1145"/>
      <c r="BB79" s="1159"/>
      <c r="BC79" s="1145"/>
      <c r="BD79" s="1175"/>
      <c r="BE79" s="1179"/>
      <c r="BF79" s="1179"/>
      <c r="BG79" s="1179"/>
      <c r="BH79" s="1184"/>
    </row>
    <row r="80" spans="2:60" ht="20.25" customHeight="1">
      <c r="B80" s="939">
        <f>B77+1</f>
        <v>20</v>
      </c>
      <c r="C80" s="952"/>
      <c r="D80" s="965"/>
      <c r="E80" s="973"/>
      <c r="F80" s="973">
        <f>C79</f>
        <v>0</v>
      </c>
      <c r="G80" s="981"/>
      <c r="H80" s="991"/>
      <c r="I80" s="1000"/>
      <c r="J80" s="1006"/>
      <c r="K80" s="1006"/>
      <c r="L80" s="981"/>
      <c r="M80" s="1012"/>
      <c r="N80" s="1017"/>
      <c r="O80" s="1022"/>
      <c r="P80" s="1027" t="s">
        <v>301</v>
      </c>
      <c r="Q80" s="1034"/>
      <c r="R80" s="1034"/>
      <c r="S80" s="1042"/>
      <c r="T80" s="1054"/>
      <c r="U80" s="1071" t="str">
        <f>IF(U79="","",VLOOKUP(U79,'標準様式１シフト記号表（勤務時間帯）'!$D$6:$X$47,21,FALSE))</f>
        <v/>
      </c>
      <c r="V80" s="1081" t="str">
        <f>IF(V79="","",VLOOKUP(V79,'標準様式１シフト記号表（勤務時間帯）'!$D$6:$X$47,21,FALSE))</f>
        <v/>
      </c>
      <c r="W80" s="1081" t="str">
        <f>IF(W79="","",VLOOKUP(W79,'標準様式１シフト記号表（勤務時間帯）'!$D$6:$X$47,21,FALSE))</f>
        <v/>
      </c>
      <c r="X80" s="1081" t="str">
        <f>IF(X79="","",VLOOKUP(X79,'標準様式１シフト記号表（勤務時間帯）'!$D$6:$X$47,21,FALSE))</f>
        <v/>
      </c>
      <c r="Y80" s="1081" t="str">
        <f>IF(Y79="","",VLOOKUP(Y79,'標準様式１シフト記号表（勤務時間帯）'!$D$6:$X$47,21,FALSE))</f>
        <v/>
      </c>
      <c r="Z80" s="1081" t="str">
        <f>IF(Z79="","",VLOOKUP(Z79,'標準様式１シフト記号表（勤務時間帯）'!$D$6:$X$47,21,FALSE))</f>
        <v/>
      </c>
      <c r="AA80" s="1095" t="str">
        <f>IF(AA79="","",VLOOKUP(AA79,'標準様式１シフト記号表（勤務時間帯）'!$D$6:$X$47,21,FALSE))</f>
        <v/>
      </c>
      <c r="AB80" s="1071" t="str">
        <f>IF(AB79="","",VLOOKUP(AB79,'標準様式１シフト記号表（勤務時間帯）'!$D$6:$X$47,21,FALSE))</f>
        <v/>
      </c>
      <c r="AC80" s="1081" t="str">
        <f>IF(AC79="","",VLOOKUP(AC79,'標準様式１シフト記号表（勤務時間帯）'!$D$6:$X$47,21,FALSE))</f>
        <v/>
      </c>
      <c r="AD80" s="1081" t="str">
        <f>IF(AD79="","",VLOOKUP(AD79,'標準様式１シフト記号表（勤務時間帯）'!$D$6:$X$47,21,FALSE))</f>
        <v/>
      </c>
      <c r="AE80" s="1081" t="str">
        <f>IF(AE79="","",VLOOKUP(AE79,'標準様式１シフト記号表（勤務時間帯）'!$D$6:$X$47,21,FALSE))</f>
        <v/>
      </c>
      <c r="AF80" s="1081" t="str">
        <f>IF(AF79="","",VLOOKUP(AF79,'標準様式１シフト記号表（勤務時間帯）'!$D$6:$X$47,21,FALSE))</f>
        <v/>
      </c>
      <c r="AG80" s="1081" t="str">
        <f>IF(AG79="","",VLOOKUP(AG79,'標準様式１シフト記号表（勤務時間帯）'!$D$6:$X$47,21,FALSE))</f>
        <v/>
      </c>
      <c r="AH80" s="1095" t="str">
        <f>IF(AH79="","",VLOOKUP(AH79,'標準様式１シフト記号表（勤務時間帯）'!$D$6:$X$47,21,FALSE))</f>
        <v/>
      </c>
      <c r="AI80" s="1071" t="str">
        <f>IF(AI79="","",VLOOKUP(AI79,'標準様式１シフト記号表（勤務時間帯）'!$D$6:$X$47,21,FALSE))</f>
        <v/>
      </c>
      <c r="AJ80" s="1081" t="str">
        <f>IF(AJ79="","",VLOOKUP(AJ79,'標準様式１シフト記号表（勤務時間帯）'!$D$6:$X$47,21,FALSE))</f>
        <v/>
      </c>
      <c r="AK80" s="1081" t="str">
        <f>IF(AK79="","",VLOOKUP(AK79,'標準様式１シフト記号表（勤務時間帯）'!$D$6:$X$47,21,FALSE))</f>
        <v/>
      </c>
      <c r="AL80" s="1081" t="str">
        <f>IF(AL79="","",VLOOKUP(AL79,'標準様式１シフト記号表（勤務時間帯）'!$D$6:$X$47,21,FALSE))</f>
        <v/>
      </c>
      <c r="AM80" s="1081" t="str">
        <f>IF(AM79="","",VLOOKUP(AM79,'標準様式１シフト記号表（勤務時間帯）'!$D$6:$X$47,21,FALSE))</f>
        <v/>
      </c>
      <c r="AN80" s="1081" t="str">
        <f>IF(AN79="","",VLOOKUP(AN79,'標準様式１シフト記号表（勤務時間帯）'!$D$6:$X$47,21,FALSE))</f>
        <v/>
      </c>
      <c r="AO80" s="1095" t="str">
        <f>IF(AO79="","",VLOOKUP(AO79,'標準様式１シフト記号表（勤務時間帯）'!$D$6:$X$47,21,FALSE))</f>
        <v/>
      </c>
      <c r="AP80" s="1071" t="str">
        <f>IF(AP79="","",VLOOKUP(AP79,'標準様式１シフト記号表（勤務時間帯）'!$D$6:$X$47,21,FALSE))</f>
        <v/>
      </c>
      <c r="AQ80" s="1081" t="str">
        <f>IF(AQ79="","",VLOOKUP(AQ79,'標準様式１シフト記号表（勤務時間帯）'!$D$6:$X$47,21,FALSE))</f>
        <v/>
      </c>
      <c r="AR80" s="1081" t="str">
        <f>IF(AR79="","",VLOOKUP(AR79,'標準様式１シフト記号表（勤務時間帯）'!$D$6:$X$47,21,FALSE))</f>
        <v/>
      </c>
      <c r="AS80" s="1081" t="str">
        <f>IF(AS79="","",VLOOKUP(AS79,'標準様式１シフト記号表（勤務時間帯）'!$D$6:$X$47,21,FALSE))</f>
        <v/>
      </c>
      <c r="AT80" s="1081" t="str">
        <f>IF(AT79="","",VLOOKUP(AT79,'標準様式１シフト記号表（勤務時間帯）'!$D$6:$X$47,21,FALSE))</f>
        <v/>
      </c>
      <c r="AU80" s="1081" t="str">
        <f>IF(AU79="","",VLOOKUP(AU79,'標準様式１シフト記号表（勤務時間帯）'!$D$6:$X$47,21,FALSE))</f>
        <v/>
      </c>
      <c r="AV80" s="1095" t="str">
        <f>IF(AV79="","",VLOOKUP(AV79,'標準様式１シフト記号表（勤務時間帯）'!$D$6:$X$47,21,FALSE))</f>
        <v/>
      </c>
      <c r="AW80" s="1071" t="str">
        <f>IF(AW79="","",VLOOKUP(AW79,'標準様式１シフト記号表（勤務時間帯）'!$D$6:$X$47,21,FALSE))</f>
        <v/>
      </c>
      <c r="AX80" s="1081" t="str">
        <f>IF(AX79="","",VLOOKUP(AX79,'標準様式１シフト記号表（勤務時間帯）'!$D$6:$X$47,21,FALSE))</f>
        <v/>
      </c>
      <c r="AY80" s="1081" t="str">
        <f>IF(AY79="","",VLOOKUP(AY79,'標準様式１シフト記号表（勤務時間帯）'!$D$6:$X$47,21,FALSE))</f>
        <v/>
      </c>
      <c r="AZ80" s="1131">
        <f>IF($BC$4="４週",SUM(U80:AV80),IF($BC$4="暦月",SUM(U80:AY80),""))</f>
        <v>0</v>
      </c>
      <c r="BA80" s="1143"/>
      <c r="BB80" s="1157">
        <f>IF($BC$4="４週",AZ80/4,IF($BC$4="暦月",(AZ80/($BC$9/7)),""))</f>
        <v>0</v>
      </c>
      <c r="BC80" s="1143"/>
      <c r="BD80" s="1173"/>
      <c r="BE80" s="1177"/>
      <c r="BF80" s="1177"/>
      <c r="BG80" s="1177"/>
      <c r="BH80" s="1182"/>
    </row>
    <row r="81" spans="2:60" ht="20.25" customHeight="1">
      <c r="B81" s="940"/>
      <c r="C81" s="953"/>
      <c r="D81" s="966"/>
      <c r="E81" s="974"/>
      <c r="F81" s="974"/>
      <c r="G81" s="982">
        <f>C79</f>
        <v>0</v>
      </c>
      <c r="H81" s="992"/>
      <c r="I81" s="1001"/>
      <c r="J81" s="1007"/>
      <c r="K81" s="1007"/>
      <c r="L81" s="982"/>
      <c r="M81" s="1013"/>
      <c r="N81" s="1018"/>
      <c r="O81" s="1023"/>
      <c r="P81" s="1189" t="s">
        <v>30</v>
      </c>
      <c r="Q81" s="1035"/>
      <c r="R81" s="1035"/>
      <c r="S81" s="1045"/>
      <c r="T81" s="1058"/>
      <c r="U81" s="1072" t="str">
        <f>IF(U79="","",VLOOKUP(U79,'標準様式１シフト記号表（勤務時間帯）'!$D$6:$Z$47,23,FALSE))</f>
        <v/>
      </c>
      <c r="V81" s="1082" t="str">
        <f>IF(V79="","",VLOOKUP(V79,'標準様式１シフト記号表（勤務時間帯）'!$D$6:$Z$47,23,FALSE))</f>
        <v/>
      </c>
      <c r="W81" s="1082" t="str">
        <f>IF(W79="","",VLOOKUP(W79,'標準様式１シフト記号表（勤務時間帯）'!$D$6:$Z$47,23,FALSE))</f>
        <v/>
      </c>
      <c r="X81" s="1082" t="str">
        <f>IF(X79="","",VLOOKUP(X79,'標準様式１シフト記号表（勤務時間帯）'!$D$6:$Z$47,23,FALSE))</f>
        <v/>
      </c>
      <c r="Y81" s="1082" t="str">
        <f>IF(Y79="","",VLOOKUP(Y79,'標準様式１シフト記号表（勤務時間帯）'!$D$6:$Z$47,23,FALSE))</f>
        <v/>
      </c>
      <c r="Z81" s="1082" t="str">
        <f>IF(Z79="","",VLOOKUP(Z79,'標準様式１シフト記号表（勤務時間帯）'!$D$6:$Z$47,23,FALSE))</f>
        <v/>
      </c>
      <c r="AA81" s="1096" t="str">
        <f>IF(AA79="","",VLOOKUP(AA79,'標準様式１シフト記号表（勤務時間帯）'!$D$6:$Z$47,23,FALSE))</f>
        <v/>
      </c>
      <c r="AB81" s="1072" t="str">
        <f>IF(AB79="","",VLOOKUP(AB79,'標準様式１シフト記号表（勤務時間帯）'!$D$6:$Z$47,23,FALSE))</f>
        <v/>
      </c>
      <c r="AC81" s="1082" t="str">
        <f>IF(AC79="","",VLOOKUP(AC79,'標準様式１シフト記号表（勤務時間帯）'!$D$6:$Z$47,23,FALSE))</f>
        <v/>
      </c>
      <c r="AD81" s="1082" t="str">
        <f>IF(AD79="","",VLOOKUP(AD79,'標準様式１シフト記号表（勤務時間帯）'!$D$6:$Z$47,23,FALSE))</f>
        <v/>
      </c>
      <c r="AE81" s="1082" t="str">
        <f>IF(AE79="","",VLOOKUP(AE79,'標準様式１シフト記号表（勤務時間帯）'!$D$6:$Z$47,23,FALSE))</f>
        <v/>
      </c>
      <c r="AF81" s="1082" t="str">
        <f>IF(AF79="","",VLOOKUP(AF79,'標準様式１シフト記号表（勤務時間帯）'!$D$6:$Z$47,23,FALSE))</f>
        <v/>
      </c>
      <c r="AG81" s="1082" t="str">
        <f>IF(AG79="","",VLOOKUP(AG79,'標準様式１シフト記号表（勤務時間帯）'!$D$6:$Z$47,23,FALSE))</f>
        <v/>
      </c>
      <c r="AH81" s="1096" t="str">
        <f>IF(AH79="","",VLOOKUP(AH79,'標準様式１シフト記号表（勤務時間帯）'!$D$6:$Z$47,23,FALSE))</f>
        <v/>
      </c>
      <c r="AI81" s="1072" t="str">
        <f>IF(AI79="","",VLOOKUP(AI79,'標準様式１シフト記号表（勤務時間帯）'!$D$6:$Z$47,23,FALSE))</f>
        <v/>
      </c>
      <c r="AJ81" s="1082" t="str">
        <f>IF(AJ79="","",VLOOKUP(AJ79,'標準様式１シフト記号表（勤務時間帯）'!$D$6:$Z$47,23,FALSE))</f>
        <v/>
      </c>
      <c r="AK81" s="1082" t="str">
        <f>IF(AK79="","",VLOOKUP(AK79,'標準様式１シフト記号表（勤務時間帯）'!$D$6:$Z$47,23,FALSE))</f>
        <v/>
      </c>
      <c r="AL81" s="1082" t="str">
        <f>IF(AL79="","",VLOOKUP(AL79,'標準様式１シフト記号表（勤務時間帯）'!$D$6:$Z$47,23,FALSE))</f>
        <v/>
      </c>
      <c r="AM81" s="1082" t="str">
        <f>IF(AM79="","",VLOOKUP(AM79,'標準様式１シフト記号表（勤務時間帯）'!$D$6:$Z$47,23,FALSE))</f>
        <v/>
      </c>
      <c r="AN81" s="1082" t="str">
        <f>IF(AN79="","",VLOOKUP(AN79,'標準様式１シフト記号表（勤務時間帯）'!$D$6:$Z$47,23,FALSE))</f>
        <v/>
      </c>
      <c r="AO81" s="1096" t="str">
        <f>IF(AO79="","",VLOOKUP(AO79,'標準様式１シフト記号表（勤務時間帯）'!$D$6:$Z$47,23,FALSE))</f>
        <v/>
      </c>
      <c r="AP81" s="1072" t="str">
        <f>IF(AP79="","",VLOOKUP(AP79,'標準様式１シフト記号表（勤務時間帯）'!$D$6:$Z$47,23,FALSE))</f>
        <v/>
      </c>
      <c r="AQ81" s="1082" t="str">
        <f>IF(AQ79="","",VLOOKUP(AQ79,'標準様式１シフト記号表（勤務時間帯）'!$D$6:$Z$47,23,FALSE))</f>
        <v/>
      </c>
      <c r="AR81" s="1082" t="str">
        <f>IF(AR79="","",VLOOKUP(AR79,'標準様式１シフト記号表（勤務時間帯）'!$D$6:$Z$47,23,FALSE))</f>
        <v/>
      </c>
      <c r="AS81" s="1082" t="str">
        <f>IF(AS79="","",VLOOKUP(AS79,'標準様式１シフト記号表（勤務時間帯）'!$D$6:$Z$47,23,FALSE))</f>
        <v/>
      </c>
      <c r="AT81" s="1082" t="str">
        <f>IF(AT79="","",VLOOKUP(AT79,'標準様式１シフト記号表（勤務時間帯）'!$D$6:$Z$47,23,FALSE))</f>
        <v/>
      </c>
      <c r="AU81" s="1082" t="str">
        <f>IF(AU79="","",VLOOKUP(AU79,'標準様式１シフト記号表（勤務時間帯）'!$D$6:$Z$47,23,FALSE))</f>
        <v/>
      </c>
      <c r="AV81" s="1096" t="str">
        <f>IF(AV79="","",VLOOKUP(AV79,'標準様式１シフト記号表（勤務時間帯）'!$D$6:$Z$47,23,FALSE))</f>
        <v/>
      </c>
      <c r="AW81" s="1072" t="str">
        <f>IF(AW79="","",VLOOKUP(AW79,'標準様式１シフト記号表（勤務時間帯）'!$D$6:$Z$47,23,FALSE))</f>
        <v/>
      </c>
      <c r="AX81" s="1082" t="str">
        <f>IF(AX79="","",VLOOKUP(AX79,'標準様式１シフト記号表（勤務時間帯）'!$D$6:$Z$47,23,FALSE))</f>
        <v/>
      </c>
      <c r="AY81" s="1082" t="str">
        <f>IF(AY79="","",VLOOKUP(AY79,'標準様式１シフト記号表（勤務時間帯）'!$D$6:$Z$47,23,FALSE))</f>
        <v/>
      </c>
      <c r="AZ81" s="1132">
        <f>IF($BC$4="４週",SUM(U81:AV81),IF($BC$4="暦月",SUM(U81:AY81),""))</f>
        <v>0</v>
      </c>
      <c r="BA81" s="1144"/>
      <c r="BB81" s="1158">
        <f>IF($BC$4="４週",AZ81/4,IF($BC$4="暦月",(AZ81/($BC$9/7)),""))</f>
        <v>0</v>
      </c>
      <c r="BC81" s="1144"/>
      <c r="BD81" s="1174"/>
      <c r="BE81" s="1178"/>
      <c r="BF81" s="1178"/>
      <c r="BG81" s="1178"/>
      <c r="BH81" s="1183"/>
    </row>
    <row r="82" spans="2:60" ht="20.25" customHeight="1">
      <c r="B82" s="941"/>
      <c r="C82" s="954"/>
      <c r="D82" s="967"/>
      <c r="E82" s="975"/>
      <c r="F82" s="975"/>
      <c r="G82" s="983"/>
      <c r="H82" s="993"/>
      <c r="I82" s="1002"/>
      <c r="J82" s="1008"/>
      <c r="K82" s="1008"/>
      <c r="L82" s="983"/>
      <c r="M82" s="1014"/>
      <c r="N82" s="1019"/>
      <c r="O82" s="1024"/>
      <c r="P82" s="1031" t="s">
        <v>305</v>
      </c>
      <c r="Q82" s="1039"/>
      <c r="R82" s="1039"/>
      <c r="S82" s="1047"/>
      <c r="T82" s="1061"/>
      <c r="U82" s="1073"/>
      <c r="V82" s="1083"/>
      <c r="W82" s="1083"/>
      <c r="X82" s="1083"/>
      <c r="Y82" s="1083"/>
      <c r="Z82" s="1083"/>
      <c r="AA82" s="1097"/>
      <c r="AB82" s="1073"/>
      <c r="AC82" s="1083"/>
      <c r="AD82" s="1083"/>
      <c r="AE82" s="1083"/>
      <c r="AF82" s="1083"/>
      <c r="AG82" s="1083"/>
      <c r="AH82" s="1097"/>
      <c r="AI82" s="1073"/>
      <c r="AJ82" s="1083"/>
      <c r="AK82" s="1083"/>
      <c r="AL82" s="1083"/>
      <c r="AM82" s="1083"/>
      <c r="AN82" s="1083"/>
      <c r="AO82" s="1097"/>
      <c r="AP82" s="1073"/>
      <c r="AQ82" s="1083"/>
      <c r="AR82" s="1083"/>
      <c r="AS82" s="1083"/>
      <c r="AT82" s="1083"/>
      <c r="AU82" s="1083"/>
      <c r="AV82" s="1097"/>
      <c r="AW82" s="1073"/>
      <c r="AX82" s="1083"/>
      <c r="AY82" s="1083"/>
      <c r="AZ82" s="1133"/>
      <c r="BA82" s="1145"/>
      <c r="BB82" s="1159"/>
      <c r="BC82" s="1145"/>
      <c r="BD82" s="1175"/>
      <c r="BE82" s="1179"/>
      <c r="BF82" s="1179"/>
      <c r="BG82" s="1179"/>
      <c r="BH82" s="1184"/>
    </row>
    <row r="83" spans="2:60" ht="20.25" customHeight="1">
      <c r="B83" s="939">
        <f>B80+1</f>
        <v>21</v>
      </c>
      <c r="C83" s="952"/>
      <c r="D83" s="965"/>
      <c r="E83" s="973"/>
      <c r="F83" s="973">
        <f>C82</f>
        <v>0</v>
      </c>
      <c r="G83" s="981"/>
      <c r="H83" s="991"/>
      <c r="I83" s="1000"/>
      <c r="J83" s="1006"/>
      <c r="K83" s="1006"/>
      <c r="L83" s="981"/>
      <c r="M83" s="1012"/>
      <c r="N83" s="1017"/>
      <c r="O83" s="1022"/>
      <c r="P83" s="1027" t="s">
        <v>301</v>
      </c>
      <c r="Q83" s="1034"/>
      <c r="R83" s="1034"/>
      <c r="S83" s="1042"/>
      <c r="T83" s="1054"/>
      <c r="U83" s="1071" t="str">
        <f>IF(U82="","",VLOOKUP(U82,'標準様式１シフト記号表（勤務時間帯）'!$D$6:$X$47,21,FALSE))</f>
        <v/>
      </c>
      <c r="V83" s="1081" t="str">
        <f>IF(V82="","",VLOOKUP(V82,'標準様式１シフト記号表（勤務時間帯）'!$D$6:$X$47,21,FALSE))</f>
        <v/>
      </c>
      <c r="W83" s="1081" t="str">
        <f>IF(W82="","",VLOOKUP(W82,'標準様式１シフト記号表（勤務時間帯）'!$D$6:$X$47,21,FALSE))</f>
        <v/>
      </c>
      <c r="X83" s="1081" t="str">
        <f>IF(X82="","",VLOOKUP(X82,'標準様式１シフト記号表（勤務時間帯）'!$D$6:$X$47,21,FALSE))</f>
        <v/>
      </c>
      <c r="Y83" s="1081" t="str">
        <f>IF(Y82="","",VLOOKUP(Y82,'標準様式１シフト記号表（勤務時間帯）'!$D$6:$X$47,21,FALSE))</f>
        <v/>
      </c>
      <c r="Z83" s="1081" t="str">
        <f>IF(Z82="","",VLOOKUP(Z82,'標準様式１シフト記号表（勤務時間帯）'!$D$6:$X$47,21,FALSE))</f>
        <v/>
      </c>
      <c r="AA83" s="1095" t="str">
        <f>IF(AA82="","",VLOOKUP(AA82,'標準様式１シフト記号表（勤務時間帯）'!$D$6:$X$47,21,FALSE))</f>
        <v/>
      </c>
      <c r="AB83" s="1071" t="str">
        <f>IF(AB82="","",VLOOKUP(AB82,'標準様式１シフト記号表（勤務時間帯）'!$D$6:$X$47,21,FALSE))</f>
        <v/>
      </c>
      <c r="AC83" s="1081" t="str">
        <f>IF(AC82="","",VLOOKUP(AC82,'標準様式１シフト記号表（勤務時間帯）'!$D$6:$X$47,21,FALSE))</f>
        <v/>
      </c>
      <c r="AD83" s="1081" t="str">
        <f>IF(AD82="","",VLOOKUP(AD82,'標準様式１シフト記号表（勤務時間帯）'!$D$6:$X$47,21,FALSE))</f>
        <v/>
      </c>
      <c r="AE83" s="1081" t="str">
        <f>IF(AE82="","",VLOOKUP(AE82,'標準様式１シフト記号表（勤務時間帯）'!$D$6:$X$47,21,FALSE))</f>
        <v/>
      </c>
      <c r="AF83" s="1081" t="str">
        <f>IF(AF82="","",VLOOKUP(AF82,'標準様式１シフト記号表（勤務時間帯）'!$D$6:$X$47,21,FALSE))</f>
        <v/>
      </c>
      <c r="AG83" s="1081" t="str">
        <f>IF(AG82="","",VLOOKUP(AG82,'標準様式１シフト記号表（勤務時間帯）'!$D$6:$X$47,21,FALSE))</f>
        <v/>
      </c>
      <c r="AH83" s="1095" t="str">
        <f>IF(AH82="","",VLOOKUP(AH82,'標準様式１シフト記号表（勤務時間帯）'!$D$6:$X$47,21,FALSE))</f>
        <v/>
      </c>
      <c r="AI83" s="1071" t="str">
        <f>IF(AI82="","",VLOOKUP(AI82,'標準様式１シフト記号表（勤務時間帯）'!$D$6:$X$47,21,FALSE))</f>
        <v/>
      </c>
      <c r="AJ83" s="1081" t="str">
        <f>IF(AJ82="","",VLOOKUP(AJ82,'標準様式１シフト記号表（勤務時間帯）'!$D$6:$X$47,21,FALSE))</f>
        <v/>
      </c>
      <c r="AK83" s="1081" t="str">
        <f>IF(AK82="","",VLOOKUP(AK82,'標準様式１シフト記号表（勤務時間帯）'!$D$6:$X$47,21,FALSE))</f>
        <v/>
      </c>
      <c r="AL83" s="1081" t="str">
        <f>IF(AL82="","",VLOOKUP(AL82,'標準様式１シフト記号表（勤務時間帯）'!$D$6:$X$47,21,FALSE))</f>
        <v/>
      </c>
      <c r="AM83" s="1081" t="str">
        <f>IF(AM82="","",VLOOKUP(AM82,'標準様式１シフト記号表（勤務時間帯）'!$D$6:$X$47,21,FALSE))</f>
        <v/>
      </c>
      <c r="AN83" s="1081" t="str">
        <f>IF(AN82="","",VLOOKUP(AN82,'標準様式１シフト記号表（勤務時間帯）'!$D$6:$X$47,21,FALSE))</f>
        <v/>
      </c>
      <c r="AO83" s="1095" t="str">
        <f>IF(AO82="","",VLOOKUP(AO82,'標準様式１シフト記号表（勤務時間帯）'!$D$6:$X$47,21,FALSE))</f>
        <v/>
      </c>
      <c r="AP83" s="1071" t="str">
        <f>IF(AP82="","",VLOOKUP(AP82,'標準様式１シフト記号表（勤務時間帯）'!$D$6:$X$47,21,FALSE))</f>
        <v/>
      </c>
      <c r="AQ83" s="1081" t="str">
        <f>IF(AQ82="","",VLOOKUP(AQ82,'標準様式１シフト記号表（勤務時間帯）'!$D$6:$X$47,21,FALSE))</f>
        <v/>
      </c>
      <c r="AR83" s="1081" t="str">
        <f>IF(AR82="","",VLOOKUP(AR82,'標準様式１シフト記号表（勤務時間帯）'!$D$6:$X$47,21,FALSE))</f>
        <v/>
      </c>
      <c r="AS83" s="1081" t="str">
        <f>IF(AS82="","",VLOOKUP(AS82,'標準様式１シフト記号表（勤務時間帯）'!$D$6:$X$47,21,FALSE))</f>
        <v/>
      </c>
      <c r="AT83" s="1081" t="str">
        <f>IF(AT82="","",VLOOKUP(AT82,'標準様式１シフト記号表（勤務時間帯）'!$D$6:$X$47,21,FALSE))</f>
        <v/>
      </c>
      <c r="AU83" s="1081" t="str">
        <f>IF(AU82="","",VLOOKUP(AU82,'標準様式１シフト記号表（勤務時間帯）'!$D$6:$X$47,21,FALSE))</f>
        <v/>
      </c>
      <c r="AV83" s="1095" t="str">
        <f>IF(AV82="","",VLOOKUP(AV82,'標準様式１シフト記号表（勤務時間帯）'!$D$6:$X$47,21,FALSE))</f>
        <v/>
      </c>
      <c r="AW83" s="1071" t="str">
        <f>IF(AW82="","",VLOOKUP(AW82,'標準様式１シフト記号表（勤務時間帯）'!$D$6:$X$47,21,FALSE))</f>
        <v/>
      </c>
      <c r="AX83" s="1081" t="str">
        <f>IF(AX82="","",VLOOKUP(AX82,'標準様式１シフト記号表（勤務時間帯）'!$D$6:$X$47,21,FALSE))</f>
        <v/>
      </c>
      <c r="AY83" s="1081" t="str">
        <f>IF(AY82="","",VLOOKUP(AY82,'標準様式１シフト記号表（勤務時間帯）'!$D$6:$X$47,21,FALSE))</f>
        <v/>
      </c>
      <c r="AZ83" s="1131">
        <f>IF($BC$4="４週",SUM(U83:AV83),IF($BC$4="暦月",SUM(U83:AY83),""))</f>
        <v>0</v>
      </c>
      <c r="BA83" s="1143"/>
      <c r="BB83" s="1157">
        <f>IF($BC$4="４週",AZ83/4,IF($BC$4="暦月",(AZ83/($BC$9/7)),""))</f>
        <v>0</v>
      </c>
      <c r="BC83" s="1143"/>
      <c r="BD83" s="1173"/>
      <c r="BE83" s="1177"/>
      <c r="BF83" s="1177"/>
      <c r="BG83" s="1177"/>
      <c r="BH83" s="1182"/>
    </row>
    <row r="84" spans="2:60" ht="20.25" customHeight="1">
      <c r="B84" s="940"/>
      <c r="C84" s="953"/>
      <c r="D84" s="966"/>
      <c r="E84" s="974"/>
      <c r="F84" s="974"/>
      <c r="G84" s="982">
        <f>C82</f>
        <v>0</v>
      </c>
      <c r="H84" s="992"/>
      <c r="I84" s="1001"/>
      <c r="J84" s="1007"/>
      <c r="K84" s="1007"/>
      <c r="L84" s="982"/>
      <c r="M84" s="1013"/>
      <c r="N84" s="1018"/>
      <c r="O84" s="1023"/>
      <c r="P84" s="1189" t="s">
        <v>30</v>
      </c>
      <c r="Q84" s="1035"/>
      <c r="R84" s="1035"/>
      <c r="S84" s="1045"/>
      <c r="T84" s="1058"/>
      <c r="U84" s="1072" t="str">
        <f>IF(U82="","",VLOOKUP(U82,'標準様式１シフト記号表（勤務時間帯）'!$D$6:$Z$47,23,FALSE))</f>
        <v/>
      </c>
      <c r="V84" s="1082" t="str">
        <f>IF(V82="","",VLOOKUP(V82,'標準様式１シフト記号表（勤務時間帯）'!$D$6:$Z$47,23,FALSE))</f>
        <v/>
      </c>
      <c r="W84" s="1082" t="str">
        <f>IF(W82="","",VLOOKUP(W82,'標準様式１シフト記号表（勤務時間帯）'!$D$6:$Z$47,23,FALSE))</f>
        <v/>
      </c>
      <c r="X84" s="1082" t="str">
        <f>IF(X82="","",VLOOKUP(X82,'標準様式１シフト記号表（勤務時間帯）'!$D$6:$Z$47,23,FALSE))</f>
        <v/>
      </c>
      <c r="Y84" s="1082" t="str">
        <f>IF(Y82="","",VLOOKUP(Y82,'標準様式１シフト記号表（勤務時間帯）'!$D$6:$Z$47,23,FALSE))</f>
        <v/>
      </c>
      <c r="Z84" s="1082" t="str">
        <f>IF(Z82="","",VLOOKUP(Z82,'標準様式１シフト記号表（勤務時間帯）'!$D$6:$Z$47,23,FALSE))</f>
        <v/>
      </c>
      <c r="AA84" s="1096" t="str">
        <f>IF(AA82="","",VLOOKUP(AA82,'標準様式１シフト記号表（勤務時間帯）'!$D$6:$Z$47,23,FALSE))</f>
        <v/>
      </c>
      <c r="AB84" s="1072" t="str">
        <f>IF(AB82="","",VLOOKUP(AB82,'標準様式１シフト記号表（勤務時間帯）'!$D$6:$Z$47,23,FALSE))</f>
        <v/>
      </c>
      <c r="AC84" s="1082" t="str">
        <f>IF(AC82="","",VLOOKUP(AC82,'標準様式１シフト記号表（勤務時間帯）'!$D$6:$Z$47,23,FALSE))</f>
        <v/>
      </c>
      <c r="AD84" s="1082" t="str">
        <f>IF(AD82="","",VLOOKUP(AD82,'標準様式１シフト記号表（勤務時間帯）'!$D$6:$Z$47,23,FALSE))</f>
        <v/>
      </c>
      <c r="AE84" s="1082" t="str">
        <f>IF(AE82="","",VLOOKUP(AE82,'標準様式１シフト記号表（勤務時間帯）'!$D$6:$Z$47,23,FALSE))</f>
        <v/>
      </c>
      <c r="AF84" s="1082" t="str">
        <f>IF(AF82="","",VLOOKUP(AF82,'標準様式１シフト記号表（勤務時間帯）'!$D$6:$Z$47,23,FALSE))</f>
        <v/>
      </c>
      <c r="AG84" s="1082" t="str">
        <f>IF(AG82="","",VLOOKUP(AG82,'標準様式１シフト記号表（勤務時間帯）'!$D$6:$Z$47,23,FALSE))</f>
        <v/>
      </c>
      <c r="AH84" s="1096" t="str">
        <f>IF(AH82="","",VLOOKUP(AH82,'標準様式１シフト記号表（勤務時間帯）'!$D$6:$Z$47,23,FALSE))</f>
        <v/>
      </c>
      <c r="AI84" s="1072" t="str">
        <f>IF(AI82="","",VLOOKUP(AI82,'標準様式１シフト記号表（勤務時間帯）'!$D$6:$Z$47,23,FALSE))</f>
        <v/>
      </c>
      <c r="AJ84" s="1082" t="str">
        <f>IF(AJ82="","",VLOOKUP(AJ82,'標準様式１シフト記号表（勤務時間帯）'!$D$6:$Z$47,23,FALSE))</f>
        <v/>
      </c>
      <c r="AK84" s="1082" t="str">
        <f>IF(AK82="","",VLOOKUP(AK82,'標準様式１シフト記号表（勤務時間帯）'!$D$6:$Z$47,23,FALSE))</f>
        <v/>
      </c>
      <c r="AL84" s="1082" t="str">
        <f>IF(AL82="","",VLOOKUP(AL82,'標準様式１シフト記号表（勤務時間帯）'!$D$6:$Z$47,23,FALSE))</f>
        <v/>
      </c>
      <c r="AM84" s="1082" t="str">
        <f>IF(AM82="","",VLOOKUP(AM82,'標準様式１シフト記号表（勤務時間帯）'!$D$6:$Z$47,23,FALSE))</f>
        <v/>
      </c>
      <c r="AN84" s="1082" t="str">
        <f>IF(AN82="","",VLOOKUP(AN82,'標準様式１シフト記号表（勤務時間帯）'!$D$6:$Z$47,23,FALSE))</f>
        <v/>
      </c>
      <c r="AO84" s="1096" t="str">
        <f>IF(AO82="","",VLOOKUP(AO82,'標準様式１シフト記号表（勤務時間帯）'!$D$6:$Z$47,23,FALSE))</f>
        <v/>
      </c>
      <c r="AP84" s="1072" t="str">
        <f>IF(AP82="","",VLOOKUP(AP82,'標準様式１シフト記号表（勤務時間帯）'!$D$6:$Z$47,23,FALSE))</f>
        <v/>
      </c>
      <c r="AQ84" s="1082" t="str">
        <f>IF(AQ82="","",VLOOKUP(AQ82,'標準様式１シフト記号表（勤務時間帯）'!$D$6:$Z$47,23,FALSE))</f>
        <v/>
      </c>
      <c r="AR84" s="1082" t="str">
        <f>IF(AR82="","",VLOOKUP(AR82,'標準様式１シフト記号表（勤務時間帯）'!$D$6:$Z$47,23,FALSE))</f>
        <v/>
      </c>
      <c r="AS84" s="1082" t="str">
        <f>IF(AS82="","",VLOOKUP(AS82,'標準様式１シフト記号表（勤務時間帯）'!$D$6:$Z$47,23,FALSE))</f>
        <v/>
      </c>
      <c r="AT84" s="1082" t="str">
        <f>IF(AT82="","",VLOOKUP(AT82,'標準様式１シフト記号表（勤務時間帯）'!$D$6:$Z$47,23,FALSE))</f>
        <v/>
      </c>
      <c r="AU84" s="1082" t="str">
        <f>IF(AU82="","",VLOOKUP(AU82,'標準様式１シフト記号表（勤務時間帯）'!$D$6:$Z$47,23,FALSE))</f>
        <v/>
      </c>
      <c r="AV84" s="1096" t="str">
        <f>IF(AV82="","",VLOOKUP(AV82,'標準様式１シフト記号表（勤務時間帯）'!$D$6:$Z$47,23,FALSE))</f>
        <v/>
      </c>
      <c r="AW84" s="1072" t="str">
        <f>IF(AW82="","",VLOOKUP(AW82,'標準様式１シフト記号表（勤務時間帯）'!$D$6:$Z$47,23,FALSE))</f>
        <v/>
      </c>
      <c r="AX84" s="1082" t="str">
        <f>IF(AX82="","",VLOOKUP(AX82,'標準様式１シフト記号表（勤務時間帯）'!$D$6:$Z$47,23,FALSE))</f>
        <v/>
      </c>
      <c r="AY84" s="1082" t="str">
        <f>IF(AY82="","",VLOOKUP(AY82,'標準様式１シフト記号表（勤務時間帯）'!$D$6:$Z$47,23,FALSE))</f>
        <v/>
      </c>
      <c r="AZ84" s="1132">
        <f>IF($BC$4="４週",SUM(U84:AV84),IF($BC$4="暦月",SUM(U84:AY84),""))</f>
        <v>0</v>
      </c>
      <c r="BA84" s="1144"/>
      <c r="BB84" s="1158">
        <f>IF($BC$4="４週",AZ84/4,IF($BC$4="暦月",(AZ84/($BC$9/7)),""))</f>
        <v>0</v>
      </c>
      <c r="BC84" s="1144"/>
      <c r="BD84" s="1174"/>
      <c r="BE84" s="1178"/>
      <c r="BF84" s="1178"/>
      <c r="BG84" s="1178"/>
      <c r="BH84" s="1183"/>
    </row>
    <row r="85" spans="2:60" ht="20.25" customHeight="1">
      <c r="B85" s="941"/>
      <c r="C85" s="954"/>
      <c r="D85" s="967"/>
      <c r="E85" s="975"/>
      <c r="F85" s="975"/>
      <c r="G85" s="983"/>
      <c r="H85" s="993"/>
      <c r="I85" s="1002"/>
      <c r="J85" s="1008"/>
      <c r="K85" s="1008"/>
      <c r="L85" s="983"/>
      <c r="M85" s="1014"/>
      <c r="N85" s="1019"/>
      <c r="O85" s="1024"/>
      <c r="P85" s="1031" t="s">
        <v>305</v>
      </c>
      <c r="Q85" s="1039"/>
      <c r="R85" s="1039"/>
      <c r="S85" s="1047"/>
      <c r="T85" s="1061"/>
      <c r="U85" s="1073"/>
      <c r="V85" s="1083"/>
      <c r="W85" s="1083"/>
      <c r="X85" s="1083"/>
      <c r="Y85" s="1083"/>
      <c r="Z85" s="1083"/>
      <c r="AA85" s="1097"/>
      <c r="AB85" s="1073"/>
      <c r="AC85" s="1083"/>
      <c r="AD85" s="1083"/>
      <c r="AE85" s="1083"/>
      <c r="AF85" s="1083"/>
      <c r="AG85" s="1083"/>
      <c r="AH85" s="1097"/>
      <c r="AI85" s="1073"/>
      <c r="AJ85" s="1083"/>
      <c r="AK85" s="1083"/>
      <c r="AL85" s="1083"/>
      <c r="AM85" s="1083"/>
      <c r="AN85" s="1083"/>
      <c r="AO85" s="1097"/>
      <c r="AP85" s="1073"/>
      <c r="AQ85" s="1083"/>
      <c r="AR85" s="1083"/>
      <c r="AS85" s="1083"/>
      <c r="AT85" s="1083"/>
      <c r="AU85" s="1083"/>
      <c r="AV85" s="1097"/>
      <c r="AW85" s="1073"/>
      <c r="AX85" s="1083"/>
      <c r="AY85" s="1083"/>
      <c r="AZ85" s="1133"/>
      <c r="BA85" s="1145"/>
      <c r="BB85" s="1159"/>
      <c r="BC85" s="1145"/>
      <c r="BD85" s="1175"/>
      <c r="BE85" s="1179"/>
      <c r="BF85" s="1179"/>
      <c r="BG85" s="1179"/>
      <c r="BH85" s="1184"/>
    </row>
    <row r="86" spans="2:60" ht="20.25" customHeight="1">
      <c r="B86" s="939">
        <f>B83+1</f>
        <v>22</v>
      </c>
      <c r="C86" s="952"/>
      <c r="D86" s="965"/>
      <c r="E86" s="973"/>
      <c r="F86" s="973">
        <f>C85</f>
        <v>0</v>
      </c>
      <c r="G86" s="981"/>
      <c r="H86" s="991"/>
      <c r="I86" s="1000"/>
      <c r="J86" s="1006"/>
      <c r="K86" s="1006"/>
      <c r="L86" s="981"/>
      <c r="M86" s="1012"/>
      <c r="N86" s="1017"/>
      <c r="O86" s="1022"/>
      <c r="P86" s="1027" t="s">
        <v>301</v>
      </c>
      <c r="Q86" s="1034"/>
      <c r="R86" s="1034"/>
      <c r="S86" s="1042"/>
      <c r="T86" s="1054"/>
      <c r="U86" s="1071" t="str">
        <f>IF(U85="","",VLOOKUP(U85,'標準様式１シフト記号表（勤務時間帯）'!$D$6:$X$47,21,FALSE))</f>
        <v/>
      </c>
      <c r="V86" s="1081" t="str">
        <f>IF(V85="","",VLOOKUP(V85,'標準様式１シフト記号表（勤務時間帯）'!$D$6:$X$47,21,FALSE))</f>
        <v/>
      </c>
      <c r="W86" s="1081" t="str">
        <f>IF(W85="","",VLOOKUP(W85,'標準様式１シフト記号表（勤務時間帯）'!$D$6:$X$47,21,FALSE))</f>
        <v/>
      </c>
      <c r="X86" s="1081" t="str">
        <f>IF(X85="","",VLOOKUP(X85,'標準様式１シフト記号表（勤務時間帯）'!$D$6:$X$47,21,FALSE))</f>
        <v/>
      </c>
      <c r="Y86" s="1081" t="str">
        <f>IF(Y85="","",VLOOKUP(Y85,'標準様式１シフト記号表（勤務時間帯）'!$D$6:$X$47,21,FALSE))</f>
        <v/>
      </c>
      <c r="Z86" s="1081" t="str">
        <f>IF(Z85="","",VLOOKUP(Z85,'標準様式１シフト記号表（勤務時間帯）'!$D$6:$X$47,21,FALSE))</f>
        <v/>
      </c>
      <c r="AA86" s="1095" t="str">
        <f>IF(AA85="","",VLOOKUP(AA85,'標準様式１シフト記号表（勤務時間帯）'!$D$6:$X$47,21,FALSE))</f>
        <v/>
      </c>
      <c r="AB86" s="1071" t="str">
        <f>IF(AB85="","",VLOOKUP(AB85,'標準様式１シフト記号表（勤務時間帯）'!$D$6:$X$47,21,FALSE))</f>
        <v/>
      </c>
      <c r="AC86" s="1081" t="str">
        <f>IF(AC85="","",VLOOKUP(AC85,'標準様式１シフト記号表（勤務時間帯）'!$D$6:$X$47,21,FALSE))</f>
        <v/>
      </c>
      <c r="AD86" s="1081" t="str">
        <f>IF(AD85="","",VLOOKUP(AD85,'標準様式１シフト記号表（勤務時間帯）'!$D$6:$X$47,21,FALSE))</f>
        <v/>
      </c>
      <c r="AE86" s="1081" t="str">
        <f>IF(AE85="","",VLOOKUP(AE85,'標準様式１シフト記号表（勤務時間帯）'!$D$6:$X$47,21,FALSE))</f>
        <v/>
      </c>
      <c r="AF86" s="1081" t="str">
        <f>IF(AF85="","",VLOOKUP(AF85,'標準様式１シフト記号表（勤務時間帯）'!$D$6:$X$47,21,FALSE))</f>
        <v/>
      </c>
      <c r="AG86" s="1081" t="str">
        <f>IF(AG85="","",VLOOKUP(AG85,'標準様式１シフト記号表（勤務時間帯）'!$D$6:$X$47,21,FALSE))</f>
        <v/>
      </c>
      <c r="AH86" s="1095" t="str">
        <f>IF(AH85="","",VLOOKUP(AH85,'標準様式１シフト記号表（勤務時間帯）'!$D$6:$X$47,21,FALSE))</f>
        <v/>
      </c>
      <c r="AI86" s="1071" t="str">
        <f>IF(AI85="","",VLOOKUP(AI85,'標準様式１シフト記号表（勤務時間帯）'!$D$6:$X$47,21,FALSE))</f>
        <v/>
      </c>
      <c r="AJ86" s="1081" t="str">
        <f>IF(AJ85="","",VLOOKUP(AJ85,'標準様式１シフト記号表（勤務時間帯）'!$D$6:$X$47,21,FALSE))</f>
        <v/>
      </c>
      <c r="AK86" s="1081" t="str">
        <f>IF(AK85="","",VLOOKUP(AK85,'標準様式１シフト記号表（勤務時間帯）'!$D$6:$X$47,21,FALSE))</f>
        <v/>
      </c>
      <c r="AL86" s="1081" t="str">
        <f>IF(AL85="","",VLOOKUP(AL85,'標準様式１シフト記号表（勤務時間帯）'!$D$6:$X$47,21,FALSE))</f>
        <v/>
      </c>
      <c r="AM86" s="1081" t="str">
        <f>IF(AM85="","",VLOOKUP(AM85,'標準様式１シフト記号表（勤務時間帯）'!$D$6:$X$47,21,FALSE))</f>
        <v/>
      </c>
      <c r="AN86" s="1081" t="str">
        <f>IF(AN85="","",VLOOKUP(AN85,'標準様式１シフト記号表（勤務時間帯）'!$D$6:$X$47,21,FALSE))</f>
        <v/>
      </c>
      <c r="AO86" s="1095" t="str">
        <f>IF(AO85="","",VLOOKUP(AO85,'標準様式１シフト記号表（勤務時間帯）'!$D$6:$X$47,21,FALSE))</f>
        <v/>
      </c>
      <c r="AP86" s="1071" t="str">
        <f>IF(AP85="","",VLOOKUP(AP85,'標準様式１シフト記号表（勤務時間帯）'!$D$6:$X$47,21,FALSE))</f>
        <v/>
      </c>
      <c r="AQ86" s="1081" t="str">
        <f>IF(AQ85="","",VLOOKUP(AQ85,'標準様式１シフト記号表（勤務時間帯）'!$D$6:$X$47,21,FALSE))</f>
        <v/>
      </c>
      <c r="AR86" s="1081" t="str">
        <f>IF(AR85="","",VLOOKUP(AR85,'標準様式１シフト記号表（勤務時間帯）'!$D$6:$X$47,21,FALSE))</f>
        <v/>
      </c>
      <c r="AS86" s="1081" t="str">
        <f>IF(AS85="","",VLOOKUP(AS85,'標準様式１シフト記号表（勤務時間帯）'!$D$6:$X$47,21,FALSE))</f>
        <v/>
      </c>
      <c r="AT86" s="1081" t="str">
        <f>IF(AT85="","",VLOOKUP(AT85,'標準様式１シフト記号表（勤務時間帯）'!$D$6:$X$47,21,FALSE))</f>
        <v/>
      </c>
      <c r="AU86" s="1081" t="str">
        <f>IF(AU85="","",VLOOKUP(AU85,'標準様式１シフト記号表（勤務時間帯）'!$D$6:$X$47,21,FALSE))</f>
        <v/>
      </c>
      <c r="AV86" s="1095" t="str">
        <f>IF(AV85="","",VLOOKUP(AV85,'標準様式１シフト記号表（勤務時間帯）'!$D$6:$X$47,21,FALSE))</f>
        <v/>
      </c>
      <c r="AW86" s="1071" t="str">
        <f>IF(AW85="","",VLOOKUP(AW85,'標準様式１シフト記号表（勤務時間帯）'!$D$6:$X$47,21,FALSE))</f>
        <v/>
      </c>
      <c r="AX86" s="1081" t="str">
        <f>IF(AX85="","",VLOOKUP(AX85,'標準様式１シフト記号表（勤務時間帯）'!$D$6:$X$47,21,FALSE))</f>
        <v/>
      </c>
      <c r="AY86" s="1081" t="str">
        <f>IF(AY85="","",VLOOKUP(AY85,'標準様式１シフト記号表（勤務時間帯）'!$D$6:$X$47,21,FALSE))</f>
        <v/>
      </c>
      <c r="AZ86" s="1131">
        <f>IF($BC$4="４週",SUM(U86:AV86),IF($BC$4="暦月",SUM(U86:AY86),""))</f>
        <v>0</v>
      </c>
      <c r="BA86" s="1143"/>
      <c r="BB86" s="1157">
        <f>IF($BC$4="４週",AZ86/4,IF($BC$4="暦月",(AZ86/($BC$9/7)),""))</f>
        <v>0</v>
      </c>
      <c r="BC86" s="1143"/>
      <c r="BD86" s="1173"/>
      <c r="BE86" s="1177"/>
      <c r="BF86" s="1177"/>
      <c r="BG86" s="1177"/>
      <c r="BH86" s="1182"/>
    </row>
    <row r="87" spans="2:60" ht="20.25" customHeight="1">
      <c r="B87" s="940"/>
      <c r="C87" s="953"/>
      <c r="D87" s="966"/>
      <c r="E87" s="974"/>
      <c r="F87" s="974"/>
      <c r="G87" s="982">
        <f>C85</f>
        <v>0</v>
      </c>
      <c r="H87" s="992"/>
      <c r="I87" s="1001"/>
      <c r="J87" s="1007"/>
      <c r="K87" s="1007"/>
      <c r="L87" s="982"/>
      <c r="M87" s="1013"/>
      <c r="N87" s="1018"/>
      <c r="O87" s="1023"/>
      <c r="P87" s="1189" t="s">
        <v>30</v>
      </c>
      <c r="Q87" s="1035"/>
      <c r="R87" s="1035"/>
      <c r="S87" s="1045"/>
      <c r="T87" s="1058"/>
      <c r="U87" s="1072" t="str">
        <f>IF(U85="","",VLOOKUP(U85,'標準様式１シフト記号表（勤務時間帯）'!$D$6:$Z$47,23,FALSE))</f>
        <v/>
      </c>
      <c r="V87" s="1082" t="str">
        <f>IF(V85="","",VLOOKUP(V85,'標準様式１シフト記号表（勤務時間帯）'!$D$6:$Z$47,23,FALSE))</f>
        <v/>
      </c>
      <c r="W87" s="1082" t="str">
        <f>IF(W85="","",VLOOKUP(W85,'標準様式１シフト記号表（勤務時間帯）'!$D$6:$Z$47,23,FALSE))</f>
        <v/>
      </c>
      <c r="X87" s="1082" t="str">
        <f>IF(X85="","",VLOOKUP(X85,'標準様式１シフト記号表（勤務時間帯）'!$D$6:$Z$47,23,FALSE))</f>
        <v/>
      </c>
      <c r="Y87" s="1082" t="str">
        <f>IF(Y85="","",VLOOKUP(Y85,'標準様式１シフト記号表（勤務時間帯）'!$D$6:$Z$47,23,FALSE))</f>
        <v/>
      </c>
      <c r="Z87" s="1082" t="str">
        <f>IF(Z85="","",VLOOKUP(Z85,'標準様式１シフト記号表（勤務時間帯）'!$D$6:$Z$47,23,FALSE))</f>
        <v/>
      </c>
      <c r="AA87" s="1096" t="str">
        <f>IF(AA85="","",VLOOKUP(AA85,'標準様式１シフト記号表（勤務時間帯）'!$D$6:$Z$47,23,FALSE))</f>
        <v/>
      </c>
      <c r="AB87" s="1072" t="str">
        <f>IF(AB85="","",VLOOKUP(AB85,'標準様式１シフト記号表（勤務時間帯）'!$D$6:$Z$47,23,FALSE))</f>
        <v/>
      </c>
      <c r="AC87" s="1082" t="str">
        <f>IF(AC85="","",VLOOKUP(AC85,'標準様式１シフト記号表（勤務時間帯）'!$D$6:$Z$47,23,FALSE))</f>
        <v/>
      </c>
      <c r="AD87" s="1082" t="str">
        <f>IF(AD85="","",VLOOKUP(AD85,'標準様式１シフト記号表（勤務時間帯）'!$D$6:$Z$47,23,FALSE))</f>
        <v/>
      </c>
      <c r="AE87" s="1082" t="str">
        <f>IF(AE85="","",VLOOKUP(AE85,'標準様式１シフト記号表（勤務時間帯）'!$D$6:$Z$47,23,FALSE))</f>
        <v/>
      </c>
      <c r="AF87" s="1082" t="str">
        <f>IF(AF85="","",VLOOKUP(AF85,'標準様式１シフト記号表（勤務時間帯）'!$D$6:$Z$47,23,FALSE))</f>
        <v/>
      </c>
      <c r="AG87" s="1082" t="str">
        <f>IF(AG85="","",VLOOKUP(AG85,'標準様式１シフト記号表（勤務時間帯）'!$D$6:$Z$47,23,FALSE))</f>
        <v/>
      </c>
      <c r="AH87" s="1096" t="str">
        <f>IF(AH85="","",VLOOKUP(AH85,'標準様式１シフト記号表（勤務時間帯）'!$D$6:$Z$47,23,FALSE))</f>
        <v/>
      </c>
      <c r="AI87" s="1072" t="str">
        <f>IF(AI85="","",VLOOKUP(AI85,'標準様式１シフト記号表（勤務時間帯）'!$D$6:$Z$47,23,FALSE))</f>
        <v/>
      </c>
      <c r="AJ87" s="1082" t="str">
        <f>IF(AJ85="","",VLOOKUP(AJ85,'標準様式１シフト記号表（勤務時間帯）'!$D$6:$Z$47,23,FALSE))</f>
        <v/>
      </c>
      <c r="AK87" s="1082" t="str">
        <f>IF(AK85="","",VLOOKUP(AK85,'標準様式１シフト記号表（勤務時間帯）'!$D$6:$Z$47,23,FALSE))</f>
        <v/>
      </c>
      <c r="AL87" s="1082" t="str">
        <f>IF(AL85="","",VLOOKUP(AL85,'標準様式１シフト記号表（勤務時間帯）'!$D$6:$Z$47,23,FALSE))</f>
        <v/>
      </c>
      <c r="AM87" s="1082" t="str">
        <f>IF(AM85="","",VLOOKUP(AM85,'標準様式１シフト記号表（勤務時間帯）'!$D$6:$Z$47,23,FALSE))</f>
        <v/>
      </c>
      <c r="AN87" s="1082" t="str">
        <f>IF(AN85="","",VLOOKUP(AN85,'標準様式１シフト記号表（勤務時間帯）'!$D$6:$Z$47,23,FALSE))</f>
        <v/>
      </c>
      <c r="AO87" s="1096" t="str">
        <f>IF(AO85="","",VLOOKUP(AO85,'標準様式１シフト記号表（勤務時間帯）'!$D$6:$Z$47,23,FALSE))</f>
        <v/>
      </c>
      <c r="AP87" s="1072" t="str">
        <f>IF(AP85="","",VLOOKUP(AP85,'標準様式１シフト記号表（勤務時間帯）'!$D$6:$Z$47,23,FALSE))</f>
        <v/>
      </c>
      <c r="AQ87" s="1082" t="str">
        <f>IF(AQ85="","",VLOOKUP(AQ85,'標準様式１シフト記号表（勤務時間帯）'!$D$6:$Z$47,23,FALSE))</f>
        <v/>
      </c>
      <c r="AR87" s="1082" t="str">
        <f>IF(AR85="","",VLOOKUP(AR85,'標準様式１シフト記号表（勤務時間帯）'!$D$6:$Z$47,23,FALSE))</f>
        <v/>
      </c>
      <c r="AS87" s="1082" t="str">
        <f>IF(AS85="","",VLOOKUP(AS85,'標準様式１シフト記号表（勤務時間帯）'!$D$6:$Z$47,23,FALSE))</f>
        <v/>
      </c>
      <c r="AT87" s="1082" t="str">
        <f>IF(AT85="","",VLOOKUP(AT85,'標準様式１シフト記号表（勤務時間帯）'!$D$6:$Z$47,23,FALSE))</f>
        <v/>
      </c>
      <c r="AU87" s="1082" t="str">
        <f>IF(AU85="","",VLOOKUP(AU85,'標準様式１シフト記号表（勤務時間帯）'!$D$6:$Z$47,23,FALSE))</f>
        <v/>
      </c>
      <c r="AV87" s="1096" t="str">
        <f>IF(AV85="","",VLOOKUP(AV85,'標準様式１シフト記号表（勤務時間帯）'!$D$6:$Z$47,23,FALSE))</f>
        <v/>
      </c>
      <c r="AW87" s="1072" t="str">
        <f>IF(AW85="","",VLOOKUP(AW85,'標準様式１シフト記号表（勤務時間帯）'!$D$6:$Z$47,23,FALSE))</f>
        <v/>
      </c>
      <c r="AX87" s="1082" t="str">
        <f>IF(AX85="","",VLOOKUP(AX85,'標準様式１シフト記号表（勤務時間帯）'!$D$6:$Z$47,23,FALSE))</f>
        <v/>
      </c>
      <c r="AY87" s="1082" t="str">
        <f>IF(AY85="","",VLOOKUP(AY85,'標準様式１シフト記号表（勤務時間帯）'!$D$6:$Z$47,23,FALSE))</f>
        <v/>
      </c>
      <c r="AZ87" s="1132">
        <f>IF($BC$4="４週",SUM(U87:AV87),IF($BC$4="暦月",SUM(U87:AY87),""))</f>
        <v>0</v>
      </c>
      <c r="BA87" s="1144"/>
      <c r="BB87" s="1158">
        <f>IF($BC$4="４週",AZ87/4,IF($BC$4="暦月",(AZ87/($BC$9/7)),""))</f>
        <v>0</v>
      </c>
      <c r="BC87" s="1144"/>
      <c r="BD87" s="1174"/>
      <c r="BE87" s="1178"/>
      <c r="BF87" s="1178"/>
      <c r="BG87" s="1178"/>
      <c r="BH87" s="1183"/>
    </row>
    <row r="88" spans="2:60" ht="20.25" customHeight="1">
      <c r="B88" s="941"/>
      <c r="C88" s="954"/>
      <c r="D88" s="967"/>
      <c r="E88" s="975"/>
      <c r="F88" s="975"/>
      <c r="G88" s="983"/>
      <c r="H88" s="993"/>
      <c r="I88" s="1002"/>
      <c r="J88" s="1008"/>
      <c r="K88" s="1008"/>
      <c r="L88" s="983"/>
      <c r="M88" s="1014"/>
      <c r="N88" s="1019"/>
      <c r="O88" s="1024"/>
      <c r="P88" s="1031" t="s">
        <v>305</v>
      </c>
      <c r="Q88" s="1039"/>
      <c r="R88" s="1039"/>
      <c r="S88" s="1047"/>
      <c r="T88" s="1061"/>
      <c r="U88" s="1073"/>
      <c r="V88" s="1083"/>
      <c r="W88" s="1083"/>
      <c r="X88" s="1083"/>
      <c r="Y88" s="1083"/>
      <c r="Z88" s="1083"/>
      <c r="AA88" s="1097"/>
      <c r="AB88" s="1073"/>
      <c r="AC88" s="1083"/>
      <c r="AD88" s="1083"/>
      <c r="AE88" s="1083"/>
      <c r="AF88" s="1083"/>
      <c r="AG88" s="1083"/>
      <c r="AH88" s="1097"/>
      <c r="AI88" s="1073"/>
      <c r="AJ88" s="1083"/>
      <c r="AK88" s="1083"/>
      <c r="AL88" s="1083"/>
      <c r="AM88" s="1083"/>
      <c r="AN88" s="1083"/>
      <c r="AO88" s="1097"/>
      <c r="AP88" s="1073"/>
      <c r="AQ88" s="1083"/>
      <c r="AR88" s="1083"/>
      <c r="AS88" s="1083"/>
      <c r="AT88" s="1083"/>
      <c r="AU88" s="1083"/>
      <c r="AV88" s="1097"/>
      <c r="AW88" s="1073"/>
      <c r="AX88" s="1083"/>
      <c r="AY88" s="1083"/>
      <c r="AZ88" s="1133"/>
      <c r="BA88" s="1145"/>
      <c r="BB88" s="1159"/>
      <c r="BC88" s="1145"/>
      <c r="BD88" s="1175"/>
      <c r="BE88" s="1179"/>
      <c r="BF88" s="1179"/>
      <c r="BG88" s="1179"/>
      <c r="BH88" s="1184"/>
    </row>
    <row r="89" spans="2:60" ht="20.25" customHeight="1">
      <c r="B89" s="939">
        <f>B86+1</f>
        <v>23</v>
      </c>
      <c r="C89" s="952"/>
      <c r="D89" s="965"/>
      <c r="E89" s="973"/>
      <c r="F89" s="973">
        <f>C88</f>
        <v>0</v>
      </c>
      <c r="G89" s="981"/>
      <c r="H89" s="991"/>
      <c r="I89" s="1000"/>
      <c r="J89" s="1006"/>
      <c r="K89" s="1006"/>
      <c r="L89" s="981"/>
      <c r="M89" s="1012"/>
      <c r="N89" s="1017"/>
      <c r="O89" s="1022"/>
      <c r="P89" s="1027" t="s">
        <v>301</v>
      </c>
      <c r="Q89" s="1034"/>
      <c r="R89" s="1034"/>
      <c r="S89" s="1042"/>
      <c r="T89" s="1054"/>
      <c r="U89" s="1071" t="str">
        <f>IF(U88="","",VLOOKUP(U88,'標準様式１シフト記号表（勤務時間帯）'!$D$6:$X$47,21,FALSE))</f>
        <v/>
      </c>
      <c r="V89" s="1081" t="str">
        <f>IF(V88="","",VLOOKUP(V88,'標準様式１シフト記号表（勤務時間帯）'!$D$6:$X$47,21,FALSE))</f>
        <v/>
      </c>
      <c r="W89" s="1081" t="str">
        <f>IF(W88="","",VLOOKUP(W88,'標準様式１シフト記号表（勤務時間帯）'!$D$6:$X$47,21,FALSE))</f>
        <v/>
      </c>
      <c r="X89" s="1081" t="str">
        <f>IF(X88="","",VLOOKUP(X88,'標準様式１シフト記号表（勤務時間帯）'!$D$6:$X$47,21,FALSE))</f>
        <v/>
      </c>
      <c r="Y89" s="1081" t="str">
        <f>IF(Y88="","",VLOOKUP(Y88,'標準様式１シフト記号表（勤務時間帯）'!$D$6:$X$47,21,FALSE))</f>
        <v/>
      </c>
      <c r="Z89" s="1081" t="str">
        <f>IF(Z88="","",VLOOKUP(Z88,'標準様式１シフト記号表（勤務時間帯）'!$D$6:$X$47,21,FALSE))</f>
        <v/>
      </c>
      <c r="AA89" s="1095" t="str">
        <f>IF(AA88="","",VLOOKUP(AA88,'標準様式１シフト記号表（勤務時間帯）'!$D$6:$X$47,21,FALSE))</f>
        <v/>
      </c>
      <c r="AB89" s="1071" t="str">
        <f>IF(AB88="","",VLOOKUP(AB88,'標準様式１シフト記号表（勤務時間帯）'!$D$6:$X$47,21,FALSE))</f>
        <v/>
      </c>
      <c r="AC89" s="1081" t="str">
        <f>IF(AC88="","",VLOOKUP(AC88,'標準様式１シフト記号表（勤務時間帯）'!$D$6:$X$47,21,FALSE))</f>
        <v/>
      </c>
      <c r="AD89" s="1081" t="str">
        <f>IF(AD88="","",VLOOKUP(AD88,'標準様式１シフト記号表（勤務時間帯）'!$D$6:$X$47,21,FALSE))</f>
        <v/>
      </c>
      <c r="AE89" s="1081" t="str">
        <f>IF(AE88="","",VLOOKUP(AE88,'標準様式１シフト記号表（勤務時間帯）'!$D$6:$X$47,21,FALSE))</f>
        <v/>
      </c>
      <c r="AF89" s="1081" t="str">
        <f>IF(AF88="","",VLOOKUP(AF88,'標準様式１シフト記号表（勤務時間帯）'!$D$6:$X$47,21,FALSE))</f>
        <v/>
      </c>
      <c r="AG89" s="1081" t="str">
        <f>IF(AG88="","",VLOOKUP(AG88,'標準様式１シフト記号表（勤務時間帯）'!$D$6:$X$47,21,FALSE))</f>
        <v/>
      </c>
      <c r="AH89" s="1095" t="str">
        <f>IF(AH88="","",VLOOKUP(AH88,'標準様式１シフト記号表（勤務時間帯）'!$D$6:$X$47,21,FALSE))</f>
        <v/>
      </c>
      <c r="AI89" s="1071" t="str">
        <f>IF(AI88="","",VLOOKUP(AI88,'標準様式１シフト記号表（勤務時間帯）'!$D$6:$X$47,21,FALSE))</f>
        <v/>
      </c>
      <c r="AJ89" s="1081" t="str">
        <f>IF(AJ88="","",VLOOKUP(AJ88,'標準様式１シフト記号表（勤務時間帯）'!$D$6:$X$47,21,FALSE))</f>
        <v/>
      </c>
      <c r="AK89" s="1081" t="str">
        <f>IF(AK88="","",VLOOKUP(AK88,'標準様式１シフト記号表（勤務時間帯）'!$D$6:$X$47,21,FALSE))</f>
        <v/>
      </c>
      <c r="AL89" s="1081" t="str">
        <f>IF(AL88="","",VLOOKUP(AL88,'標準様式１シフト記号表（勤務時間帯）'!$D$6:$X$47,21,FALSE))</f>
        <v/>
      </c>
      <c r="AM89" s="1081" t="str">
        <f>IF(AM88="","",VLOOKUP(AM88,'標準様式１シフト記号表（勤務時間帯）'!$D$6:$X$47,21,FALSE))</f>
        <v/>
      </c>
      <c r="AN89" s="1081" t="str">
        <f>IF(AN88="","",VLOOKUP(AN88,'標準様式１シフト記号表（勤務時間帯）'!$D$6:$X$47,21,FALSE))</f>
        <v/>
      </c>
      <c r="AO89" s="1095" t="str">
        <f>IF(AO88="","",VLOOKUP(AO88,'標準様式１シフト記号表（勤務時間帯）'!$D$6:$X$47,21,FALSE))</f>
        <v/>
      </c>
      <c r="AP89" s="1071" t="str">
        <f>IF(AP88="","",VLOOKUP(AP88,'標準様式１シフト記号表（勤務時間帯）'!$D$6:$X$47,21,FALSE))</f>
        <v/>
      </c>
      <c r="AQ89" s="1081" t="str">
        <f>IF(AQ88="","",VLOOKUP(AQ88,'標準様式１シフト記号表（勤務時間帯）'!$D$6:$X$47,21,FALSE))</f>
        <v/>
      </c>
      <c r="AR89" s="1081" t="str">
        <f>IF(AR88="","",VLOOKUP(AR88,'標準様式１シフト記号表（勤務時間帯）'!$D$6:$X$47,21,FALSE))</f>
        <v/>
      </c>
      <c r="AS89" s="1081" t="str">
        <f>IF(AS88="","",VLOOKUP(AS88,'標準様式１シフト記号表（勤務時間帯）'!$D$6:$X$47,21,FALSE))</f>
        <v/>
      </c>
      <c r="AT89" s="1081" t="str">
        <f>IF(AT88="","",VLOOKUP(AT88,'標準様式１シフト記号表（勤務時間帯）'!$D$6:$X$47,21,FALSE))</f>
        <v/>
      </c>
      <c r="AU89" s="1081" t="str">
        <f>IF(AU88="","",VLOOKUP(AU88,'標準様式１シフト記号表（勤務時間帯）'!$D$6:$X$47,21,FALSE))</f>
        <v/>
      </c>
      <c r="AV89" s="1095" t="str">
        <f>IF(AV88="","",VLOOKUP(AV88,'標準様式１シフト記号表（勤務時間帯）'!$D$6:$X$47,21,FALSE))</f>
        <v/>
      </c>
      <c r="AW89" s="1071" t="str">
        <f>IF(AW88="","",VLOOKUP(AW88,'標準様式１シフト記号表（勤務時間帯）'!$D$6:$X$47,21,FALSE))</f>
        <v/>
      </c>
      <c r="AX89" s="1081" t="str">
        <f>IF(AX88="","",VLOOKUP(AX88,'標準様式１シフト記号表（勤務時間帯）'!$D$6:$X$47,21,FALSE))</f>
        <v/>
      </c>
      <c r="AY89" s="1081" t="str">
        <f>IF(AY88="","",VLOOKUP(AY88,'標準様式１シフト記号表（勤務時間帯）'!$D$6:$X$47,21,FALSE))</f>
        <v/>
      </c>
      <c r="AZ89" s="1131">
        <f>IF($BC$4="４週",SUM(U89:AV89),IF($BC$4="暦月",SUM(U89:AY89),""))</f>
        <v>0</v>
      </c>
      <c r="BA89" s="1143"/>
      <c r="BB89" s="1157">
        <f>IF($BC$4="４週",AZ89/4,IF($BC$4="暦月",(AZ89/($BC$9/7)),""))</f>
        <v>0</v>
      </c>
      <c r="BC89" s="1143"/>
      <c r="BD89" s="1173"/>
      <c r="BE89" s="1177"/>
      <c r="BF89" s="1177"/>
      <c r="BG89" s="1177"/>
      <c r="BH89" s="1182"/>
    </row>
    <row r="90" spans="2:60" ht="20.25" customHeight="1">
      <c r="B90" s="940"/>
      <c r="C90" s="953"/>
      <c r="D90" s="966"/>
      <c r="E90" s="974"/>
      <c r="F90" s="974"/>
      <c r="G90" s="982">
        <f>C88</f>
        <v>0</v>
      </c>
      <c r="H90" s="992"/>
      <c r="I90" s="1001"/>
      <c r="J90" s="1007"/>
      <c r="K90" s="1007"/>
      <c r="L90" s="982"/>
      <c r="M90" s="1013"/>
      <c r="N90" s="1018"/>
      <c r="O90" s="1023"/>
      <c r="P90" s="1189" t="s">
        <v>30</v>
      </c>
      <c r="Q90" s="1035"/>
      <c r="R90" s="1035"/>
      <c r="S90" s="1045"/>
      <c r="T90" s="1058"/>
      <c r="U90" s="1072" t="str">
        <f>IF(U88="","",VLOOKUP(U88,'標準様式１シフト記号表（勤務時間帯）'!$D$6:$Z$47,23,FALSE))</f>
        <v/>
      </c>
      <c r="V90" s="1082" t="str">
        <f>IF(V88="","",VLOOKUP(V88,'標準様式１シフト記号表（勤務時間帯）'!$D$6:$Z$47,23,FALSE))</f>
        <v/>
      </c>
      <c r="W90" s="1082" t="str">
        <f>IF(W88="","",VLOOKUP(W88,'標準様式１シフト記号表（勤務時間帯）'!$D$6:$Z$47,23,FALSE))</f>
        <v/>
      </c>
      <c r="X90" s="1082" t="str">
        <f>IF(X88="","",VLOOKUP(X88,'標準様式１シフト記号表（勤務時間帯）'!$D$6:$Z$47,23,FALSE))</f>
        <v/>
      </c>
      <c r="Y90" s="1082" t="str">
        <f>IF(Y88="","",VLOOKUP(Y88,'標準様式１シフト記号表（勤務時間帯）'!$D$6:$Z$47,23,FALSE))</f>
        <v/>
      </c>
      <c r="Z90" s="1082" t="str">
        <f>IF(Z88="","",VLOOKUP(Z88,'標準様式１シフト記号表（勤務時間帯）'!$D$6:$Z$47,23,FALSE))</f>
        <v/>
      </c>
      <c r="AA90" s="1096" t="str">
        <f>IF(AA88="","",VLOOKUP(AA88,'標準様式１シフト記号表（勤務時間帯）'!$D$6:$Z$47,23,FALSE))</f>
        <v/>
      </c>
      <c r="AB90" s="1072" t="str">
        <f>IF(AB88="","",VLOOKUP(AB88,'標準様式１シフト記号表（勤務時間帯）'!$D$6:$Z$47,23,FALSE))</f>
        <v/>
      </c>
      <c r="AC90" s="1082" t="str">
        <f>IF(AC88="","",VLOOKUP(AC88,'標準様式１シフト記号表（勤務時間帯）'!$D$6:$Z$47,23,FALSE))</f>
        <v/>
      </c>
      <c r="AD90" s="1082" t="str">
        <f>IF(AD88="","",VLOOKUP(AD88,'標準様式１シフト記号表（勤務時間帯）'!$D$6:$Z$47,23,FALSE))</f>
        <v/>
      </c>
      <c r="AE90" s="1082" t="str">
        <f>IF(AE88="","",VLOOKUP(AE88,'標準様式１シフト記号表（勤務時間帯）'!$D$6:$Z$47,23,FALSE))</f>
        <v/>
      </c>
      <c r="AF90" s="1082" t="str">
        <f>IF(AF88="","",VLOOKUP(AF88,'標準様式１シフト記号表（勤務時間帯）'!$D$6:$Z$47,23,FALSE))</f>
        <v/>
      </c>
      <c r="AG90" s="1082" t="str">
        <f>IF(AG88="","",VLOOKUP(AG88,'標準様式１シフト記号表（勤務時間帯）'!$D$6:$Z$47,23,FALSE))</f>
        <v/>
      </c>
      <c r="AH90" s="1096" t="str">
        <f>IF(AH88="","",VLOOKUP(AH88,'標準様式１シフト記号表（勤務時間帯）'!$D$6:$Z$47,23,FALSE))</f>
        <v/>
      </c>
      <c r="AI90" s="1072" t="str">
        <f>IF(AI88="","",VLOOKUP(AI88,'標準様式１シフト記号表（勤務時間帯）'!$D$6:$Z$47,23,FALSE))</f>
        <v/>
      </c>
      <c r="AJ90" s="1082" t="str">
        <f>IF(AJ88="","",VLOOKUP(AJ88,'標準様式１シフト記号表（勤務時間帯）'!$D$6:$Z$47,23,FALSE))</f>
        <v/>
      </c>
      <c r="AK90" s="1082" t="str">
        <f>IF(AK88="","",VLOOKUP(AK88,'標準様式１シフト記号表（勤務時間帯）'!$D$6:$Z$47,23,FALSE))</f>
        <v/>
      </c>
      <c r="AL90" s="1082" t="str">
        <f>IF(AL88="","",VLOOKUP(AL88,'標準様式１シフト記号表（勤務時間帯）'!$D$6:$Z$47,23,FALSE))</f>
        <v/>
      </c>
      <c r="AM90" s="1082" t="str">
        <f>IF(AM88="","",VLOOKUP(AM88,'標準様式１シフト記号表（勤務時間帯）'!$D$6:$Z$47,23,FALSE))</f>
        <v/>
      </c>
      <c r="AN90" s="1082" t="str">
        <f>IF(AN88="","",VLOOKUP(AN88,'標準様式１シフト記号表（勤務時間帯）'!$D$6:$Z$47,23,FALSE))</f>
        <v/>
      </c>
      <c r="AO90" s="1096" t="str">
        <f>IF(AO88="","",VLOOKUP(AO88,'標準様式１シフト記号表（勤務時間帯）'!$D$6:$Z$47,23,FALSE))</f>
        <v/>
      </c>
      <c r="AP90" s="1072" t="str">
        <f>IF(AP88="","",VLOOKUP(AP88,'標準様式１シフト記号表（勤務時間帯）'!$D$6:$Z$47,23,FALSE))</f>
        <v/>
      </c>
      <c r="AQ90" s="1082" t="str">
        <f>IF(AQ88="","",VLOOKUP(AQ88,'標準様式１シフト記号表（勤務時間帯）'!$D$6:$Z$47,23,FALSE))</f>
        <v/>
      </c>
      <c r="AR90" s="1082" t="str">
        <f>IF(AR88="","",VLOOKUP(AR88,'標準様式１シフト記号表（勤務時間帯）'!$D$6:$Z$47,23,FALSE))</f>
        <v/>
      </c>
      <c r="AS90" s="1082" t="str">
        <f>IF(AS88="","",VLOOKUP(AS88,'標準様式１シフト記号表（勤務時間帯）'!$D$6:$Z$47,23,FALSE))</f>
        <v/>
      </c>
      <c r="AT90" s="1082" t="str">
        <f>IF(AT88="","",VLOOKUP(AT88,'標準様式１シフト記号表（勤務時間帯）'!$D$6:$Z$47,23,FALSE))</f>
        <v/>
      </c>
      <c r="AU90" s="1082" t="str">
        <f>IF(AU88="","",VLOOKUP(AU88,'標準様式１シフト記号表（勤務時間帯）'!$D$6:$Z$47,23,FALSE))</f>
        <v/>
      </c>
      <c r="AV90" s="1096" t="str">
        <f>IF(AV88="","",VLOOKUP(AV88,'標準様式１シフト記号表（勤務時間帯）'!$D$6:$Z$47,23,FALSE))</f>
        <v/>
      </c>
      <c r="AW90" s="1072" t="str">
        <f>IF(AW88="","",VLOOKUP(AW88,'標準様式１シフト記号表（勤務時間帯）'!$D$6:$Z$47,23,FALSE))</f>
        <v/>
      </c>
      <c r="AX90" s="1082" t="str">
        <f>IF(AX88="","",VLOOKUP(AX88,'標準様式１シフト記号表（勤務時間帯）'!$D$6:$Z$47,23,FALSE))</f>
        <v/>
      </c>
      <c r="AY90" s="1082" t="str">
        <f>IF(AY88="","",VLOOKUP(AY88,'標準様式１シフト記号表（勤務時間帯）'!$D$6:$Z$47,23,FALSE))</f>
        <v/>
      </c>
      <c r="AZ90" s="1132">
        <f>IF($BC$4="４週",SUM(U90:AV90),IF($BC$4="暦月",SUM(U90:AY90),""))</f>
        <v>0</v>
      </c>
      <c r="BA90" s="1144"/>
      <c r="BB90" s="1158">
        <f>IF($BC$4="４週",AZ90/4,IF($BC$4="暦月",(AZ90/($BC$9/7)),""))</f>
        <v>0</v>
      </c>
      <c r="BC90" s="1144"/>
      <c r="BD90" s="1174"/>
      <c r="BE90" s="1178"/>
      <c r="BF90" s="1178"/>
      <c r="BG90" s="1178"/>
      <c r="BH90" s="1183"/>
    </row>
    <row r="91" spans="2:60" ht="20.25" customHeight="1">
      <c r="B91" s="941"/>
      <c r="C91" s="954"/>
      <c r="D91" s="967"/>
      <c r="E91" s="975"/>
      <c r="F91" s="975"/>
      <c r="G91" s="983"/>
      <c r="H91" s="993"/>
      <c r="I91" s="1002"/>
      <c r="J91" s="1008"/>
      <c r="K91" s="1008"/>
      <c r="L91" s="983"/>
      <c r="M91" s="1014"/>
      <c r="N91" s="1019"/>
      <c r="O91" s="1024"/>
      <c r="P91" s="1031" t="s">
        <v>305</v>
      </c>
      <c r="Q91" s="1039"/>
      <c r="R91" s="1039"/>
      <c r="S91" s="1047"/>
      <c r="T91" s="1061"/>
      <c r="U91" s="1073"/>
      <c r="V91" s="1083"/>
      <c r="W91" s="1083"/>
      <c r="X91" s="1083"/>
      <c r="Y91" s="1083"/>
      <c r="Z91" s="1083"/>
      <c r="AA91" s="1097"/>
      <c r="AB91" s="1073"/>
      <c r="AC91" s="1083"/>
      <c r="AD91" s="1083"/>
      <c r="AE91" s="1083"/>
      <c r="AF91" s="1083"/>
      <c r="AG91" s="1083"/>
      <c r="AH91" s="1097"/>
      <c r="AI91" s="1073"/>
      <c r="AJ91" s="1083"/>
      <c r="AK91" s="1083"/>
      <c r="AL91" s="1083"/>
      <c r="AM91" s="1083"/>
      <c r="AN91" s="1083"/>
      <c r="AO91" s="1097"/>
      <c r="AP91" s="1073"/>
      <c r="AQ91" s="1083"/>
      <c r="AR91" s="1083"/>
      <c r="AS91" s="1083"/>
      <c r="AT91" s="1083"/>
      <c r="AU91" s="1083"/>
      <c r="AV91" s="1097"/>
      <c r="AW91" s="1073"/>
      <c r="AX91" s="1083"/>
      <c r="AY91" s="1083"/>
      <c r="AZ91" s="1133"/>
      <c r="BA91" s="1145"/>
      <c r="BB91" s="1159"/>
      <c r="BC91" s="1145"/>
      <c r="BD91" s="1175"/>
      <c r="BE91" s="1179"/>
      <c r="BF91" s="1179"/>
      <c r="BG91" s="1179"/>
      <c r="BH91" s="1184"/>
    </row>
    <row r="92" spans="2:60" ht="20.25" customHeight="1">
      <c r="B92" s="939">
        <f>B89+1</f>
        <v>24</v>
      </c>
      <c r="C92" s="952"/>
      <c r="D92" s="965"/>
      <c r="E92" s="973"/>
      <c r="F92" s="973">
        <f>C91</f>
        <v>0</v>
      </c>
      <c r="G92" s="981"/>
      <c r="H92" s="991"/>
      <c r="I92" s="1000"/>
      <c r="J92" s="1006"/>
      <c r="K92" s="1006"/>
      <c r="L92" s="981"/>
      <c r="M92" s="1012"/>
      <c r="N92" s="1017"/>
      <c r="O92" s="1022"/>
      <c r="P92" s="1027" t="s">
        <v>301</v>
      </c>
      <c r="Q92" s="1034"/>
      <c r="R92" s="1034"/>
      <c r="S92" s="1042"/>
      <c r="T92" s="1054"/>
      <c r="U92" s="1071" t="str">
        <f>IF(U91="","",VLOOKUP(U91,'標準様式１シフト記号表（勤務時間帯）'!$D$6:$X$47,21,FALSE))</f>
        <v/>
      </c>
      <c r="V92" s="1081" t="str">
        <f>IF(V91="","",VLOOKUP(V91,'標準様式１シフト記号表（勤務時間帯）'!$D$6:$X$47,21,FALSE))</f>
        <v/>
      </c>
      <c r="W92" s="1081" t="str">
        <f>IF(W91="","",VLOOKUP(W91,'標準様式１シフト記号表（勤務時間帯）'!$D$6:$X$47,21,FALSE))</f>
        <v/>
      </c>
      <c r="X92" s="1081" t="str">
        <f>IF(X91="","",VLOOKUP(X91,'標準様式１シフト記号表（勤務時間帯）'!$D$6:$X$47,21,FALSE))</f>
        <v/>
      </c>
      <c r="Y92" s="1081" t="str">
        <f>IF(Y91="","",VLOOKUP(Y91,'標準様式１シフト記号表（勤務時間帯）'!$D$6:$X$47,21,FALSE))</f>
        <v/>
      </c>
      <c r="Z92" s="1081" t="str">
        <f>IF(Z91="","",VLOOKUP(Z91,'標準様式１シフト記号表（勤務時間帯）'!$D$6:$X$47,21,FALSE))</f>
        <v/>
      </c>
      <c r="AA92" s="1095" t="str">
        <f>IF(AA91="","",VLOOKUP(AA91,'標準様式１シフト記号表（勤務時間帯）'!$D$6:$X$47,21,FALSE))</f>
        <v/>
      </c>
      <c r="AB92" s="1071" t="str">
        <f>IF(AB91="","",VLOOKUP(AB91,'標準様式１シフト記号表（勤務時間帯）'!$D$6:$X$47,21,FALSE))</f>
        <v/>
      </c>
      <c r="AC92" s="1081" t="str">
        <f>IF(AC91="","",VLOOKUP(AC91,'標準様式１シフト記号表（勤務時間帯）'!$D$6:$X$47,21,FALSE))</f>
        <v/>
      </c>
      <c r="AD92" s="1081" t="str">
        <f>IF(AD91="","",VLOOKUP(AD91,'標準様式１シフト記号表（勤務時間帯）'!$D$6:$X$47,21,FALSE))</f>
        <v/>
      </c>
      <c r="AE92" s="1081" t="str">
        <f>IF(AE91="","",VLOOKUP(AE91,'標準様式１シフト記号表（勤務時間帯）'!$D$6:$X$47,21,FALSE))</f>
        <v/>
      </c>
      <c r="AF92" s="1081" t="str">
        <f>IF(AF91="","",VLOOKUP(AF91,'標準様式１シフト記号表（勤務時間帯）'!$D$6:$X$47,21,FALSE))</f>
        <v/>
      </c>
      <c r="AG92" s="1081" t="str">
        <f>IF(AG91="","",VLOOKUP(AG91,'標準様式１シフト記号表（勤務時間帯）'!$D$6:$X$47,21,FALSE))</f>
        <v/>
      </c>
      <c r="AH92" s="1095" t="str">
        <f>IF(AH91="","",VLOOKUP(AH91,'標準様式１シフト記号表（勤務時間帯）'!$D$6:$X$47,21,FALSE))</f>
        <v/>
      </c>
      <c r="AI92" s="1071" t="str">
        <f>IF(AI91="","",VLOOKUP(AI91,'標準様式１シフト記号表（勤務時間帯）'!$D$6:$X$47,21,FALSE))</f>
        <v/>
      </c>
      <c r="AJ92" s="1081" t="str">
        <f>IF(AJ91="","",VLOOKUP(AJ91,'標準様式１シフト記号表（勤務時間帯）'!$D$6:$X$47,21,FALSE))</f>
        <v/>
      </c>
      <c r="AK92" s="1081" t="str">
        <f>IF(AK91="","",VLOOKUP(AK91,'標準様式１シフト記号表（勤務時間帯）'!$D$6:$X$47,21,FALSE))</f>
        <v/>
      </c>
      <c r="AL92" s="1081" t="str">
        <f>IF(AL91="","",VLOOKUP(AL91,'標準様式１シフト記号表（勤務時間帯）'!$D$6:$X$47,21,FALSE))</f>
        <v/>
      </c>
      <c r="AM92" s="1081" t="str">
        <f>IF(AM91="","",VLOOKUP(AM91,'標準様式１シフト記号表（勤務時間帯）'!$D$6:$X$47,21,FALSE))</f>
        <v/>
      </c>
      <c r="AN92" s="1081" t="str">
        <f>IF(AN91="","",VLOOKUP(AN91,'標準様式１シフト記号表（勤務時間帯）'!$D$6:$X$47,21,FALSE))</f>
        <v/>
      </c>
      <c r="AO92" s="1095" t="str">
        <f>IF(AO91="","",VLOOKUP(AO91,'標準様式１シフト記号表（勤務時間帯）'!$D$6:$X$47,21,FALSE))</f>
        <v/>
      </c>
      <c r="AP92" s="1071" t="str">
        <f>IF(AP91="","",VLOOKUP(AP91,'標準様式１シフト記号表（勤務時間帯）'!$D$6:$X$47,21,FALSE))</f>
        <v/>
      </c>
      <c r="AQ92" s="1081" t="str">
        <f>IF(AQ91="","",VLOOKUP(AQ91,'標準様式１シフト記号表（勤務時間帯）'!$D$6:$X$47,21,FALSE))</f>
        <v/>
      </c>
      <c r="AR92" s="1081" t="str">
        <f>IF(AR91="","",VLOOKUP(AR91,'標準様式１シフト記号表（勤務時間帯）'!$D$6:$X$47,21,FALSE))</f>
        <v/>
      </c>
      <c r="AS92" s="1081" t="str">
        <f>IF(AS91="","",VLOOKUP(AS91,'標準様式１シフト記号表（勤務時間帯）'!$D$6:$X$47,21,FALSE))</f>
        <v/>
      </c>
      <c r="AT92" s="1081" t="str">
        <f>IF(AT91="","",VLOOKUP(AT91,'標準様式１シフト記号表（勤務時間帯）'!$D$6:$X$47,21,FALSE))</f>
        <v/>
      </c>
      <c r="AU92" s="1081" t="str">
        <f>IF(AU91="","",VLOOKUP(AU91,'標準様式１シフト記号表（勤務時間帯）'!$D$6:$X$47,21,FALSE))</f>
        <v/>
      </c>
      <c r="AV92" s="1095" t="str">
        <f>IF(AV91="","",VLOOKUP(AV91,'標準様式１シフト記号表（勤務時間帯）'!$D$6:$X$47,21,FALSE))</f>
        <v/>
      </c>
      <c r="AW92" s="1071" t="str">
        <f>IF(AW91="","",VLOOKUP(AW91,'標準様式１シフト記号表（勤務時間帯）'!$D$6:$X$47,21,FALSE))</f>
        <v/>
      </c>
      <c r="AX92" s="1081" t="str">
        <f>IF(AX91="","",VLOOKUP(AX91,'標準様式１シフト記号表（勤務時間帯）'!$D$6:$X$47,21,FALSE))</f>
        <v/>
      </c>
      <c r="AY92" s="1081" t="str">
        <f>IF(AY91="","",VLOOKUP(AY91,'標準様式１シフト記号表（勤務時間帯）'!$D$6:$X$47,21,FALSE))</f>
        <v/>
      </c>
      <c r="AZ92" s="1131">
        <f>IF($BC$4="４週",SUM(U92:AV92),IF($BC$4="暦月",SUM(U92:AY92),""))</f>
        <v>0</v>
      </c>
      <c r="BA92" s="1143"/>
      <c r="BB92" s="1157">
        <f>IF($BC$4="４週",AZ92/4,IF($BC$4="暦月",(AZ92/($BC$9/7)),""))</f>
        <v>0</v>
      </c>
      <c r="BC92" s="1143"/>
      <c r="BD92" s="1173"/>
      <c r="BE92" s="1177"/>
      <c r="BF92" s="1177"/>
      <c r="BG92" s="1177"/>
      <c r="BH92" s="1182"/>
    </row>
    <row r="93" spans="2:60" ht="20.25" customHeight="1">
      <c r="B93" s="940"/>
      <c r="C93" s="953"/>
      <c r="D93" s="966"/>
      <c r="E93" s="974"/>
      <c r="F93" s="974"/>
      <c r="G93" s="982">
        <f>C91</f>
        <v>0</v>
      </c>
      <c r="H93" s="992"/>
      <c r="I93" s="1001"/>
      <c r="J93" s="1007"/>
      <c r="K93" s="1007"/>
      <c r="L93" s="982"/>
      <c r="M93" s="1013"/>
      <c r="N93" s="1018"/>
      <c r="O93" s="1023"/>
      <c r="P93" s="1189" t="s">
        <v>30</v>
      </c>
      <c r="Q93" s="1035"/>
      <c r="R93" s="1035"/>
      <c r="S93" s="1045"/>
      <c r="T93" s="1058"/>
      <c r="U93" s="1072" t="str">
        <f>IF(U91="","",VLOOKUP(U91,'標準様式１シフト記号表（勤務時間帯）'!$D$6:$Z$47,23,FALSE))</f>
        <v/>
      </c>
      <c r="V93" s="1082" t="str">
        <f>IF(V91="","",VLOOKUP(V91,'標準様式１シフト記号表（勤務時間帯）'!$D$6:$Z$47,23,FALSE))</f>
        <v/>
      </c>
      <c r="W93" s="1082" t="str">
        <f>IF(W91="","",VLOOKUP(W91,'標準様式１シフト記号表（勤務時間帯）'!$D$6:$Z$47,23,FALSE))</f>
        <v/>
      </c>
      <c r="X93" s="1082" t="str">
        <f>IF(X91="","",VLOOKUP(X91,'標準様式１シフト記号表（勤務時間帯）'!$D$6:$Z$47,23,FALSE))</f>
        <v/>
      </c>
      <c r="Y93" s="1082" t="str">
        <f>IF(Y91="","",VLOOKUP(Y91,'標準様式１シフト記号表（勤務時間帯）'!$D$6:$Z$47,23,FALSE))</f>
        <v/>
      </c>
      <c r="Z93" s="1082" t="str">
        <f>IF(Z91="","",VLOOKUP(Z91,'標準様式１シフト記号表（勤務時間帯）'!$D$6:$Z$47,23,FALSE))</f>
        <v/>
      </c>
      <c r="AA93" s="1096" t="str">
        <f>IF(AA91="","",VLOOKUP(AA91,'標準様式１シフト記号表（勤務時間帯）'!$D$6:$Z$47,23,FALSE))</f>
        <v/>
      </c>
      <c r="AB93" s="1072" t="str">
        <f>IF(AB91="","",VLOOKUP(AB91,'標準様式１シフト記号表（勤務時間帯）'!$D$6:$Z$47,23,FALSE))</f>
        <v/>
      </c>
      <c r="AC93" s="1082" t="str">
        <f>IF(AC91="","",VLOOKUP(AC91,'標準様式１シフト記号表（勤務時間帯）'!$D$6:$Z$47,23,FALSE))</f>
        <v/>
      </c>
      <c r="AD93" s="1082" t="str">
        <f>IF(AD91="","",VLOOKUP(AD91,'標準様式１シフト記号表（勤務時間帯）'!$D$6:$Z$47,23,FALSE))</f>
        <v/>
      </c>
      <c r="AE93" s="1082" t="str">
        <f>IF(AE91="","",VLOOKUP(AE91,'標準様式１シフト記号表（勤務時間帯）'!$D$6:$Z$47,23,FALSE))</f>
        <v/>
      </c>
      <c r="AF93" s="1082" t="str">
        <f>IF(AF91="","",VLOOKUP(AF91,'標準様式１シフト記号表（勤務時間帯）'!$D$6:$Z$47,23,FALSE))</f>
        <v/>
      </c>
      <c r="AG93" s="1082" t="str">
        <f>IF(AG91="","",VLOOKUP(AG91,'標準様式１シフト記号表（勤務時間帯）'!$D$6:$Z$47,23,FALSE))</f>
        <v/>
      </c>
      <c r="AH93" s="1096" t="str">
        <f>IF(AH91="","",VLOOKUP(AH91,'標準様式１シフト記号表（勤務時間帯）'!$D$6:$Z$47,23,FALSE))</f>
        <v/>
      </c>
      <c r="AI93" s="1072" t="str">
        <f>IF(AI91="","",VLOOKUP(AI91,'標準様式１シフト記号表（勤務時間帯）'!$D$6:$Z$47,23,FALSE))</f>
        <v/>
      </c>
      <c r="AJ93" s="1082" t="str">
        <f>IF(AJ91="","",VLOOKUP(AJ91,'標準様式１シフト記号表（勤務時間帯）'!$D$6:$Z$47,23,FALSE))</f>
        <v/>
      </c>
      <c r="AK93" s="1082" t="str">
        <f>IF(AK91="","",VLOOKUP(AK91,'標準様式１シフト記号表（勤務時間帯）'!$D$6:$Z$47,23,FALSE))</f>
        <v/>
      </c>
      <c r="AL93" s="1082" t="str">
        <f>IF(AL91="","",VLOOKUP(AL91,'標準様式１シフト記号表（勤務時間帯）'!$D$6:$Z$47,23,FALSE))</f>
        <v/>
      </c>
      <c r="AM93" s="1082" t="str">
        <f>IF(AM91="","",VLOOKUP(AM91,'標準様式１シフト記号表（勤務時間帯）'!$D$6:$Z$47,23,FALSE))</f>
        <v/>
      </c>
      <c r="AN93" s="1082" t="str">
        <f>IF(AN91="","",VLOOKUP(AN91,'標準様式１シフト記号表（勤務時間帯）'!$D$6:$Z$47,23,FALSE))</f>
        <v/>
      </c>
      <c r="AO93" s="1096" t="str">
        <f>IF(AO91="","",VLOOKUP(AO91,'標準様式１シフト記号表（勤務時間帯）'!$D$6:$Z$47,23,FALSE))</f>
        <v/>
      </c>
      <c r="AP93" s="1072" t="str">
        <f>IF(AP91="","",VLOOKUP(AP91,'標準様式１シフト記号表（勤務時間帯）'!$D$6:$Z$47,23,FALSE))</f>
        <v/>
      </c>
      <c r="AQ93" s="1082" t="str">
        <f>IF(AQ91="","",VLOOKUP(AQ91,'標準様式１シフト記号表（勤務時間帯）'!$D$6:$Z$47,23,FALSE))</f>
        <v/>
      </c>
      <c r="AR93" s="1082" t="str">
        <f>IF(AR91="","",VLOOKUP(AR91,'標準様式１シフト記号表（勤務時間帯）'!$D$6:$Z$47,23,FALSE))</f>
        <v/>
      </c>
      <c r="AS93" s="1082" t="str">
        <f>IF(AS91="","",VLOOKUP(AS91,'標準様式１シフト記号表（勤務時間帯）'!$D$6:$Z$47,23,FALSE))</f>
        <v/>
      </c>
      <c r="AT93" s="1082" t="str">
        <f>IF(AT91="","",VLOOKUP(AT91,'標準様式１シフト記号表（勤務時間帯）'!$D$6:$Z$47,23,FALSE))</f>
        <v/>
      </c>
      <c r="AU93" s="1082" t="str">
        <f>IF(AU91="","",VLOOKUP(AU91,'標準様式１シフト記号表（勤務時間帯）'!$D$6:$Z$47,23,FALSE))</f>
        <v/>
      </c>
      <c r="AV93" s="1096" t="str">
        <f>IF(AV91="","",VLOOKUP(AV91,'標準様式１シフト記号表（勤務時間帯）'!$D$6:$Z$47,23,FALSE))</f>
        <v/>
      </c>
      <c r="AW93" s="1072" t="str">
        <f>IF(AW91="","",VLOOKUP(AW91,'標準様式１シフト記号表（勤務時間帯）'!$D$6:$Z$47,23,FALSE))</f>
        <v/>
      </c>
      <c r="AX93" s="1082" t="str">
        <f>IF(AX91="","",VLOOKUP(AX91,'標準様式１シフト記号表（勤務時間帯）'!$D$6:$Z$47,23,FALSE))</f>
        <v/>
      </c>
      <c r="AY93" s="1082" t="str">
        <f>IF(AY91="","",VLOOKUP(AY91,'標準様式１シフト記号表（勤務時間帯）'!$D$6:$Z$47,23,FALSE))</f>
        <v/>
      </c>
      <c r="AZ93" s="1132">
        <f>IF($BC$4="４週",SUM(U93:AV93),IF($BC$4="暦月",SUM(U93:AY93),""))</f>
        <v>0</v>
      </c>
      <c r="BA93" s="1144"/>
      <c r="BB93" s="1158">
        <f>IF($BC$4="４週",AZ93/4,IF($BC$4="暦月",(AZ93/($BC$9/7)),""))</f>
        <v>0</v>
      </c>
      <c r="BC93" s="1144"/>
      <c r="BD93" s="1174"/>
      <c r="BE93" s="1178"/>
      <c r="BF93" s="1178"/>
      <c r="BG93" s="1178"/>
      <c r="BH93" s="1183"/>
    </row>
    <row r="94" spans="2:60" ht="20.25" customHeight="1">
      <c r="B94" s="941"/>
      <c r="C94" s="954"/>
      <c r="D94" s="967"/>
      <c r="E94" s="975"/>
      <c r="F94" s="975"/>
      <c r="G94" s="983"/>
      <c r="H94" s="993"/>
      <c r="I94" s="1002"/>
      <c r="J94" s="1008"/>
      <c r="K94" s="1008"/>
      <c r="L94" s="983"/>
      <c r="M94" s="1014"/>
      <c r="N94" s="1019"/>
      <c r="O94" s="1024"/>
      <c r="P94" s="1031" t="s">
        <v>305</v>
      </c>
      <c r="Q94" s="1039"/>
      <c r="R94" s="1039"/>
      <c r="S94" s="1047"/>
      <c r="T94" s="1061"/>
      <c r="U94" s="1073"/>
      <c r="V94" s="1083"/>
      <c r="W94" s="1083"/>
      <c r="X94" s="1083"/>
      <c r="Y94" s="1083"/>
      <c r="Z94" s="1083"/>
      <c r="AA94" s="1097"/>
      <c r="AB94" s="1073"/>
      <c r="AC94" s="1083"/>
      <c r="AD94" s="1083"/>
      <c r="AE94" s="1083"/>
      <c r="AF94" s="1083"/>
      <c r="AG94" s="1083"/>
      <c r="AH94" s="1097"/>
      <c r="AI94" s="1073"/>
      <c r="AJ94" s="1083"/>
      <c r="AK94" s="1083"/>
      <c r="AL94" s="1083"/>
      <c r="AM94" s="1083"/>
      <c r="AN94" s="1083"/>
      <c r="AO94" s="1097"/>
      <c r="AP94" s="1073"/>
      <c r="AQ94" s="1083"/>
      <c r="AR94" s="1083"/>
      <c r="AS94" s="1083"/>
      <c r="AT94" s="1083"/>
      <c r="AU94" s="1083"/>
      <c r="AV94" s="1097"/>
      <c r="AW94" s="1073"/>
      <c r="AX94" s="1083"/>
      <c r="AY94" s="1083"/>
      <c r="AZ94" s="1133"/>
      <c r="BA94" s="1145"/>
      <c r="BB94" s="1159"/>
      <c r="BC94" s="1145"/>
      <c r="BD94" s="1175"/>
      <c r="BE94" s="1179"/>
      <c r="BF94" s="1179"/>
      <c r="BG94" s="1179"/>
      <c r="BH94" s="1184"/>
    </row>
    <row r="95" spans="2:60" ht="20.25" customHeight="1">
      <c r="B95" s="939">
        <f>B92+1</f>
        <v>25</v>
      </c>
      <c r="C95" s="952"/>
      <c r="D95" s="965"/>
      <c r="E95" s="973"/>
      <c r="F95" s="973">
        <f>C94</f>
        <v>0</v>
      </c>
      <c r="G95" s="981"/>
      <c r="H95" s="991"/>
      <c r="I95" s="1000"/>
      <c r="J95" s="1006"/>
      <c r="K95" s="1006"/>
      <c r="L95" s="981"/>
      <c r="M95" s="1012"/>
      <c r="N95" s="1017"/>
      <c r="O95" s="1022"/>
      <c r="P95" s="1027" t="s">
        <v>301</v>
      </c>
      <c r="Q95" s="1034"/>
      <c r="R95" s="1034"/>
      <c r="S95" s="1042"/>
      <c r="T95" s="1054"/>
      <c r="U95" s="1071" t="str">
        <f>IF(U94="","",VLOOKUP(U94,'標準様式１シフト記号表（勤務時間帯）'!$D$6:$X$47,21,FALSE))</f>
        <v/>
      </c>
      <c r="V95" s="1081" t="str">
        <f>IF(V94="","",VLOOKUP(V94,'標準様式１シフト記号表（勤務時間帯）'!$D$6:$X$47,21,FALSE))</f>
        <v/>
      </c>
      <c r="W95" s="1081" t="str">
        <f>IF(W94="","",VLOOKUP(W94,'標準様式１シフト記号表（勤務時間帯）'!$D$6:$X$47,21,FALSE))</f>
        <v/>
      </c>
      <c r="X95" s="1081" t="str">
        <f>IF(X94="","",VLOOKUP(X94,'標準様式１シフト記号表（勤務時間帯）'!$D$6:$X$47,21,FALSE))</f>
        <v/>
      </c>
      <c r="Y95" s="1081" t="str">
        <f>IF(Y94="","",VLOOKUP(Y94,'標準様式１シフト記号表（勤務時間帯）'!$D$6:$X$47,21,FALSE))</f>
        <v/>
      </c>
      <c r="Z95" s="1081" t="str">
        <f>IF(Z94="","",VLOOKUP(Z94,'標準様式１シフト記号表（勤務時間帯）'!$D$6:$X$47,21,FALSE))</f>
        <v/>
      </c>
      <c r="AA95" s="1095" t="str">
        <f>IF(AA94="","",VLOOKUP(AA94,'標準様式１シフト記号表（勤務時間帯）'!$D$6:$X$47,21,FALSE))</f>
        <v/>
      </c>
      <c r="AB95" s="1071" t="str">
        <f>IF(AB94="","",VLOOKUP(AB94,'標準様式１シフト記号表（勤務時間帯）'!$D$6:$X$47,21,FALSE))</f>
        <v/>
      </c>
      <c r="AC95" s="1081" t="str">
        <f>IF(AC94="","",VLOOKUP(AC94,'標準様式１シフト記号表（勤務時間帯）'!$D$6:$X$47,21,FALSE))</f>
        <v/>
      </c>
      <c r="AD95" s="1081" t="str">
        <f>IF(AD94="","",VLOOKUP(AD94,'標準様式１シフト記号表（勤務時間帯）'!$D$6:$X$47,21,FALSE))</f>
        <v/>
      </c>
      <c r="AE95" s="1081" t="str">
        <f>IF(AE94="","",VLOOKUP(AE94,'標準様式１シフト記号表（勤務時間帯）'!$D$6:$X$47,21,FALSE))</f>
        <v/>
      </c>
      <c r="AF95" s="1081" t="str">
        <f>IF(AF94="","",VLOOKUP(AF94,'標準様式１シフト記号表（勤務時間帯）'!$D$6:$X$47,21,FALSE))</f>
        <v/>
      </c>
      <c r="AG95" s="1081" t="str">
        <f>IF(AG94="","",VLOOKUP(AG94,'標準様式１シフト記号表（勤務時間帯）'!$D$6:$X$47,21,FALSE))</f>
        <v/>
      </c>
      <c r="AH95" s="1095" t="str">
        <f>IF(AH94="","",VLOOKUP(AH94,'標準様式１シフト記号表（勤務時間帯）'!$D$6:$X$47,21,FALSE))</f>
        <v/>
      </c>
      <c r="AI95" s="1071" t="str">
        <f>IF(AI94="","",VLOOKUP(AI94,'標準様式１シフト記号表（勤務時間帯）'!$D$6:$X$47,21,FALSE))</f>
        <v/>
      </c>
      <c r="AJ95" s="1081" t="str">
        <f>IF(AJ94="","",VLOOKUP(AJ94,'標準様式１シフト記号表（勤務時間帯）'!$D$6:$X$47,21,FALSE))</f>
        <v/>
      </c>
      <c r="AK95" s="1081" t="str">
        <f>IF(AK94="","",VLOOKUP(AK94,'標準様式１シフト記号表（勤務時間帯）'!$D$6:$X$47,21,FALSE))</f>
        <v/>
      </c>
      <c r="AL95" s="1081" t="str">
        <f>IF(AL94="","",VLOOKUP(AL94,'標準様式１シフト記号表（勤務時間帯）'!$D$6:$X$47,21,FALSE))</f>
        <v/>
      </c>
      <c r="AM95" s="1081" t="str">
        <f>IF(AM94="","",VLOOKUP(AM94,'標準様式１シフト記号表（勤務時間帯）'!$D$6:$X$47,21,FALSE))</f>
        <v/>
      </c>
      <c r="AN95" s="1081" t="str">
        <f>IF(AN94="","",VLOOKUP(AN94,'標準様式１シフト記号表（勤務時間帯）'!$D$6:$X$47,21,FALSE))</f>
        <v/>
      </c>
      <c r="AO95" s="1095" t="str">
        <f>IF(AO94="","",VLOOKUP(AO94,'標準様式１シフト記号表（勤務時間帯）'!$D$6:$X$47,21,FALSE))</f>
        <v/>
      </c>
      <c r="AP95" s="1071" t="str">
        <f>IF(AP94="","",VLOOKUP(AP94,'標準様式１シフト記号表（勤務時間帯）'!$D$6:$X$47,21,FALSE))</f>
        <v/>
      </c>
      <c r="AQ95" s="1081" t="str">
        <f>IF(AQ94="","",VLOOKUP(AQ94,'標準様式１シフト記号表（勤務時間帯）'!$D$6:$X$47,21,FALSE))</f>
        <v/>
      </c>
      <c r="AR95" s="1081" t="str">
        <f>IF(AR94="","",VLOOKUP(AR94,'標準様式１シフト記号表（勤務時間帯）'!$D$6:$X$47,21,FALSE))</f>
        <v/>
      </c>
      <c r="AS95" s="1081" t="str">
        <f>IF(AS94="","",VLOOKUP(AS94,'標準様式１シフト記号表（勤務時間帯）'!$D$6:$X$47,21,FALSE))</f>
        <v/>
      </c>
      <c r="AT95" s="1081" t="str">
        <f>IF(AT94="","",VLOOKUP(AT94,'標準様式１シフト記号表（勤務時間帯）'!$D$6:$X$47,21,FALSE))</f>
        <v/>
      </c>
      <c r="AU95" s="1081" t="str">
        <f>IF(AU94="","",VLOOKUP(AU94,'標準様式１シフト記号表（勤務時間帯）'!$D$6:$X$47,21,FALSE))</f>
        <v/>
      </c>
      <c r="AV95" s="1095" t="str">
        <f>IF(AV94="","",VLOOKUP(AV94,'標準様式１シフト記号表（勤務時間帯）'!$D$6:$X$47,21,FALSE))</f>
        <v/>
      </c>
      <c r="AW95" s="1071" t="str">
        <f>IF(AW94="","",VLOOKUP(AW94,'標準様式１シフト記号表（勤務時間帯）'!$D$6:$X$47,21,FALSE))</f>
        <v/>
      </c>
      <c r="AX95" s="1081" t="str">
        <f>IF(AX94="","",VLOOKUP(AX94,'標準様式１シフト記号表（勤務時間帯）'!$D$6:$X$47,21,FALSE))</f>
        <v/>
      </c>
      <c r="AY95" s="1081" t="str">
        <f>IF(AY94="","",VLOOKUP(AY94,'標準様式１シフト記号表（勤務時間帯）'!$D$6:$X$47,21,FALSE))</f>
        <v/>
      </c>
      <c r="AZ95" s="1131">
        <f>IF($BC$4="４週",SUM(U95:AV95),IF($BC$4="暦月",SUM(U95:AY95),""))</f>
        <v>0</v>
      </c>
      <c r="BA95" s="1143"/>
      <c r="BB95" s="1157">
        <f>IF($BC$4="４週",AZ95/4,IF($BC$4="暦月",(AZ95/($BC$9/7)),""))</f>
        <v>0</v>
      </c>
      <c r="BC95" s="1143"/>
      <c r="BD95" s="1173"/>
      <c r="BE95" s="1177"/>
      <c r="BF95" s="1177"/>
      <c r="BG95" s="1177"/>
      <c r="BH95" s="1182"/>
    </row>
    <row r="96" spans="2:60" ht="20.25" customHeight="1">
      <c r="B96" s="940"/>
      <c r="C96" s="953"/>
      <c r="D96" s="966"/>
      <c r="E96" s="974"/>
      <c r="F96" s="974"/>
      <c r="G96" s="982">
        <f>C94</f>
        <v>0</v>
      </c>
      <c r="H96" s="992"/>
      <c r="I96" s="1001"/>
      <c r="J96" s="1007"/>
      <c r="K96" s="1007"/>
      <c r="L96" s="982"/>
      <c r="M96" s="1013"/>
      <c r="N96" s="1018"/>
      <c r="O96" s="1023"/>
      <c r="P96" s="1189" t="s">
        <v>30</v>
      </c>
      <c r="Q96" s="1035"/>
      <c r="R96" s="1035"/>
      <c r="S96" s="1045"/>
      <c r="T96" s="1058"/>
      <c r="U96" s="1072" t="str">
        <f>IF(U94="","",VLOOKUP(U94,'標準様式１シフト記号表（勤務時間帯）'!$D$6:$Z$47,23,FALSE))</f>
        <v/>
      </c>
      <c r="V96" s="1082" t="str">
        <f>IF(V94="","",VLOOKUP(V94,'標準様式１シフト記号表（勤務時間帯）'!$D$6:$Z$47,23,FALSE))</f>
        <v/>
      </c>
      <c r="W96" s="1082" t="str">
        <f>IF(W94="","",VLOOKUP(W94,'標準様式１シフト記号表（勤務時間帯）'!$D$6:$Z$47,23,FALSE))</f>
        <v/>
      </c>
      <c r="X96" s="1082" t="str">
        <f>IF(X94="","",VLOOKUP(X94,'標準様式１シフト記号表（勤務時間帯）'!$D$6:$Z$47,23,FALSE))</f>
        <v/>
      </c>
      <c r="Y96" s="1082" t="str">
        <f>IF(Y94="","",VLOOKUP(Y94,'標準様式１シフト記号表（勤務時間帯）'!$D$6:$Z$47,23,FALSE))</f>
        <v/>
      </c>
      <c r="Z96" s="1082" t="str">
        <f>IF(Z94="","",VLOOKUP(Z94,'標準様式１シフト記号表（勤務時間帯）'!$D$6:$Z$47,23,FALSE))</f>
        <v/>
      </c>
      <c r="AA96" s="1096" t="str">
        <f>IF(AA94="","",VLOOKUP(AA94,'標準様式１シフト記号表（勤務時間帯）'!$D$6:$Z$47,23,FALSE))</f>
        <v/>
      </c>
      <c r="AB96" s="1072" t="str">
        <f>IF(AB94="","",VLOOKUP(AB94,'標準様式１シフト記号表（勤務時間帯）'!$D$6:$Z$47,23,FALSE))</f>
        <v/>
      </c>
      <c r="AC96" s="1082" t="str">
        <f>IF(AC94="","",VLOOKUP(AC94,'標準様式１シフト記号表（勤務時間帯）'!$D$6:$Z$47,23,FALSE))</f>
        <v/>
      </c>
      <c r="AD96" s="1082" t="str">
        <f>IF(AD94="","",VLOOKUP(AD94,'標準様式１シフト記号表（勤務時間帯）'!$D$6:$Z$47,23,FALSE))</f>
        <v/>
      </c>
      <c r="AE96" s="1082" t="str">
        <f>IF(AE94="","",VLOOKUP(AE94,'標準様式１シフト記号表（勤務時間帯）'!$D$6:$Z$47,23,FALSE))</f>
        <v/>
      </c>
      <c r="AF96" s="1082" t="str">
        <f>IF(AF94="","",VLOOKUP(AF94,'標準様式１シフト記号表（勤務時間帯）'!$D$6:$Z$47,23,FALSE))</f>
        <v/>
      </c>
      <c r="AG96" s="1082" t="str">
        <f>IF(AG94="","",VLOOKUP(AG94,'標準様式１シフト記号表（勤務時間帯）'!$D$6:$Z$47,23,FALSE))</f>
        <v/>
      </c>
      <c r="AH96" s="1096" t="str">
        <f>IF(AH94="","",VLOOKUP(AH94,'標準様式１シフト記号表（勤務時間帯）'!$D$6:$Z$47,23,FALSE))</f>
        <v/>
      </c>
      <c r="AI96" s="1072" t="str">
        <f>IF(AI94="","",VLOOKUP(AI94,'標準様式１シフト記号表（勤務時間帯）'!$D$6:$Z$47,23,FALSE))</f>
        <v/>
      </c>
      <c r="AJ96" s="1082" t="str">
        <f>IF(AJ94="","",VLOOKUP(AJ94,'標準様式１シフト記号表（勤務時間帯）'!$D$6:$Z$47,23,FALSE))</f>
        <v/>
      </c>
      <c r="AK96" s="1082" t="str">
        <f>IF(AK94="","",VLOOKUP(AK94,'標準様式１シフト記号表（勤務時間帯）'!$D$6:$Z$47,23,FALSE))</f>
        <v/>
      </c>
      <c r="AL96" s="1082" t="str">
        <f>IF(AL94="","",VLOOKUP(AL94,'標準様式１シフト記号表（勤務時間帯）'!$D$6:$Z$47,23,FALSE))</f>
        <v/>
      </c>
      <c r="AM96" s="1082" t="str">
        <f>IF(AM94="","",VLOOKUP(AM94,'標準様式１シフト記号表（勤務時間帯）'!$D$6:$Z$47,23,FALSE))</f>
        <v/>
      </c>
      <c r="AN96" s="1082" t="str">
        <f>IF(AN94="","",VLOOKUP(AN94,'標準様式１シフト記号表（勤務時間帯）'!$D$6:$Z$47,23,FALSE))</f>
        <v/>
      </c>
      <c r="AO96" s="1096" t="str">
        <f>IF(AO94="","",VLOOKUP(AO94,'標準様式１シフト記号表（勤務時間帯）'!$D$6:$Z$47,23,FALSE))</f>
        <v/>
      </c>
      <c r="AP96" s="1072" t="str">
        <f>IF(AP94="","",VLOOKUP(AP94,'標準様式１シフト記号表（勤務時間帯）'!$D$6:$Z$47,23,FALSE))</f>
        <v/>
      </c>
      <c r="AQ96" s="1082" t="str">
        <f>IF(AQ94="","",VLOOKUP(AQ94,'標準様式１シフト記号表（勤務時間帯）'!$D$6:$Z$47,23,FALSE))</f>
        <v/>
      </c>
      <c r="AR96" s="1082" t="str">
        <f>IF(AR94="","",VLOOKUP(AR94,'標準様式１シフト記号表（勤務時間帯）'!$D$6:$Z$47,23,FALSE))</f>
        <v/>
      </c>
      <c r="AS96" s="1082" t="str">
        <f>IF(AS94="","",VLOOKUP(AS94,'標準様式１シフト記号表（勤務時間帯）'!$D$6:$Z$47,23,FALSE))</f>
        <v/>
      </c>
      <c r="AT96" s="1082" t="str">
        <f>IF(AT94="","",VLOOKUP(AT94,'標準様式１シフト記号表（勤務時間帯）'!$D$6:$Z$47,23,FALSE))</f>
        <v/>
      </c>
      <c r="AU96" s="1082" t="str">
        <f>IF(AU94="","",VLOOKUP(AU94,'標準様式１シフト記号表（勤務時間帯）'!$D$6:$Z$47,23,FALSE))</f>
        <v/>
      </c>
      <c r="AV96" s="1096" t="str">
        <f>IF(AV94="","",VLOOKUP(AV94,'標準様式１シフト記号表（勤務時間帯）'!$D$6:$Z$47,23,FALSE))</f>
        <v/>
      </c>
      <c r="AW96" s="1072" t="str">
        <f>IF(AW94="","",VLOOKUP(AW94,'標準様式１シフト記号表（勤務時間帯）'!$D$6:$Z$47,23,FALSE))</f>
        <v/>
      </c>
      <c r="AX96" s="1082" t="str">
        <f>IF(AX94="","",VLOOKUP(AX94,'標準様式１シフト記号表（勤務時間帯）'!$D$6:$Z$47,23,FALSE))</f>
        <v/>
      </c>
      <c r="AY96" s="1082" t="str">
        <f>IF(AY94="","",VLOOKUP(AY94,'標準様式１シフト記号表（勤務時間帯）'!$D$6:$Z$47,23,FALSE))</f>
        <v/>
      </c>
      <c r="AZ96" s="1132">
        <f>IF($BC$4="４週",SUM(U96:AV96),IF($BC$4="暦月",SUM(U96:AY96),""))</f>
        <v>0</v>
      </c>
      <c r="BA96" s="1144"/>
      <c r="BB96" s="1158">
        <f>IF($BC$4="４週",AZ96/4,IF($BC$4="暦月",(AZ96/($BC$9/7)),""))</f>
        <v>0</v>
      </c>
      <c r="BC96" s="1144"/>
      <c r="BD96" s="1174"/>
      <c r="BE96" s="1178"/>
      <c r="BF96" s="1178"/>
      <c r="BG96" s="1178"/>
      <c r="BH96" s="1183"/>
    </row>
    <row r="97" spans="2:60" ht="20.25" customHeight="1">
      <c r="B97" s="941"/>
      <c r="C97" s="954"/>
      <c r="D97" s="967"/>
      <c r="E97" s="975"/>
      <c r="F97" s="975"/>
      <c r="G97" s="983"/>
      <c r="H97" s="993"/>
      <c r="I97" s="1002"/>
      <c r="J97" s="1008"/>
      <c r="K97" s="1008"/>
      <c r="L97" s="983"/>
      <c r="M97" s="1014"/>
      <c r="N97" s="1019"/>
      <c r="O97" s="1024"/>
      <c r="P97" s="1031" t="s">
        <v>305</v>
      </c>
      <c r="Q97" s="1039"/>
      <c r="R97" s="1039"/>
      <c r="S97" s="1047"/>
      <c r="T97" s="1061"/>
      <c r="U97" s="1073"/>
      <c r="V97" s="1083"/>
      <c r="W97" s="1083"/>
      <c r="X97" s="1083"/>
      <c r="Y97" s="1083"/>
      <c r="Z97" s="1083"/>
      <c r="AA97" s="1097"/>
      <c r="AB97" s="1073"/>
      <c r="AC97" s="1083"/>
      <c r="AD97" s="1083"/>
      <c r="AE97" s="1083"/>
      <c r="AF97" s="1083"/>
      <c r="AG97" s="1083"/>
      <c r="AH97" s="1097"/>
      <c r="AI97" s="1073"/>
      <c r="AJ97" s="1083"/>
      <c r="AK97" s="1083"/>
      <c r="AL97" s="1083"/>
      <c r="AM97" s="1083"/>
      <c r="AN97" s="1083"/>
      <c r="AO97" s="1097"/>
      <c r="AP97" s="1073"/>
      <c r="AQ97" s="1083"/>
      <c r="AR97" s="1083"/>
      <c r="AS97" s="1083"/>
      <c r="AT97" s="1083"/>
      <c r="AU97" s="1083"/>
      <c r="AV97" s="1097"/>
      <c r="AW97" s="1073"/>
      <c r="AX97" s="1083"/>
      <c r="AY97" s="1083"/>
      <c r="AZ97" s="1133"/>
      <c r="BA97" s="1145"/>
      <c r="BB97" s="1159"/>
      <c r="BC97" s="1145"/>
      <c r="BD97" s="1175"/>
      <c r="BE97" s="1179"/>
      <c r="BF97" s="1179"/>
      <c r="BG97" s="1179"/>
      <c r="BH97" s="1184"/>
    </row>
    <row r="98" spans="2:60" ht="20.25" customHeight="1">
      <c r="B98" s="939">
        <f>B95+1</f>
        <v>26</v>
      </c>
      <c r="C98" s="952"/>
      <c r="D98" s="965"/>
      <c r="E98" s="973"/>
      <c r="F98" s="973">
        <f>C97</f>
        <v>0</v>
      </c>
      <c r="G98" s="981"/>
      <c r="H98" s="991"/>
      <c r="I98" s="1000"/>
      <c r="J98" s="1006"/>
      <c r="K98" s="1006"/>
      <c r="L98" s="981"/>
      <c r="M98" s="1012"/>
      <c r="N98" s="1017"/>
      <c r="O98" s="1022"/>
      <c r="P98" s="1027" t="s">
        <v>301</v>
      </c>
      <c r="Q98" s="1034"/>
      <c r="R98" s="1034"/>
      <c r="S98" s="1042"/>
      <c r="T98" s="1054"/>
      <c r="U98" s="1071" t="str">
        <f>IF(U97="","",VLOOKUP(U97,'標準様式１シフト記号表（勤務時間帯）'!$D$6:$X$47,21,FALSE))</f>
        <v/>
      </c>
      <c r="V98" s="1081" t="str">
        <f>IF(V97="","",VLOOKUP(V97,'標準様式１シフト記号表（勤務時間帯）'!$D$6:$X$47,21,FALSE))</f>
        <v/>
      </c>
      <c r="W98" s="1081" t="str">
        <f>IF(W97="","",VLOOKUP(W97,'標準様式１シフト記号表（勤務時間帯）'!$D$6:$X$47,21,FALSE))</f>
        <v/>
      </c>
      <c r="X98" s="1081" t="str">
        <f>IF(X97="","",VLOOKUP(X97,'標準様式１シフト記号表（勤務時間帯）'!$D$6:$X$47,21,FALSE))</f>
        <v/>
      </c>
      <c r="Y98" s="1081" t="str">
        <f>IF(Y97="","",VLOOKUP(Y97,'標準様式１シフト記号表（勤務時間帯）'!$D$6:$X$47,21,FALSE))</f>
        <v/>
      </c>
      <c r="Z98" s="1081" t="str">
        <f>IF(Z97="","",VLOOKUP(Z97,'標準様式１シフト記号表（勤務時間帯）'!$D$6:$X$47,21,FALSE))</f>
        <v/>
      </c>
      <c r="AA98" s="1095" t="str">
        <f>IF(AA97="","",VLOOKUP(AA97,'標準様式１シフト記号表（勤務時間帯）'!$D$6:$X$47,21,FALSE))</f>
        <v/>
      </c>
      <c r="AB98" s="1071" t="str">
        <f>IF(AB97="","",VLOOKUP(AB97,'標準様式１シフト記号表（勤務時間帯）'!$D$6:$X$47,21,FALSE))</f>
        <v/>
      </c>
      <c r="AC98" s="1081" t="str">
        <f>IF(AC97="","",VLOOKUP(AC97,'標準様式１シフト記号表（勤務時間帯）'!$D$6:$X$47,21,FALSE))</f>
        <v/>
      </c>
      <c r="AD98" s="1081" t="str">
        <f>IF(AD97="","",VLOOKUP(AD97,'標準様式１シフト記号表（勤務時間帯）'!$D$6:$X$47,21,FALSE))</f>
        <v/>
      </c>
      <c r="AE98" s="1081" t="str">
        <f>IF(AE97="","",VLOOKUP(AE97,'標準様式１シフト記号表（勤務時間帯）'!$D$6:$X$47,21,FALSE))</f>
        <v/>
      </c>
      <c r="AF98" s="1081" t="str">
        <f>IF(AF97="","",VLOOKUP(AF97,'標準様式１シフト記号表（勤務時間帯）'!$D$6:$X$47,21,FALSE))</f>
        <v/>
      </c>
      <c r="AG98" s="1081" t="str">
        <f>IF(AG97="","",VLOOKUP(AG97,'標準様式１シフト記号表（勤務時間帯）'!$D$6:$X$47,21,FALSE))</f>
        <v/>
      </c>
      <c r="AH98" s="1095" t="str">
        <f>IF(AH97="","",VLOOKUP(AH97,'標準様式１シフト記号表（勤務時間帯）'!$D$6:$X$47,21,FALSE))</f>
        <v/>
      </c>
      <c r="AI98" s="1071" t="str">
        <f>IF(AI97="","",VLOOKUP(AI97,'標準様式１シフト記号表（勤務時間帯）'!$D$6:$X$47,21,FALSE))</f>
        <v/>
      </c>
      <c r="AJ98" s="1081" t="str">
        <f>IF(AJ97="","",VLOOKUP(AJ97,'標準様式１シフト記号表（勤務時間帯）'!$D$6:$X$47,21,FALSE))</f>
        <v/>
      </c>
      <c r="AK98" s="1081" t="str">
        <f>IF(AK97="","",VLOOKUP(AK97,'標準様式１シフト記号表（勤務時間帯）'!$D$6:$X$47,21,FALSE))</f>
        <v/>
      </c>
      <c r="AL98" s="1081" t="str">
        <f>IF(AL97="","",VLOOKUP(AL97,'標準様式１シフト記号表（勤務時間帯）'!$D$6:$X$47,21,FALSE))</f>
        <v/>
      </c>
      <c r="AM98" s="1081" t="str">
        <f>IF(AM97="","",VLOOKUP(AM97,'標準様式１シフト記号表（勤務時間帯）'!$D$6:$X$47,21,FALSE))</f>
        <v/>
      </c>
      <c r="AN98" s="1081" t="str">
        <f>IF(AN97="","",VLOOKUP(AN97,'標準様式１シフト記号表（勤務時間帯）'!$D$6:$X$47,21,FALSE))</f>
        <v/>
      </c>
      <c r="AO98" s="1095" t="str">
        <f>IF(AO97="","",VLOOKUP(AO97,'標準様式１シフト記号表（勤務時間帯）'!$D$6:$X$47,21,FALSE))</f>
        <v/>
      </c>
      <c r="AP98" s="1071" t="str">
        <f>IF(AP97="","",VLOOKUP(AP97,'標準様式１シフト記号表（勤務時間帯）'!$D$6:$X$47,21,FALSE))</f>
        <v/>
      </c>
      <c r="AQ98" s="1081" t="str">
        <f>IF(AQ97="","",VLOOKUP(AQ97,'標準様式１シフト記号表（勤務時間帯）'!$D$6:$X$47,21,FALSE))</f>
        <v/>
      </c>
      <c r="AR98" s="1081" t="str">
        <f>IF(AR97="","",VLOOKUP(AR97,'標準様式１シフト記号表（勤務時間帯）'!$D$6:$X$47,21,FALSE))</f>
        <v/>
      </c>
      <c r="AS98" s="1081" t="str">
        <f>IF(AS97="","",VLOOKUP(AS97,'標準様式１シフト記号表（勤務時間帯）'!$D$6:$X$47,21,FALSE))</f>
        <v/>
      </c>
      <c r="AT98" s="1081" t="str">
        <f>IF(AT97="","",VLOOKUP(AT97,'標準様式１シフト記号表（勤務時間帯）'!$D$6:$X$47,21,FALSE))</f>
        <v/>
      </c>
      <c r="AU98" s="1081" t="str">
        <f>IF(AU97="","",VLOOKUP(AU97,'標準様式１シフト記号表（勤務時間帯）'!$D$6:$X$47,21,FALSE))</f>
        <v/>
      </c>
      <c r="AV98" s="1095" t="str">
        <f>IF(AV97="","",VLOOKUP(AV97,'標準様式１シフト記号表（勤務時間帯）'!$D$6:$X$47,21,FALSE))</f>
        <v/>
      </c>
      <c r="AW98" s="1071" t="str">
        <f>IF(AW97="","",VLOOKUP(AW97,'標準様式１シフト記号表（勤務時間帯）'!$D$6:$X$47,21,FALSE))</f>
        <v/>
      </c>
      <c r="AX98" s="1081" t="str">
        <f>IF(AX97="","",VLOOKUP(AX97,'標準様式１シフト記号表（勤務時間帯）'!$D$6:$X$47,21,FALSE))</f>
        <v/>
      </c>
      <c r="AY98" s="1081" t="str">
        <f>IF(AY97="","",VLOOKUP(AY97,'標準様式１シフト記号表（勤務時間帯）'!$D$6:$X$47,21,FALSE))</f>
        <v/>
      </c>
      <c r="AZ98" s="1131">
        <f>IF($BC$4="４週",SUM(U98:AV98),IF($BC$4="暦月",SUM(U98:AY98),""))</f>
        <v>0</v>
      </c>
      <c r="BA98" s="1143"/>
      <c r="BB98" s="1157">
        <f>IF($BC$4="４週",AZ98/4,IF($BC$4="暦月",(AZ98/($BC$9/7)),""))</f>
        <v>0</v>
      </c>
      <c r="BC98" s="1143"/>
      <c r="BD98" s="1173"/>
      <c r="BE98" s="1177"/>
      <c r="BF98" s="1177"/>
      <c r="BG98" s="1177"/>
      <c r="BH98" s="1182"/>
    </row>
    <row r="99" spans="2:60" ht="20.25" customHeight="1">
      <c r="B99" s="940"/>
      <c r="C99" s="953"/>
      <c r="D99" s="966"/>
      <c r="E99" s="974"/>
      <c r="F99" s="974"/>
      <c r="G99" s="982">
        <f>C97</f>
        <v>0</v>
      </c>
      <c r="H99" s="992"/>
      <c r="I99" s="1001"/>
      <c r="J99" s="1007"/>
      <c r="K99" s="1007"/>
      <c r="L99" s="982"/>
      <c r="M99" s="1013"/>
      <c r="N99" s="1018"/>
      <c r="O99" s="1023"/>
      <c r="P99" s="1189" t="s">
        <v>30</v>
      </c>
      <c r="Q99" s="1035"/>
      <c r="R99" s="1035"/>
      <c r="S99" s="1045"/>
      <c r="T99" s="1058"/>
      <c r="U99" s="1072" t="str">
        <f>IF(U97="","",VLOOKUP(U97,'標準様式１シフト記号表（勤務時間帯）'!$D$6:$Z$47,23,FALSE))</f>
        <v/>
      </c>
      <c r="V99" s="1082" t="str">
        <f>IF(V97="","",VLOOKUP(V97,'標準様式１シフト記号表（勤務時間帯）'!$D$6:$Z$47,23,FALSE))</f>
        <v/>
      </c>
      <c r="W99" s="1082" t="str">
        <f>IF(W97="","",VLOOKUP(W97,'標準様式１シフト記号表（勤務時間帯）'!$D$6:$Z$47,23,FALSE))</f>
        <v/>
      </c>
      <c r="X99" s="1082" t="str">
        <f>IF(X97="","",VLOOKUP(X97,'標準様式１シフト記号表（勤務時間帯）'!$D$6:$Z$47,23,FALSE))</f>
        <v/>
      </c>
      <c r="Y99" s="1082" t="str">
        <f>IF(Y97="","",VLOOKUP(Y97,'標準様式１シフト記号表（勤務時間帯）'!$D$6:$Z$47,23,FALSE))</f>
        <v/>
      </c>
      <c r="Z99" s="1082" t="str">
        <f>IF(Z97="","",VLOOKUP(Z97,'標準様式１シフト記号表（勤務時間帯）'!$D$6:$Z$47,23,FALSE))</f>
        <v/>
      </c>
      <c r="AA99" s="1096" t="str">
        <f>IF(AA97="","",VLOOKUP(AA97,'標準様式１シフト記号表（勤務時間帯）'!$D$6:$Z$47,23,FALSE))</f>
        <v/>
      </c>
      <c r="AB99" s="1072" t="str">
        <f>IF(AB97="","",VLOOKUP(AB97,'標準様式１シフト記号表（勤務時間帯）'!$D$6:$Z$47,23,FALSE))</f>
        <v/>
      </c>
      <c r="AC99" s="1082" t="str">
        <f>IF(AC97="","",VLOOKUP(AC97,'標準様式１シフト記号表（勤務時間帯）'!$D$6:$Z$47,23,FALSE))</f>
        <v/>
      </c>
      <c r="AD99" s="1082" t="str">
        <f>IF(AD97="","",VLOOKUP(AD97,'標準様式１シフト記号表（勤務時間帯）'!$D$6:$Z$47,23,FALSE))</f>
        <v/>
      </c>
      <c r="AE99" s="1082" t="str">
        <f>IF(AE97="","",VLOOKUP(AE97,'標準様式１シフト記号表（勤務時間帯）'!$D$6:$Z$47,23,FALSE))</f>
        <v/>
      </c>
      <c r="AF99" s="1082" t="str">
        <f>IF(AF97="","",VLOOKUP(AF97,'標準様式１シフト記号表（勤務時間帯）'!$D$6:$Z$47,23,FALSE))</f>
        <v/>
      </c>
      <c r="AG99" s="1082" t="str">
        <f>IF(AG97="","",VLOOKUP(AG97,'標準様式１シフト記号表（勤務時間帯）'!$D$6:$Z$47,23,FALSE))</f>
        <v/>
      </c>
      <c r="AH99" s="1096" t="str">
        <f>IF(AH97="","",VLOOKUP(AH97,'標準様式１シフト記号表（勤務時間帯）'!$D$6:$Z$47,23,FALSE))</f>
        <v/>
      </c>
      <c r="AI99" s="1072" t="str">
        <f>IF(AI97="","",VLOOKUP(AI97,'標準様式１シフト記号表（勤務時間帯）'!$D$6:$Z$47,23,FALSE))</f>
        <v/>
      </c>
      <c r="AJ99" s="1082" t="str">
        <f>IF(AJ97="","",VLOOKUP(AJ97,'標準様式１シフト記号表（勤務時間帯）'!$D$6:$Z$47,23,FALSE))</f>
        <v/>
      </c>
      <c r="AK99" s="1082" t="str">
        <f>IF(AK97="","",VLOOKUP(AK97,'標準様式１シフト記号表（勤務時間帯）'!$D$6:$Z$47,23,FALSE))</f>
        <v/>
      </c>
      <c r="AL99" s="1082" t="str">
        <f>IF(AL97="","",VLOOKUP(AL97,'標準様式１シフト記号表（勤務時間帯）'!$D$6:$Z$47,23,FALSE))</f>
        <v/>
      </c>
      <c r="AM99" s="1082" t="str">
        <f>IF(AM97="","",VLOOKUP(AM97,'標準様式１シフト記号表（勤務時間帯）'!$D$6:$Z$47,23,FALSE))</f>
        <v/>
      </c>
      <c r="AN99" s="1082" t="str">
        <f>IF(AN97="","",VLOOKUP(AN97,'標準様式１シフト記号表（勤務時間帯）'!$D$6:$Z$47,23,FALSE))</f>
        <v/>
      </c>
      <c r="AO99" s="1096" t="str">
        <f>IF(AO97="","",VLOOKUP(AO97,'標準様式１シフト記号表（勤務時間帯）'!$D$6:$Z$47,23,FALSE))</f>
        <v/>
      </c>
      <c r="AP99" s="1072" t="str">
        <f>IF(AP97="","",VLOOKUP(AP97,'標準様式１シフト記号表（勤務時間帯）'!$D$6:$Z$47,23,FALSE))</f>
        <v/>
      </c>
      <c r="AQ99" s="1082" t="str">
        <f>IF(AQ97="","",VLOOKUP(AQ97,'標準様式１シフト記号表（勤務時間帯）'!$D$6:$Z$47,23,FALSE))</f>
        <v/>
      </c>
      <c r="AR99" s="1082" t="str">
        <f>IF(AR97="","",VLOOKUP(AR97,'標準様式１シフト記号表（勤務時間帯）'!$D$6:$Z$47,23,FALSE))</f>
        <v/>
      </c>
      <c r="AS99" s="1082" t="str">
        <f>IF(AS97="","",VLOOKUP(AS97,'標準様式１シフト記号表（勤務時間帯）'!$D$6:$Z$47,23,FALSE))</f>
        <v/>
      </c>
      <c r="AT99" s="1082" t="str">
        <f>IF(AT97="","",VLOOKUP(AT97,'標準様式１シフト記号表（勤務時間帯）'!$D$6:$Z$47,23,FALSE))</f>
        <v/>
      </c>
      <c r="AU99" s="1082" t="str">
        <f>IF(AU97="","",VLOOKUP(AU97,'標準様式１シフト記号表（勤務時間帯）'!$D$6:$Z$47,23,FALSE))</f>
        <v/>
      </c>
      <c r="AV99" s="1096" t="str">
        <f>IF(AV97="","",VLOOKUP(AV97,'標準様式１シフト記号表（勤務時間帯）'!$D$6:$Z$47,23,FALSE))</f>
        <v/>
      </c>
      <c r="AW99" s="1072" t="str">
        <f>IF(AW97="","",VLOOKUP(AW97,'標準様式１シフト記号表（勤務時間帯）'!$D$6:$Z$47,23,FALSE))</f>
        <v/>
      </c>
      <c r="AX99" s="1082" t="str">
        <f>IF(AX97="","",VLOOKUP(AX97,'標準様式１シフト記号表（勤務時間帯）'!$D$6:$Z$47,23,FALSE))</f>
        <v/>
      </c>
      <c r="AY99" s="1082" t="str">
        <f>IF(AY97="","",VLOOKUP(AY97,'標準様式１シフト記号表（勤務時間帯）'!$D$6:$Z$47,23,FALSE))</f>
        <v/>
      </c>
      <c r="AZ99" s="1132">
        <f>IF($BC$4="４週",SUM(U99:AV99),IF($BC$4="暦月",SUM(U99:AY99),""))</f>
        <v>0</v>
      </c>
      <c r="BA99" s="1144"/>
      <c r="BB99" s="1158">
        <f>IF($BC$4="４週",AZ99/4,IF($BC$4="暦月",(AZ99/($BC$9/7)),""))</f>
        <v>0</v>
      </c>
      <c r="BC99" s="1144"/>
      <c r="BD99" s="1174"/>
      <c r="BE99" s="1178"/>
      <c r="BF99" s="1178"/>
      <c r="BG99" s="1178"/>
      <c r="BH99" s="1183"/>
    </row>
    <row r="100" spans="2:60" ht="20.25" customHeight="1">
      <c r="B100" s="941"/>
      <c r="C100" s="954"/>
      <c r="D100" s="967"/>
      <c r="E100" s="975"/>
      <c r="F100" s="975"/>
      <c r="G100" s="983"/>
      <c r="H100" s="993"/>
      <c r="I100" s="1002"/>
      <c r="J100" s="1008"/>
      <c r="K100" s="1008"/>
      <c r="L100" s="983"/>
      <c r="M100" s="1014"/>
      <c r="N100" s="1019"/>
      <c r="O100" s="1024"/>
      <c r="P100" s="1031" t="s">
        <v>305</v>
      </c>
      <c r="Q100" s="1039"/>
      <c r="R100" s="1039"/>
      <c r="S100" s="1047"/>
      <c r="T100" s="1061"/>
      <c r="U100" s="1073"/>
      <c r="V100" s="1083"/>
      <c r="W100" s="1083"/>
      <c r="X100" s="1083"/>
      <c r="Y100" s="1083"/>
      <c r="Z100" s="1083"/>
      <c r="AA100" s="1097"/>
      <c r="AB100" s="1073"/>
      <c r="AC100" s="1083"/>
      <c r="AD100" s="1083"/>
      <c r="AE100" s="1083"/>
      <c r="AF100" s="1083"/>
      <c r="AG100" s="1083"/>
      <c r="AH100" s="1097"/>
      <c r="AI100" s="1073"/>
      <c r="AJ100" s="1083"/>
      <c r="AK100" s="1083"/>
      <c r="AL100" s="1083"/>
      <c r="AM100" s="1083"/>
      <c r="AN100" s="1083"/>
      <c r="AO100" s="1097"/>
      <c r="AP100" s="1073"/>
      <c r="AQ100" s="1083"/>
      <c r="AR100" s="1083"/>
      <c r="AS100" s="1083"/>
      <c r="AT100" s="1083"/>
      <c r="AU100" s="1083"/>
      <c r="AV100" s="1097"/>
      <c r="AW100" s="1073"/>
      <c r="AX100" s="1083"/>
      <c r="AY100" s="1083"/>
      <c r="AZ100" s="1133"/>
      <c r="BA100" s="1145"/>
      <c r="BB100" s="1159"/>
      <c r="BC100" s="1145"/>
      <c r="BD100" s="1175"/>
      <c r="BE100" s="1179"/>
      <c r="BF100" s="1179"/>
      <c r="BG100" s="1179"/>
      <c r="BH100" s="1184"/>
    </row>
    <row r="101" spans="2:60" ht="20.25" customHeight="1">
      <c r="B101" s="939">
        <f>B98+1</f>
        <v>27</v>
      </c>
      <c r="C101" s="952"/>
      <c r="D101" s="965"/>
      <c r="E101" s="973"/>
      <c r="F101" s="973">
        <f>C100</f>
        <v>0</v>
      </c>
      <c r="G101" s="981"/>
      <c r="H101" s="991"/>
      <c r="I101" s="1000"/>
      <c r="J101" s="1006"/>
      <c r="K101" s="1006"/>
      <c r="L101" s="981"/>
      <c r="M101" s="1012"/>
      <c r="N101" s="1017"/>
      <c r="O101" s="1022"/>
      <c r="P101" s="1027" t="s">
        <v>301</v>
      </c>
      <c r="Q101" s="1034"/>
      <c r="R101" s="1034"/>
      <c r="S101" s="1042"/>
      <c r="T101" s="1054"/>
      <c r="U101" s="1071" t="str">
        <f>IF(U100="","",VLOOKUP(U100,'標準様式１シフト記号表（勤務時間帯）'!$D$6:$X$47,21,FALSE))</f>
        <v/>
      </c>
      <c r="V101" s="1081" t="str">
        <f>IF(V100="","",VLOOKUP(V100,'標準様式１シフト記号表（勤務時間帯）'!$D$6:$X$47,21,FALSE))</f>
        <v/>
      </c>
      <c r="W101" s="1081" t="str">
        <f>IF(W100="","",VLOOKUP(W100,'標準様式１シフト記号表（勤務時間帯）'!$D$6:$X$47,21,FALSE))</f>
        <v/>
      </c>
      <c r="X101" s="1081" t="str">
        <f>IF(X100="","",VLOOKUP(X100,'標準様式１シフト記号表（勤務時間帯）'!$D$6:$X$47,21,FALSE))</f>
        <v/>
      </c>
      <c r="Y101" s="1081" t="str">
        <f>IF(Y100="","",VLOOKUP(Y100,'標準様式１シフト記号表（勤務時間帯）'!$D$6:$X$47,21,FALSE))</f>
        <v/>
      </c>
      <c r="Z101" s="1081" t="str">
        <f>IF(Z100="","",VLOOKUP(Z100,'標準様式１シフト記号表（勤務時間帯）'!$D$6:$X$47,21,FALSE))</f>
        <v/>
      </c>
      <c r="AA101" s="1095" t="str">
        <f>IF(AA100="","",VLOOKUP(AA100,'標準様式１シフト記号表（勤務時間帯）'!$D$6:$X$47,21,FALSE))</f>
        <v/>
      </c>
      <c r="AB101" s="1071" t="str">
        <f>IF(AB100="","",VLOOKUP(AB100,'標準様式１シフト記号表（勤務時間帯）'!$D$6:$X$47,21,FALSE))</f>
        <v/>
      </c>
      <c r="AC101" s="1081" t="str">
        <f>IF(AC100="","",VLOOKUP(AC100,'標準様式１シフト記号表（勤務時間帯）'!$D$6:$X$47,21,FALSE))</f>
        <v/>
      </c>
      <c r="AD101" s="1081" t="str">
        <f>IF(AD100="","",VLOOKUP(AD100,'標準様式１シフト記号表（勤務時間帯）'!$D$6:$X$47,21,FALSE))</f>
        <v/>
      </c>
      <c r="AE101" s="1081" t="str">
        <f>IF(AE100="","",VLOOKUP(AE100,'標準様式１シフト記号表（勤務時間帯）'!$D$6:$X$47,21,FALSE))</f>
        <v/>
      </c>
      <c r="AF101" s="1081" t="str">
        <f>IF(AF100="","",VLOOKUP(AF100,'標準様式１シフト記号表（勤務時間帯）'!$D$6:$X$47,21,FALSE))</f>
        <v/>
      </c>
      <c r="AG101" s="1081" t="str">
        <f>IF(AG100="","",VLOOKUP(AG100,'標準様式１シフト記号表（勤務時間帯）'!$D$6:$X$47,21,FALSE))</f>
        <v/>
      </c>
      <c r="AH101" s="1095" t="str">
        <f>IF(AH100="","",VLOOKUP(AH100,'標準様式１シフト記号表（勤務時間帯）'!$D$6:$X$47,21,FALSE))</f>
        <v/>
      </c>
      <c r="AI101" s="1071" t="str">
        <f>IF(AI100="","",VLOOKUP(AI100,'標準様式１シフト記号表（勤務時間帯）'!$D$6:$X$47,21,FALSE))</f>
        <v/>
      </c>
      <c r="AJ101" s="1081" t="str">
        <f>IF(AJ100="","",VLOOKUP(AJ100,'標準様式１シフト記号表（勤務時間帯）'!$D$6:$X$47,21,FALSE))</f>
        <v/>
      </c>
      <c r="AK101" s="1081" t="str">
        <f>IF(AK100="","",VLOOKUP(AK100,'標準様式１シフト記号表（勤務時間帯）'!$D$6:$X$47,21,FALSE))</f>
        <v/>
      </c>
      <c r="AL101" s="1081" t="str">
        <f>IF(AL100="","",VLOOKUP(AL100,'標準様式１シフト記号表（勤務時間帯）'!$D$6:$X$47,21,FALSE))</f>
        <v/>
      </c>
      <c r="AM101" s="1081" t="str">
        <f>IF(AM100="","",VLOOKUP(AM100,'標準様式１シフト記号表（勤務時間帯）'!$D$6:$X$47,21,FALSE))</f>
        <v/>
      </c>
      <c r="AN101" s="1081" t="str">
        <f>IF(AN100="","",VLOOKUP(AN100,'標準様式１シフト記号表（勤務時間帯）'!$D$6:$X$47,21,FALSE))</f>
        <v/>
      </c>
      <c r="AO101" s="1095" t="str">
        <f>IF(AO100="","",VLOOKUP(AO100,'標準様式１シフト記号表（勤務時間帯）'!$D$6:$X$47,21,FALSE))</f>
        <v/>
      </c>
      <c r="AP101" s="1071" t="str">
        <f>IF(AP100="","",VLOOKUP(AP100,'標準様式１シフト記号表（勤務時間帯）'!$D$6:$X$47,21,FALSE))</f>
        <v/>
      </c>
      <c r="AQ101" s="1081" t="str">
        <f>IF(AQ100="","",VLOOKUP(AQ100,'標準様式１シフト記号表（勤務時間帯）'!$D$6:$X$47,21,FALSE))</f>
        <v/>
      </c>
      <c r="AR101" s="1081" t="str">
        <f>IF(AR100="","",VLOOKUP(AR100,'標準様式１シフト記号表（勤務時間帯）'!$D$6:$X$47,21,FALSE))</f>
        <v/>
      </c>
      <c r="AS101" s="1081" t="str">
        <f>IF(AS100="","",VLOOKUP(AS100,'標準様式１シフト記号表（勤務時間帯）'!$D$6:$X$47,21,FALSE))</f>
        <v/>
      </c>
      <c r="AT101" s="1081" t="str">
        <f>IF(AT100="","",VLOOKUP(AT100,'標準様式１シフト記号表（勤務時間帯）'!$D$6:$X$47,21,FALSE))</f>
        <v/>
      </c>
      <c r="AU101" s="1081" t="str">
        <f>IF(AU100="","",VLOOKUP(AU100,'標準様式１シフト記号表（勤務時間帯）'!$D$6:$X$47,21,FALSE))</f>
        <v/>
      </c>
      <c r="AV101" s="1095" t="str">
        <f>IF(AV100="","",VLOOKUP(AV100,'標準様式１シフト記号表（勤務時間帯）'!$D$6:$X$47,21,FALSE))</f>
        <v/>
      </c>
      <c r="AW101" s="1071" t="str">
        <f>IF(AW100="","",VLOOKUP(AW100,'標準様式１シフト記号表（勤務時間帯）'!$D$6:$X$47,21,FALSE))</f>
        <v/>
      </c>
      <c r="AX101" s="1081" t="str">
        <f>IF(AX100="","",VLOOKUP(AX100,'標準様式１シフト記号表（勤務時間帯）'!$D$6:$X$47,21,FALSE))</f>
        <v/>
      </c>
      <c r="AY101" s="1081" t="str">
        <f>IF(AY100="","",VLOOKUP(AY100,'標準様式１シフト記号表（勤務時間帯）'!$D$6:$X$47,21,FALSE))</f>
        <v/>
      </c>
      <c r="AZ101" s="1131">
        <f>IF($BC$4="４週",SUM(U101:AV101),IF($BC$4="暦月",SUM(U101:AY101),""))</f>
        <v>0</v>
      </c>
      <c r="BA101" s="1143"/>
      <c r="BB101" s="1157">
        <f>IF($BC$4="４週",AZ101/4,IF($BC$4="暦月",(AZ101/($BC$9/7)),""))</f>
        <v>0</v>
      </c>
      <c r="BC101" s="1143"/>
      <c r="BD101" s="1173"/>
      <c r="BE101" s="1177"/>
      <c r="BF101" s="1177"/>
      <c r="BG101" s="1177"/>
      <c r="BH101" s="1182"/>
    </row>
    <row r="102" spans="2:60" ht="20.25" customHeight="1">
      <c r="B102" s="940"/>
      <c r="C102" s="953"/>
      <c r="D102" s="966"/>
      <c r="E102" s="974"/>
      <c r="F102" s="974"/>
      <c r="G102" s="982">
        <f>C100</f>
        <v>0</v>
      </c>
      <c r="H102" s="992"/>
      <c r="I102" s="1001"/>
      <c r="J102" s="1007"/>
      <c r="K102" s="1007"/>
      <c r="L102" s="982"/>
      <c r="M102" s="1013"/>
      <c r="N102" s="1018"/>
      <c r="O102" s="1023"/>
      <c r="P102" s="1189" t="s">
        <v>30</v>
      </c>
      <c r="Q102" s="1035"/>
      <c r="R102" s="1035"/>
      <c r="S102" s="1045"/>
      <c r="T102" s="1058"/>
      <c r="U102" s="1072" t="str">
        <f>IF(U100="","",VLOOKUP(U100,'標準様式１シフト記号表（勤務時間帯）'!$D$6:$Z$47,23,FALSE))</f>
        <v/>
      </c>
      <c r="V102" s="1082" t="str">
        <f>IF(V100="","",VLOOKUP(V100,'標準様式１シフト記号表（勤務時間帯）'!$D$6:$Z$47,23,FALSE))</f>
        <v/>
      </c>
      <c r="W102" s="1082" t="str">
        <f>IF(W100="","",VLOOKUP(W100,'標準様式１シフト記号表（勤務時間帯）'!$D$6:$Z$47,23,FALSE))</f>
        <v/>
      </c>
      <c r="X102" s="1082" t="str">
        <f>IF(X100="","",VLOOKUP(X100,'標準様式１シフト記号表（勤務時間帯）'!$D$6:$Z$47,23,FALSE))</f>
        <v/>
      </c>
      <c r="Y102" s="1082" t="str">
        <f>IF(Y100="","",VLOOKUP(Y100,'標準様式１シフト記号表（勤務時間帯）'!$D$6:$Z$47,23,FALSE))</f>
        <v/>
      </c>
      <c r="Z102" s="1082" t="str">
        <f>IF(Z100="","",VLOOKUP(Z100,'標準様式１シフト記号表（勤務時間帯）'!$D$6:$Z$47,23,FALSE))</f>
        <v/>
      </c>
      <c r="AA102" s="1096" t="str">
        <f>IF(AA100="","",VLOOKUP(AA100,'標準様式１シフト記号表（勤務時間帯）'!$D$6:$Z$47,23,FALSE))</f>
        <v/>
      </c>
      <c r="AB102" s="1072" t="str">
        <f>IF(AB100="","",VLOOKUP(AB100,'標準様式１シフト記号表（勤務時間帯）'!$D$6:$Z$47,23,FALSE))</f>
        <v/>
      </c>
      <c r="AC102" s="1082" t="str">
        <f>IF(AC100="","",VLOOKUP(AC100,'標準様式１シフト記号表（勤務時間帯）'!$D$6:$Z$47,23,FALSE))</f>
        <v/>
      </c>
      <c r="AD102" s="1082" t="str">
        <f>IF(AD100="","",VLOOKUP(AD100,'標準様式１シフト記号表（勤務時間帯）'!$D$6:$Z$47,23,FALSE))</f>
        <v/>
      </c>
      <c r="AE102" s="1082" t="str">
        <f>IF(AE100="","",VLOOKUP(AE100,'標準様式１シフト記号表（勤務時間帯）'!$D$6:$Z$47,23,FALSE))</f>
        <v/>
      </c>
      <c r="AF102" s="1082" t="str">
        <f>IF(AF100="","",VLOOKUP(AF100,'標準様式１シフト記号表（勤務時間帯）'!$D$6:$Z$47,23,FALSE))</f>
        <v/>
      </c>
      <c r="AG102" s="1082" t="str">
        <f>IF(AG100="","",VLOOKUP(AG100,'標準様式１シフト記号表（勤務時間帯）'!$D$6:$Z$47,23,FALSE))</f>
        <v/>
      </c>
      <c r="AH102" s="1096" t="str">
        <f>IF(AH100="","",VLOOKUP(AH100,'標準様式１シフト記号表（勤務時間帯）'!$D$6:$Z$47,23,FALSE))</f>
        <v/>
      </c>
      <c r="AI102" s="1072" t="str">
        <f>IF(AI100="","",VLOOKUP(AI100,'標準様式１シフト記号表（勤務時間帯）'!$D$6:$Z$47,23,FALSE))</f>
        <v/>
      </c>
      <c r="AJ102" s="1082" t="str">
        <f>IF(AJ100="","",VLOOKUP(AJ100,'標準様式１シフト記号表（勤務時間帯）'!$D$6:$Z$47,23,FALSE))</f>
        <v/>
      </c>
      <c r="AK102" s="1082" t="str">
        <f>IF(AK100="","",VLOOKUP(AK100,'標準様式１シフト記号表（勤務時間帯）'!$D$6:$Z$47,23,FALSE))</f>
        <v/>
      </c>
      <c r="AL102" s="1082" t="str">
        <f>IF(AL100="","",VLOOKUP(AL100,'標準様式１シフト記号表（勤務時間帯）'!$D$6:$Z$47,23,FALSE))</f>
        <v/>
      </c>
      <c r="AM102" s="1082" t="str">
        <f>IF(AM100="","",VLOOKUP(AM100,'標準様式１シフト記号表（勤務時間帯）'!$D$6:$Z$47,23,FALSE))</f>
        <v/>
      </c>
      <c r="AN102" s="1082" t="str">
        <f>IF(AN100="","",VLOOKUP(AN100,'標準様式１シフト記号表（勤務時間帯）'!$D$6:$Z$47,23,FALSE))</f>
        <v/>
      </c>
      <c r="AO102" s="1096" t="str">
        <f>IF(AO100="","",VLOOKUP(AO100,'標準様式１シフト記号表（勤務時間帯）'!$D$6:$Z$47,23,FALSE))</f>
        <v/>
      </c>
      <c r="AP102" s="1072" t="str">
        <f>IF(AP100="","",VLOOKUP(AP100,'標準様式１シフト記号表（勤務時間帯）'!$D$6:$Z$47,23,FALSE))</f>
        <v/>
      </c>
      <c r="AQ102" s="1082" t="str">
        <f>IF(AQ100="","",VLOOKUP(AQ100,'標準様式１シフト記号表（勤務時間帯）'!$D$6:$Z$47,23,FALSE))</f>
        <v/>
      </c>
      <c r="AR102" s="1082" t="str">
        <f>IF(AR100="","",VLOOKUP(AR100,'標準様式１シフト記号表（勤務時間帯）'!$D$6:$Z$47,23,FALSE))</f>
        <v/>
      </c>
      <c r="AS102" s="1082" t="str">
        <f>IF(AS100="","",VLOOKUP(AS100,'標準様式１シフト記号表（勤務時間帯）'!$D$6:$Z$47,23,FALSE))</f>
        <v/>
      </c>
      <c r="AT102" s="1082" t="str">
        <f>IF(AT100="","",VLOOKUP(AT100,'標準様式１シフト記号表（勤務時間帯）'!$D$6:$Z$47,23,FALSE))</f>
        <v/>
      </c>
      <c r="AU102" s="1082" t="str">
        <f>IF(AU100="","",VLOOKUP(AU100,'標準様式１シフト記号表（勤務時間帯）'!$D$6:$Z$47,23,FALSE))</f>
        <v/>
      </c>
      <c r="AV102" s="1096" t="str">
        <f>IF(AV100="","",VLOOKUP(AV100,'標準様式１シフト記号表（勤務時間帯）'!$D$6:$Z$47,23,FALSE))</f>
        <v/>
      </c>
      <c r="AW102" s="1072" t="str">
        <f>IF(AW100="","",VLOOKUP(AW100,'標準様式１シフト記号表（勤務時間帯）'!$D$6:$Z$47,23,FALSE))</f>
        <v/>
      </c>
      <c r="AX102" s="1082" t="str">
        <f>IF(AX100="","",VLOOKUP(AX100,'標準様式１シフト記号表（勤務時間帯）'!$D$6:$Z$47,23,FALSE))</f>
        <v/>
      </c>
      <c r="AY102" s="1082" t="str">
        <f>IF(AY100="","",VLOOKUP(AY100,'標準様式１シフト記号表（勤務時間帯）'!$D$6:$Z$47,23,FALSE))</f>
        <v/>
      </c>
      <c r="AZ102" s="1132">
        <f>IF($BC$4="４週",SUM(U102:AV102),IF($BC$4="暦月",SUM(U102:AY102),""))</f>
        <v>0</v>
      </c>
      <c r="BA102" s="1144"/>
      <c r="BB102" s="1158">
        <f>IF($BC$4="４週",AZ102/4,IF($BC$4="暦月",(AZ102/($BC$9/7)),""))</f>
        <v>0</v>
      </c>
      <c r="BC102" s="1144"/>
      <c r="BD102" s="1174"/>
      <c r="BE102" s="1178"/>
      <c r="BF102" s="1178"/>
      <c r="BG102" s="1178"/>
      <c r="BH102" s="1183"/>
    </row>
    <row r="103" spans="2:60" ht="20.25" customHeight="1">
      <c r="B103" s="941"/>
      <c r="C103" s="954"/>
      <c r="D103" s="967"/>
      <c r="E103" s="975"/>
      <c r="F103" s="975"/>
      <c r="G103" s="983"/>
      <c r="H103" s="993"/>
      <c r="I103" s="1002"/>
      <c r="J103" s="1008"/>
      <c r="K103" s="1008"/>
      <c r="L103" s="983"/>
      <c r="M103" s="1014"/>
      <c r="N103" s="1019"/>
      <c r="O103" s="1024"/>
      <c r="P103" s="1031" t="s">
        <v>305</v>
      </c>
      <c r="Q103" s="1039"/>
      <c r="R103" s="1039"/>
      <c r="S103" s="1047"/>
      <c r="T103" s="1061"/>
      <c r="U103" s="1073"/>
      <c r="V103" s="1083"/>
      <c r="W103" s="1083"/>
      <c r="X103" s="1083"/>
      <c r="Y103" s="1083"/>
      <c r="Z103" s="1083"/>
      <c r="AA103" s="1097"/>
      <c r="AB103" s="1073"/>
      <c r="AC103" s="1083"/>
      <c r="AD103" s="1083"/>
      <c r="AE103" s="1083"/>
      <c r="AF103" s="1083"/>
      <c r="AG103" s="1083"/>
      <c r="AH103" s="1097"/>
      <c r="AI103" s="1073"/>
      <c r="AJ103" s="1083"/>
      <c r="AK103" s="1083"/>
      <c r="AL103" s="1083"/>
      <c r="AM103" s="1083"/>
      <c r="AN103" s="1083"/>
      <c r="AO103" s="1097"/>
      <c r="AP103" s="1073"/>
      <c r="AQ103" s="1083"/>
      <c r="AR103" s="1083"/>
      <c r="AS103" s="1083"/>
      <c r="AT103" s="1083"/>
      <c r="AU103" s="1083"/>
      <c r="AV103" s="1097"/>
      <c r="AW103" s="1073"/>
      <c r="AX103" s="1083"/>
      <c r="AY103" s="1083"/>
      <c r="AZ103" s="1133"/>
      <c r="BA103" s="1145"/>
      <c r="BB103" s="1159"/>
      <c r="BC103" s="1145"/>
      <c r="BD103" s="1175"/>
      <c r="BE103" s="1179"/>
      <c r="BF103" s="1179"/>
      <c r="BG103" s="1179"/>
      <c r="BH103" s="1184"/>
    </row>
    <row r="104" spans="2:60" ht="20.25" customHeight="1">
      <c r="B104" s="939">
        <f>B101+1</f>
        <v>28</v>
      </c>
      <c r="C104" s="952"/>
      <c r="D104" s="965"/>
      <c r="E104" s="973"/>
      <c r="F104" s="973">
        <f>C103</f>
        <v>0</v>
      </c>
      <c r="G104" s="981"/>
      <c r="H104" s="991"/>
      <c r="I104" s="1000"/>
      <c r="J104" s="1006"/>
      <c r="K104" s="1006"/>
      <c r="L104" s="981"/>
      <c r="M104" s="1012"/>
      <c r="N104" s="1017"/>
      <c r="O104" s="1022"/>
      <c r="P104" s="1027" t="s">
        <v>301</v>
      </c>
      <c r="Q104" s="1034"/>
      <c r="R104" s="1034"/>
      <c r="S104" s="1042"/>
      <c r="T104" s="1054"/>
      <c r="U104" s="1071" t="str">
        <f>IF(U103="","",VLOOKUP(U103,'標準様式１シフト記号表（勤務時間帯）'!$D$6:$X$47,21,FALSE))</f>
        <v/>
      </c>
      <c r="V104" s="1081" t="str">
        <f>IF(V103="","",VLOOKUP(V103,'標準様式１シフト記号表（勤務時間帯）'!$D$6:$X$47,21,FALSE))</f>
        <v/>
      </c>
      <c r="W104" s="1081" t="str">
        <f>IF(W103="","",VLOOKUP(W103,'標準様式１シフト記号表（勤務時間帯）'!$D$6:$X$47,21,FALSE))</f>
        <v/>
      </c>
      <c r="X104" s="1081" t="str">
        <f>IF(X103="","",VLOOKUP(X103,'標準様式１シフト記号表（勤務時間帯）'!$D$6:$X$47,21,FALSE))</f>
        <v/>
      </c>
      <c r="Y104" s="1081" t="str">
        <f>IF(Y103="","",VLOOKUP(Y103,'標準様式１シフト記号表（勤務時間帯）'!$D$6:$X$47,21,FALSE))</f>
        <v/>
      </c>
      <c r="Z104" s="1081" t="str">
        <f>IF(Z103="","",VLOOKUP(Z103,'標準様式１シフト記号表（勤務時間帯）'!$D$6:$X$47,21,FALSE))</f>
        <v/>
      </c>
      <c r="AA104" s="1095" t="str">
        <f>IF(AA103="","",VLOOKUP(AA103,'標準様式１シフト記号表（勤務時間帯）'!$D$6:$X$47,21,FALSE))</f>
        <v/>
      </c>
      <c r="AB104" s="1071" t="str">
        <f>IF(AB103="","",VLOOKUP(AB103,'標準様式１シフト記号表（勤務時間帯）'!$D$6:$X$47,21,FALSE))</f>
        <v/>
      </c>
      <c r="AC104" s="1081" t="str">
        <f>IF(AC103="","",VLOOKUP(AC103,'標準様式１シフト記号表（勤務時間帯）'!$D$6:$X$47,21,FALSE))</f>
        <v/>
      </c>
      <c r="AD104" s="1081" t="str">
        <f>IF(AD103="","",VLOOKUP(AD103,'標準様式１シフト記号表（勤務時間帯）'!$D$6:$X$47,21,FALSE))</f>
        <v/>
      </c>
      <c r="AE104" s="1081" t="str">
        <f>IF(AE103="","",VLOOKUP(AE103,'標準様式１シフト記号表（勤務時間帯）'!$D$6:$X$47,21,FALSE))</f>
        <v/>
      </c>
      <c r="AF104" s="1081" t="str">
        <f>IF(AF103="","",VLOOKUP(AF103,'標準様式１シフト記号表（勤務時間帯）'!$D$6:$X$47,21,FALSE))</f>
        <v/>
      </c>
      <c r="AG104" s="1081" t="str">
        <f>IF(AG103="","",VLOOKUP(AG103,'標準様式１シフト記号表（勤務時間帯）'!$D$6:$X$47,21,FALSE))</f>
        <v/>
      </c>
      <c r="AH104" s="1095" t="str">
        <f>IF(AH103="","",VLOOKUP(AH103,'標準様式１シフト記号表（勤務時間帯）'!$D$6:$X$47,21,FALSE))</f>
        <v/>
      </c>
      <c r="AI104" s="1071" t="str">
        <f>IF(AI103="","",VLOOKUP(AI103,'標準様式１シフト記号表（勤務時間帯）'!$D$6:$X$47,21,FALSE))</f>
        <v/>
      </c>
      <c r="AJ104" s="1081" t="str">
        <f>IF(AJ103="","",VLOOKUP(AJ103,'標準様式１シフト記号表（勤務時間帯）'!$D$6:$X$47,21,FALSE))</f>
        <v/>
      </c>
      <c r="AK104" s="1081" t="str">
        <f>IF(AK103="","",VLOOKUP(AK103,'標準様式１シフト記号表（勤務時間帯）'!$D$6:$X$47,21,FALSE))</f>
        <v/>
      </c>
      <c r="AL104" s="1081" t="str">
        <f>IF(AL103="","",VLOOKUP(AL103,'標準様式１シフト記号表（勤務時間帯）'!$D$6:$X$47,21,FALSE))</f>
        <v/>
      </c>
      <c r="AM104" s="1081" t="str">
        <f>IF(AM103="","",VLOOKUP(AM103,'標準様式１シフト記号表（勤務時間帯）'!$D$6:$X$47,21,FALSE))</f>
        <v/>
      </c>
      <c r="AN104" s="1081" t="str">
        <f>IF(AN103="","",VLOOKUP(AN103,'標準様式１シフト記号表（勤務時間帯）'!$D$6:$X$47,21,FALSE))</f>
        <v/>
      </c>
      <c r="AO104" s="1095" t="str">
        <f>IF(AO103="","",VLOOKUP(AO103,'標準様式１シフト記号表（勤務時間帯）'!$D$6:$X$47,21,FALSE))</f>
        <v/>
      </c>
      <c r="AP104" s="1071" t="str">
        <f>IF(AP103="","",VLOOKUP(AP103,'標準様式１シフト記号表（勤務時間帯）'!$D$6:$X$47,21,FALSE))</f>
        <v/>
      </c>
      <c r="AQ104" s="1081" t="str">
        <f>IF(AQ103="","",VLOOKUP(AQ103,'標準様式１シフト記号表（勤務時間帯）'!$D$6:$X$47,21,FALSE))</f>
        <v/>
      </c>
      <c r="AR104" s="1081" t="str">
        <f>IF(AR103="","",VLOOKUP(AR103,'標準様式１シフト記号表（勤務時間帯）'!$D$6:$X$47,21,FALSE))</f>
        <v/>
      </c>
      <c r="AS104" s="1081" t="str">
        <f>IF(AS103="","",VLOOKUP(AS103,'標準様式１シフト記号表（勤務時間帯）'!$D$6:$X$47,21,FALSE))</f>
        <v/>
      </c>
      <c r="AT104" s="1081" t="str">
        <f>IF(AT103="","",VLOOKUP(AT103,'標準様式１シフト記号表（勤務時間帯）'!$D$6:$X$47,21,FALSE))</f>
        <v/>
      </c>
      <c r="AU104" s="1081" t="str">
        <f>IF(AU103="","",VLOOKUP(AU103,'標準様式１シフト記号表（勤務時間帯）'!$D$6:$X$47,21,FALSE))</f>
        <v/>
      </c>
      <c r="AV104" s="1095" t="str">
        <f>IF(AV103="","",VLOOKUP(AV103,'標準様式１シフト記号表（勤務時間帯）'!$D$6:$X$47,21,FALSE))</f>
        <v/>
      </c>
      <c r="AW104" s="1071" t="str">
        <f>IF(AW103="","",VLOOKUP(AW103,'標準様式１シフト記号表（勤務時間帯）'!$D$6:$X$47,21,FALSE))</f>
        <v/>
      </c>
      <c r="AX104" s="1081" t="str">
        <f>IF(AX103="","",VLOOKUP(AX103,'標準様式１シフト記号表（勤務時間帯）'!$D$6:$X$47,21,FALSE))</f>
        <v/>
      </c>
      <c r="AY104" s="1081" t="str">
        <f>IF(AY103="","",VLOOKUP(AY103,'標準様式１シフト記号表（勤務時間帯）'!$D$6:$X$47,21,FALSE))</f>
        <v/>
      </c>
      <c r="AZ104" s="1131">
        <f>IF($BC$4="４週",SUM(U104:AV104),IF($BC$4="暦月",SUM(U104:AY104),""))</f>
        <v>0</v>
      </c>
      <c r="BA104" s="1143"/>
      <c r="BB104" s="1157">
        <f>IF($BC$4="４週",AZ104/4,IF($BC$4="暦月",(AZ104/($BC$9/7)),""))</f>
        <v>0</v>
      </c>
      <c r="BC104" s="1143"/>
      <c r="BD104" s="1173"/>
      <c r="BE104" s="1177"/>
      <c r="BF104" s="1177"/>
      <c r="BG104" s="1177"/>
      <c r="BH104" s="1182"/>
    </row>
    <row r="105" spans="2:60" ht="20.25" customHeight="1">
      <c r="B105" s="940"/>
      <c r="C105" s="953"/>
      <c r="D105" s="966"/>
      <c r="E105" s="974"/>
      <c r="F105" s="974"/>
      <c r="G105" s="982">
        <f>C103</f>
        <v>0</v>
      </c>
      <c r="H105" s="992"/>
      <c r="I105" s="1001"/>
      <c r="J105" s="1007"/>
      <c r="K105" s="1007"/>
      <c r="L105" s="982"/>
      <c r="M105" s="1013"/>
      <c r="N105" s="1018"/>
      <c r="O105" s="1023"/>
      <c r="P105" s="1189" t="s">
        <v>30</v>
      </c>
      <c r="Q105" s="1035"/>
      <c r="R105" s="1035"/>
      <c r="S105" s="1045"/>
      <c r="T105" s="1058"/>
      <c r="U105" s="1072" t="str">
        <f>IF(U103="","",VLOOKUP(U103,'標準様式１シフト記号表（勤務時間帯）'!$D$6:$Z$47,23,FALSE))</f>
        <v/>
      </c>
      <c r="V105" s="1082" t="str">
        <f>IF(V103="","",VLOOKUP(V103,'標準様式１シフト記号表（勤務時間帯）'!$D$6:$Z$47,23,FALSE))</f>
        <v/>
      </c>
      <c r="W105" s="1082" t="str">
        <f>IF(W103="","",VLOOKUP(W103,'標準様式１シフト記号表（勤務時間帯）'!$D$6:$Z$47,23,FALSE))</f>
        <v/>
      </c>
      <c r="X105" s="1082" t="str">
        <f>IF(X103="","",VLOOKUP(X103,'標準様式１シフト記号表（勤務時間帯）'!$D$6:$Z$47,23,FALSE))</f>
        <v/>
      </c>
      <c r="Y105" s="1082" t="str">
        <f>IF(Y103="","",VLOOKUP(Y103,'標準様式１シフト記号表（勤務時間帯）'!$D$6:$Z$47,23,FALSE))</f>
        <v/>
      </c>
      <c r="Z105" s="1082" t="str">
        <f>IF(Z103="","",VLOOKUP(Z103,'標準様式１シフト記号表（勤務時間帯）'!$D$6:$Z$47,23,FALSE))</f>
        <v/>
      </c>
      <c r="AA105" s="1096" t="str">
        <f>IF(AA103="","",VLOOKUP(AA103,'標準様式１シフト記号表（勤務時間帯）'!$D$6:$Z$47,23,FALSE))</f>
        <v/>
      </c>
      <c r="AB105" s="1072" t="str">
        <f>IF(AB103="","",VLOOKUP(AB103,'標準様式１シフト記号表（勤務時間帯）'!$D$6:$Z$47,23,FALSE))</f>
        <v/>
      </c>
      <c r="AC105" s="1082" t="str">
        <f>IF(AC103="","",VLOOKUP(AC103,'標準様式１シフト記号表（勤務時間帯）'!$D$6:$Z$47,23,FALSE))</f>
        <v/>
      </c>
      <c r="AD105" s="1082" t="str">
        <f>IF(AD103="","",VLOOKUP(AD103,'標準様式１シフト記号表（勤務時間帯）'!$D$6:$Z$47,23,FALSE))</f>
        <v/>
      </c>
      <c r="AE105" s="1082" t="str">
        <f>IF(AE103="","",VLOOKUP(AE103,'標準様式１シフト記号表（勤務時間帯）'!$D$6:$Z$47,23,FALSE))</f>
        <v/>
      </c>
      <c r="AF105" s="1082" t="str">
        <f>IF(AF103="","",VLOOKUP(AF103,'標準様式１シフト記号表（勤務時間帯）'!$D$6:$Z$47,23,FALSE))</f>
        <v/>
      </c>
      <c r="AG105" s="1082" t="str">
        <f>IF(AG103="","",VLOOKUP(AG103,'標準様式１シフト記号表（勤務時間帯）'!$D$6:$Z$47,23,FALSE))</f>
        <v/>
      </c>
      <c r="AH105" s="1096" t="str">
        <f>IF(AH103="","",VLOOKUP(AH103,'標準様式１シフト記号表（勤務時間帯）'!$D$6:$Z$47,23,FALSE))</f>
        <v/>
      </c>
      <c r="AI105" s="1072" t="str">
        <f>IF(AI103="","",VLOOKUP(AI103,'標準様式１シフト記号表（勤務時間帯）'!$D$6:$Z$47,23,FALSE))</f>
        <v/>
      </c>
      <c r="AJ105" s="1082" t="str">
        <f>IF(AJ103="","",VLOOKUP(AJ103,'標準様式１シフト記号表（勤務時間帯）'!$D$6:$Z$47,23,FALSE))</f>
        <v/>
      </c>
      <c r="AK105" s="1082" t="str">
        <f>IF(AK103="","",VLOOKUP(AK103,'標準様式１シフト記号表（勤務時間帯）'!$D$6:$Z$47,23,FALSE))</f>
        <v/>
      </c>
      <c r="AL105" s="1082" t="str">
        <f>IF(AL103="","",VLOOKUP(AL103,'標準様式１シフト記号表（勤務時間帯）'!$D$6:$Z$47,23,FALSE))</f>
        <v/>
      </c>
      <c r="AM105" s="1082" t="str">
        <f>IF(AM103="","",VLOOKUP(AM103,'標準様式１シフト記号表（勤務時間帯）'!$D$6:$Z$47,23,FALSE))</f>
        <v/>
      </c>
      <c r="AN105" s="1082" t="str">
        <f>IF(AN103="","",VLOOKUP(AN103,'標準様式１シフト記号表（勤務時間帯）'!$D$6:$Z$47,23,FALSE))</f>
        <v/>
      </c>
      <c r="AO105" s="1096" t="str">
        <f>IF(AO103="","",VLOOKUP(AO103,'標準様式１シフト記号表（勤務時間帯）'!$D$6:$Z$47,23,FALSE))</f>
        <v/>
      </c>
      <c r="AP105" s="1072" t="str">
        <f>IF(AP103="","",VLOOKUP(AP103,'標準様式１シフト記号表（勤務時間帯）'!$D$6:$Z$47,23,FALSE))</f>
        <v/>
      </c>
      <c r="AQ105" s="1082" t="str">
        <f>IF(AQ103="","",VLOOKUP(AQ103,'標準様式１シフト記号表（勤務時間帯）'!$D$6:$Z$47,23,FALSE))</f>
        <v/>
      </c>
      <c r="AR105" s="1082" t="str">
        <f>IF(AR103="","",VLOOKUP(AR103,'標準様式１シフト記号表（勤務時間帯）'!$D$6:$Z$47,23,FALSE))</f>
        <v/>
      </c>
      <c r="AS105" s="1082" t="str">
        <f>IF(AS103="","",VLOOKUP(AS103,'標準様式１シフト記号表（勤務時間帯）'!$D$6:$Z$47,23,FALSE))</f>
        <v/>
      </c>
      <c r="AT105" s="1082" t="str">
        <f>IF(AT103="","",VLOOKUP(AT103,'標準様式１シフト記号表（勤務時間帯）'!$D$6:$Z$47,23,FALSE))</f>
        <v/>
      </c>
      <c r="AU105" s="1082" t="str">
        <f>IF(AU103="","",VLOOKUP(AU103,'標準様式１シフト記号表（勤務時間帯）'!$D$6:$Z$47,23,FALSE))</f>
        <v/>
      </c>
      <c r="AV105" s="1096" t="str">
        <f>IF(AV103="","",VLOOKUP(AV103,'標準様式１シフト記号表（勤務時間帯）'!$D$6:$Z$47,23,FALSE))</f>
        <v/>
      </c>
      <c r="AW105" s="1072" t="str">
        <f>IF(AW103="","",VLOOKUP(AW103,'標準様式１シフト記号表（勤務時間帯）'!$D$6:$Z$47,23,FALSE))</f>
        <v/>
      </c>
      <c r="AX105" s="1082" t="str">
        <f>IF(AX103="","",VLOOKUP(AX103,'標準様式１シフト記号表（勤務時間帯）'!$D$6:$Z$47,23,FALSE))</f>
        <v/>
      </c>
      <c r="AY105" s="1082" t="str">
        <f>IF(AY103="","",VLOOKUP(AY103,'標準様式１シフト記号表（勤務時間帯）'!$D$6:$Z$47,23,FALSE))</f>
        <v/>
      </c>
      <c r="AZ105" s="1132">
        <f>IF($BC$4="４週",SUM(U105:AV105),IF($BC$4="暦月",SUM(U105:AY105),""))</f>
        <v>0</v>
      </c>
      <c r="BA105" s="1144"/>
      <c r="BB105" s="1158">
        <f>IF($BC$4="４週",AZ105/4,IF($BC$4="暦月",(AZ105/($BC$9/7)),""))</f>
        <v>0</v>
      </c>
      <c r="BC105" s="1144"/>
      <c r="BD105" s="1174"/>
      <c r="BE105" s="1178"/>
      <c r="BF105" s="1178"/>
      <c r="BG105" s="1178"/>
      <c r="BH105" s="1183"/>
    </row>
    <row r="106" spans="2:60" ht="20.25" customHeight="1">
      <c r="B106" s="941"/>
      <c r="C106" s="954"/>
      <c r="D106" s="967"/>
      <c r="E106" s="975"/>
      <c r="F106" s="975"/>
      <c r="G106" s="983"/>
      <c r="H106" s="993"/>
      <c r="I106" s="1002"/>
      <c r="J106" s="1008"/>
      <c r="K106" s="1008"/>
      <c r="L106" s="983"/>
      <c r="M106" s="1014"/>
      <c r="N106" s="1019"/>
      <c r="O106" s="1024"/>
      <c r="P106" s="1031" t="s">
        <v>305</v>
      </c>
      <c r="Q106" s="1039"/>
      <c r="R106" s="1039"/>
      <c r="S106" s="1047"/>
      <c r="T106" s="1061"/>
      <c r="U106" s="1073"/>
      <c r="V106" s="1083"/>
      <c r="W106" s="1083"/>
      <c r="X106" s="1083"/>
      <c r="Y106" s="1083"/>
      <c r="Z106" s="1083"/>
      <c r="AA106" s="1097"/>
      <c r="AB106" s="1073"/>
      <c r="AC106" s="1083"/>
      <c r="AD106" s="1083"/>
      <c r="AE106" s="1083"/>
      <c r="AF106" s="1083"/>
      <c r="AG106" s="1083"/>
      <c r="AH106" s="1097"/>
      <c r="AI106" s="1073"/>
      <c r="AJ106" s="1083"/>
      <c r="AK106" s="1083"/>
      <c r="AL106" s="1083"/>
      <c r="AM106" s="1083"/>
      <c r="AN106" s="1083"/>
      <c r="AO106" s="1097"/>
      <c r="AP106" s="1073"/>
      <c r="AQ106" s="1083"/>
      <c r="AR106" s="1083"/>
      <c r="AS106" s="1083"/>
      <c r="AT106" s="1083"/>
      <c r="AU106" s="1083"/>
      <c r="AV106" s="1097"/>
      <c r="AW106" s="1073"/>
      <c r="AX106" s="1083"/>
      <c r="AY106" s="1083"/>
      <c r="AZ106" s="1133"/>
      <c r="BA106" s="1145"/>
      <c r="BB106" s="1159"/>
      <c r="BC106" s="1145"/>
      <c r="BD106" s="1175"/>
      <c r="BE106" s="1179"/>
      <c r="BF106" s="1179"/>
      <c r="BG106" s="1179"/>
      <c r="BH106" s="1184"/>
    </row>
    <row r="107" spans="2:60" ht="20.25" customHeight="1">
      <c r="B107" s="939">
        <f>B104+1</f>
        <v>29</v>
      </c>
      <c r="C107" s="952"/>
      <c r="D107" s="965"/>
      <c r="E107" s="973"/>
      <c r="F107" s="973">
        <f>C106</f>
        <v>0</v>
      </c>
      <c r="G107" s="981"/>
      <c r="H107" s="991"/>
      <c r="I107" s="1000"/>
      <c r="J107" s="1006"/>
      <c r="K107" s="1006"/>
      <c r="L107" s="981"/>
      <c r="M107" s="1012"/>
      <c r="N107" s="1017"/>
      <c r="O107" s="1022"/>
      <c r="P107" s="1027" t="s">
        <v>301</v>
      </c>
      <c r="Q107" s="1034"/>
      <c r="R107" s="1034"/>
      <c r="S107" s="1042"/>
      <c r="T107" s="1054"/>
      <c r="U107" s="1071" t="str">
        <f>IF(U106="","",VLOOKUP(U106,'標準様式１シフト記号表（勤務時間帯）'!$D$6:$X$47,21,FALSE))</f>
        <v/>
      </c>
      <c r="V107" s="1081" t="str">
        <f>IF(V106="","",VLOOKUP(V106,'標準様式１シフト記号表（勤務時間帯）'!$D$6:$X$47,21,FALSE))</f>
        <v/>
      </c>
      <c r="W107" s="1081" t="str">
        <f>IF(W106="","",VLOOKUP(W106,'標準様式１シフト記号表（勤務時間帯）'!$D$6:$X$47,21,FALSE))</f>
        <v/>
      </c>
      <c r="X107" s="1081" t="str">
        <f>IF(X106="","",VLOOKUP(X106,'標準様式１シフト記号表（勤務時間帯）'!$D$6:$X$47,21,FALSE))</f>
        <v/>
      </c>
      <c r="Y107" s="1081" t="str">
        <f>IF(Y106="","",VLOOKUP(Y106,'標準様式１シフト記号表（勤務時間帯）'!$D$6:$X$47,21,FALSE))</f>
        <v/>
      </c>
      <c r="Z107" s="1081" t="str">
        <f>IF(Z106="","",VLOOKUP(Z106,'標準様式１シフト記号表（勤務時間帯）'!$D$6:$X$47,21,FALSE))</f>
        <v/>
      </c>
      <c r="AA107" s="1095" t="str">
        <f>IF(AA106="","",VLOOKUP(AA106,'標準様式１シフト記号表（勤務時間帯）'!$D$6:$X$47,21,FALSE))</f>
        <v/>
      </c>
      <c r="AB107" s="1071" t="str">
        <f>IF(AB106="","",VLOOKUP(AB106,'標準様式１シフト記号表（勤務時間帯）'!$D$6:$X$47,21,FALSE))</f>
        <v/>
      </c>
      <c r="AC107" s="1081" t="str">
        <f>IF(AC106="","",VLOOKUP(AC106,'標準様式１シフト記号表（勤務時間帯）'!$D$6:$X$47,21,FALSE))</f>
        <v/>
      </c>
      <c r="AD107" s="1081" t="str">
        <f>IF(AD106="","",VLOOKUP(AD106,'標準様式１シフト記号表（勤務時間帯）'!$D$6:$X$47,21,FALSE))</f>
        <v/>
      </c>
      <c r="AE107" s="1081" t="str">
        <f>IF(AE106="","",VLOOKUP(AE106,'標準様式１シフト記号表（勤務時間帯）'!$D$6:$X$47,21,FALSE))</f>
        <v/>
      </c>
      <c r="AF107" s="1081" t="str">
        <f>IF(AF106="","",VLOOKUP(AF106,'標準様式１シフト記号表（勤務時間帯）'!$D$6:$X$47,21,FALSE))</f>
        <v/>
      </c>
      <c r="AG107" s="1081" t="str">
        <f>IF(AG106="","",VLOOKUP(AG106,'標準様式１シフト記号表（勤務時間帯）'!$D$6:$X$47,21,FALSE))</f>
        <v/>
      </c>
      <c r="AH107" s="1095" t="str">
        <f>IF(AH106="","",VLOOKUP(AH106,'標準様式１シフト記号表（勤務時間帯）'!$D$6:$X$47,21,FALSE))</f>
        <v/>
      </c>
      <c r="AI107" s="1071" t="str">
        <f>IF(AI106="","",VLOOKUP(AI106,'標準様式１シフト記号表（勤務時間帯）'!$D$6:$X$47,21,FALSE))</f>
        <v/>
      </c>
      <c r="AJ107" s="1081" t="str">
        <f>IF(AJ106="","",VLOOKUP(AJ106,'標準様式１シフト記号表（勤務時間帯）'!$D$6:$X$47,21,FALSE))</f>
        <v/>
      </c>
      <c r="AK107" s="1081" t="str">
        <f>IF(AK106="","",VLOOKUP(AK106,'標準様式１シフト記号表（勤務時間帯）'!$D$6:$X$47,21,FALSE))</f>
        <v/>
      </c>
      <c r="AL107" s="1081" t="str">
        <f>IF(AL106="","",VLOOKUP(AL106,'標準様式１シフト記号表（勤務時間帯）'!$D$6:$X$47,21,FALSE))</f>
        <v/>
      </c>
      <c r="AM107" s="1081" t="str">
        <f>IF(AM106="","",VLOOKUP(AM106,'標準様式１シフト記号表（勤務時間帯）'!$D$6:$X$47,21,FALSE))</f>
        <v/>
      </c>
      <c r="AN107" s="1081" t="str">
        <f>IF(AN106="","",VLOOKUP(AN106,'標準様式１シフト記号表（勤務時間帯）'!$D$6:$X$47,21,FALSE))</f>
        <v/>
      </c>
      <c r="AO107" s="1095" t="str">
        <f>IF(AO106="","",VLOOKUP(AO106,'標準様式１シフト記号表（勤務時間帯）'!$D$6:$X$47,21,FALSE))</f>
        <v/>
      </c>
      <c r="AP107" s="1071" t="str">
        <f>IF(AP106="","",VLOOKUP(AP106,'標準様式１シフト記号表（勤務時間帯）'!$D$6:$X$47,21,FALSE))</f>
        <v/>
      </c>
      <c r="AQ107" s="1081" t="str">
        <f>IF(AQ106="","",VLOOKUP(AQ106,'標準様式１シフト記号表（勤務時間帯）'!$D$6:$X$47,21,FALSE))</f>
        <v/>
      </c>
      <c r="AR107" s="1081" t="str">
        <f>IF(AR106="","",VLOOKUP(AR106,'標準様式１シフト記号表（勤務時間帯）'!$D$6:$X$47,21,FALSE))</f>
        <v/>
      </c>
      <c r="AS107" s="1081" t="str">
        <f>IF(AS106="","",VLOOKUP(AS106,'標準様式１シフト記号表（勤務時間帯）'!$D$6:$X$47,21,FALSE))</f>
        <v/>
      </c>
      <c r="AT107" s="1081" t="str">
        <f>IF(AT106="","",VLOOKUP(AT106,'標準様式１シフト記号表（勤務時間帯）'!$D$6:$X$47,21,FALSE))</f>
        <v/>
      </c>
      <c r="AU107" s="1081" t="str">
        <f>IF(AU106="","",VLOOKUP(AU106,'標準様式１シフト記号表（勤務時間帯）'!$D$6:$X$47,21,FALSE))</f>
        <v/>
      </c>
      <c r="AV107" s="1095" t="str">
        <f>IF(AV106="","",VLOOKUP(AV106,'標準様式１シフト記号表（勤務時間帯）'!$D$6:$X$47,21,FALSE))</f>
        <v/>
      </c>
      <c r="AW107" s="1071" t="str">
        <f>IF(AW106="","",VLOOKUP(AW106,'標準様式１シフト記号表（勤務時間帯）'!$D$6:$X$47,21,FALSE))</f>
        <v/>
      </c>
      <c r="AX107" s="1081" t="str">
        <f>IF(AX106="","",VLOOKUP(AX106,'標準様式１シフト記号表（勤務時間帯）'!$D$6:$X$47,21,FALSE))</f>
        <v/>
      </c>
      <c r="AY107" s="1081" t="str">
        <f>IF(AY106="","",VLOOKUP(AY106,'標準様式１シフト記号表（勤務時間帯）'!$D$6:$X$47,21,FALSE))</f>
        <v/>
      </c>
      <c r="AZ107" s="1131">
        <f>IF($BC$4="４週",SUM(U107:AV107),IF($BC$4="暦月",SUM(U107:AY107),""))</f>
        <v>0</v>
      </c>
      <c r="BA107" s="1143"/>
      <c r="BB107" s="1157">
        <f>IF($BC$4="４週",AZ107/4,IF($BC$4="暦月",(AZ107/($BC$9/7)),""))</f>
        <v>0</v>
      </c>
      <c r="BC107" s="1143"/>
      <c r="BD107" s="1173"/>
      <c r="BE107" s="1177"/>
      <c r="BF107" s="1177"/>
      <c r="BG107" s="1177"/>
      <c r="BH107" s="1182"/>
    </row>
    <row r="108" spans="2:60" ht="20.25" customHeight="1">
      <c r="B108" s="940"/>
      <c r="C108" s="953"/>
      <c r="D108" s="966"/>
      <c r="E108" s="974"/>
      <c r="F108" s="974"/>
      <c r="G108" s="982">
        <f>C106</f>
        <v>0</v>
      </c>
      <c r="H108" s="992"/>
      <c r="I108" s="1001"/>
      <c r="J108" s="1007"/>
      <c r="K108" s="1007"/>
      <c r="L108" s="982"/>
      <c r="M108" s="1013"/>
      <c r="N108" s="1018"/>
      <c r="O108" s="1023"/>
      <c r="P108" s="1189" t="s">
        <v>30</v>
      </c>
      <c r="Q108" s="1035"/>
      <c r="R108" s="1035"/>
      <c r="S108" s="1045"/>
      <c r="T108" s="1058"/>
      <c r="U108" s="1072" t="str">
        <f>IF(U106="","",VLOOKUP(U106,'標準様式１シフト記号表（勤務時間帯）'!$D$6:$Z$47,23,FALSE))</f>
        <v/>
      </c>
      <c r="V108" s="1082" t="str">
        <f>IF(V106="","",VLOOKUP(V106,'標準様式１シフト記号表（勤務時間帯）'!$D$6:$Z$47,23,FALSE))</f>
        <v/>
      </c>
      <c r="W108" s="1082" t="str">
        <f>IF(W106="","",VLOOKUP(W106,'標準様式１シフト記号表（勤務時間帯）'!$D$6:$Z$47,23,FALSE))</f>
        <v/>
      </c>
      <c r="X108" s="1082" t="str">
        <f>IF(X106="","",VLOOKUP(X106,'標準様式１シフト記号表（勤務時間帯）'!$D$6:$Z$47,23,FALSE))</f>
        <v/>
      </c>
      <c r="Y108" s="1082" t="str">
        <f>IF(Y106="","",VLOOKUP(Y106,'標準様式１シフト記号表（勤務時間帯）'!$D$6:$Z$47,23,FALSE))</f>
        <v/>
      </c>
      <c r="Z108" s="1082" t="str">
        <f>IF(Z106="","",VLOOKUP(Z106,'標準様式１シフト記号表（勤務時間帯）'!$D$6:$Z$47,23,FALSE))</f>
        <v/>
      </c>
      <c r="AA108" s="1096" t="str">
        <f>IF(AA106="","",VLOOKUP(AA106,'標準様式１シフト記号表（勤務時間帯）'!$D$6:$Z$47,23,FALSE))</f>
        <v/>
      </c>
      <c r="AB108" s="1072" t="str">
        <f>IF(AB106="","",VLOOKUP(AB106,'標準様式１シフト記号表（勤務時間帯）'!$D$6:$Z$47,23,FALSE))</f>
        <v/>
      </c>
      <c r="AC108" s="1082" t="str">
        <f>IF(AC106="","",VLOOKUP(AC106,'標準様式１シフト記号表（勤務時間帯）'!$D$6:$Z$47,23,FALSE))</f>
        <v/>
      </c>
      <c r="AD108" s="1082" t="str">
        <f>IF(AD106="","",VLOOKUP(AD106,'標準様式１シフト記号表（勤務時間帯）'!$D$6:$Z$47,23,FALSE))</f>
        <v/>
      </c>
      <c r="AE108" s="1082" t="str">
        <f>IF(AE106="","",VLOOKUP(AE106,'標準様式１シフト記号表（勤務時間帯）'!$D$6:$Z$47,23,FALSE))</f>
        <v/>
      </c>
      <c r="AF108" s="1082" t="str">
        <f>IF(AF106="","",VLOOKUP(AF106,'標準様式１シフト記号表（勤務時間帯）'!$D$6:$Z$47,23,FALSE))</f>
        <v/>
      </c>
      <c r="AG108" s="1082" t="str">
        <f>IF(AG106="","",VLOOKUP(AG106,'標準様式１シフト記号表（勤務時間帯）'!$D$6:$Z$47,23,FALSE))</f>
        <v/>
      </c>
      <c r="AH108" s="1096" t="str">
        <f>IF(AH106="","",VLOOKUP(AH106,'標準様式１シフト記号表（勤務時間帯）'!$D$6:$Z$47,23,FALSE))</f>
        <v/>
      </c>
      <c r="AI108" s="1072" t="str">
        <f>IF(AI106="","",VLOOKUP(AI106,'標準様式１シフト記号表（勤務時間帯）'!$D$6:$Z$47,23,FALSE))</f>
        <v/>
      </c>
      <c r="AJ108" s="1082" t="str">
        <f>IF(AJ106="","",VLOOKUP(AJ106,'標準様式１シフト記号表（勤務時間帯）'!$D$6:$Z$47,23,FALSE))</f>
        <v/>
      </c>
      <c r="AK108" s="1082" t="str">
        <f>IF(AK106="","",VLOOKUP(AK106,'標準様式１シフト記号表（勤務時間帯）'!$D$6:$Z$47,23,FALSE))</f>
        <v/>
      </c>
      <c r="AL108" s="1082" t="str">
        <f>IF(AL106="","",VLOOKUP(AL106,'標準様式１シフト記号表（勤務時間帯）'!$D$6:$Z$47,23,FALSE))</f>
        <v/>
      </c>
      <c r="AM108" s="1082" t="str">
        <f>IF(AM106="","",VLOOKUP(AM106,'標準様式１シフト記号表（勤務時間帯）'!$D$6:$Z$47,23,FALSE))</f>
        <v/>
      </c>
      <c r="AN108" s="1082" t="str">
        <f>IF(AN106="","",VLOOKUP(AN106,'標準様式１シフト記号表（勤務時間帯）'!$D$6:$Z$47,23,FALSE))</f>
        <v/>
      </c>
      <c r="AO108" s="1096" t="str">
        <f>IF(AO106="","",VLOOKUP(AO106,'標準様式１シフト記号表（勤務時間帯）'!$D$6:$Z$47,23,FALSE))</f>
        <v/>
      </c>
      <c r="AP108" s="1072" t="str">
        <f>IF(AP106="","",VLOOKUP(AP106,'標準様式１シフト記号表（勤務時間帯）'!$D$6:$Z$47,23,FALSE))</f>
        <v/>
      </c>
      <c r="AQ108" s="1082" t="str">
        <f>IF(AQ106="","",VLOOKUP(AQ106,'標準様式１シフト記号表（勤務時間帯）'!$D$6:$Z$47,23,FALSE))</f>
        <v/>
      </c>
      <c r="AR108" s="1082" t="str">
        <f>IF(AR106="","",VLOOKUP(AR106,'標準様式１シフト記号表（勤務時間帯）'!$D$6:$Z$47,23,FALSE))</f>
        <v/>
      </c>
      <c r="AS108" s="1082" t="str">
        <f>IF(AS106="","",VLOOKUP(AS106,'標準様式１シフト記号表（勤務時間帯）'!$D$6:$Z$47,23,FALSE))</f>
        <v/>
      </c>
      <c r="AT108" s="1082" t="str">
        <f>IF(AT106="","",VLOOKUP(AT106,'標準様式１シフト記号表（勤務時間帯）'!$D$6:$Z$47,23,FALSE))</f>
        <v/>
      </c>
      <c r="AU108" s="1082" t="str">
        <f>IF(AU106="","",VLOOKUP(AU106,'標準様式１シフト記号表（勤務時間帯）'!$D$6:$Z$47,23,FALSE))</f>
        <v/>
      </c>
      <c r="AV108" s="1096" t="str">
        <f>IF(AV106="","",VLOOKUP(AV106,'標準様式１シフト記号表（勤務時間帯）'!$D$6:$Z$47,23,FALSE))</f>
        <v/>
      </c>
      <c r="AW108" s="1072" t="str">
        <f>IF(AW106="","",VLOOKUP(AW106,'標準様式１シフト記号表（勤務時間帯）'!$D$6:$Z$47,23,FALSE))</f>
        <v/>
      </c>
      <c r="AX108" s="1082" t="str">
        <f>IF(AX106="","",VLOOKUP(AX106,'標準様式１シフト記号表（勤務時間帯）'!$D$6:$Z$47,23,FALSE))</f>
        <v/>
      </c>
      <c r="AY108" s="1082" t="str">
        <f>IF(AY106="","",VLOOKUP(AY106,'標準様式１シフト記号表（勤務時間帯）'!$D$6:$Z$47,23,FALSE))</f>
        <v/>
      </c>
      <c r="AZ108" s="1132">
        <f>IF($BC$4="４週",SUM(U108:AV108),IF($BC$4="暦月",SUM(U108:AY108),""))</f>
        <v>0</v>
      </c>
      <c r="BA108" s="1144"/>
      <c r="BB108" s="1158">
        <f>IF($BC$4="４週",AZ108/4,IF($BC$4="暦月",(AZ108/($BC$9/7)),""))</f>
        <v>0</v>
      </c>
      <c r="BC108" s="1144"/>
      <c r="BD108" s="1174"/>
      <c r="BE108" s="1178"/>
      <c r="BF108" s="1178"/>
      <c r="BG108" s="1178"/>
      <c r="BH108" s="1183"/>
    </row>
    <row r="109" spans="2:60" ht="20.25" customHeight="1">
      <c r="B109" s="941"/>
      <c r="C109" s="954"/>
      <c r="D109" s="967"/>
      <c r="E109" s="975"/>
      <c r="F109" s="975"/>
      <c r="G109" s="983"/>
      <c r="H109" s="993"/>
      <c r="I109" s="1002"/>
      <c r="J109" s="1008"/>
      <c r="K109" s="1008"/>
      <c r="L109" s="983"/>
      <c r="M109" s="1014"/>
      <c r="N109" s="1019"/>
      <c r="O109" s="1024"/>
      <c r="P109" s="1031" t="s">
        <v>305</v>
      </c>
      <c r="Q109" s="1039"/>
      <c r="R109" s="1039"/>
      <c r="S109" s="1047"/>
      <c r="T109" s="1061"/>
      <c r="U109" s="1073"/>
      <c r="V109" s="1083"/>
      <c r="W109" s="1083"/>
      <c r="X109" s="1083"/>
      <c r="Y109" s="1083"/>
      <c r="Z109" s="1083"/>
      <c r="AA109" s="1097"/>
      <c r="AB109" s="1073"/>
      <c r="AC109" s="1083"/>
      <c r="AD109" s="1083"/>
      <c r="AE109" s="1083"/>
      <c r="AF109" s="1083"/>
      <c r="AG109" s="1083"/>
      <c r="AH109" s="1097"/>
      <c r="AI109" s="1073"/>
      <c r="AJ109" s="1083"/>
      <c r="AK109" s="1083"/>
      <c r="AL109" s="1083"/>
      <c r="AM109" s="1083"/>
      <c r="AN109" s="1083"/>
      <c r="AO109" s="1097"/>
      <c r="AP109" s="1073"/>
      <c r="AQ109" s="1083"/>
      <c r="AR109" s="1083"/>
      <c r="AS109" s="1083"/>
      <c r="AT109" s="1083"/>
      <c r="AU109" s="1083"/>
      <c r="AV109" s="1097"/>
      <c r="AW109" s="1073"/>
      <c r="AX109" s="1083"/>
      <c r="AY109" s="1083"/>
      <c r="AZ109" s="1133"/>
      <c r="BA109" s="1145"/>
      <c r="BB109" s="1159"/>
      <c r="BC109" s="1145"/>
      <c r="BD109" s="1175"/>
      <c r="BE109" s="1179"/>
      <c r="BF109" s="1179"/>
      <c r="BG109" s="1179"/>
      <c r="BH109" s="1184"/>
    </row>
    <row r="110" spans="2:60" ht="20.25" customHeight="1">
      <c r="B110" s="939">
        <f>B107+1</f>
        <v>30</v>
      </c>
      <c r="C110" s="952"/>
      <c r="D110" s="965"/>
      <c r="E110" s="973"/>
      <c r="F110" s="973">
        <f>C109</f>
        <v>0</v>
      </c>
      <c r="G110" s="981"/>
      <c r="H110" s="991"/>
      <c r="I110" s="1000"/>
      <c r="J110" s="1006"/>
      <c r="K110" s="1006"/>
      <c r="L110" s="981"/>
      <c r="M110" s="1012"/>
      <c r="N110" s="1017"/>
      <c r="O110" s="1022"/>
      <c r="P110" s="1027" t="s">
        <v>301</v>
      </c>
      <c r="Q110" s="1034"/>
      <c r="R110" s="1034"/>
      <c r="S110" s="1042"/>
      <c r="T110" s="1054"/>
      <c r="U110" s="1071" t="str">
        <f>IF(U109="","",VLOOKUP(U109,'標準様式１シフト記号表（勤務時間帯）'!$D$6:$X$47,21,FALSE))</f>
        <v/>
      </c>
      <c r="V110" s="1081" t="str">
        <f>IF(V109="","",VLOOKUP(V109,'標準様式１シフト記号表（勤務時間帯）'!$D$6:$X$47,21,FALSE))</f>
        <v/>
      </c>
      <c r="W110" s="1081" t="str">
        <f>IF(W109="","",VLOOKUP(W109,'標準様式１シフト記号表（勤務時間帯）'!$D$6:$X$47,21,FALSE))</f>
        <v/>
      </c>
      <c r="X110" s="1081" t="str">
        <f>IF(X109="","",VLOOKUP(X109,'標準様式１シフト記号表（勤務時間帯）'!$D$6:$X$47,21,FALSE))</f>
        <v/>
      </c>
      <c r="Y110" s="1081" t="str">
        <f>IF(Y109="","",VLOOKUP(Y109,'標準様式１シフト記号表（勤務時間帯）'!$D$6:$X$47,21,FALSE))</f>
        <v/>
      </c>
      <c r="Z110" s="1081" t="str">
        <f>IF(Z109="","",VLOOKUP(Z109,'標準様式１シフト記号表（勤務時間帯）'!$D$6:$X$47,21,FALSE))</f>
        <v/>
      </c>
      <c r="AA110" s="1095" t="str">
        <f>IF(AA109="","",VLOOKUP(AA109,'標準様式１シフト記号表（勤務時間帯）'!$D$6:$X$47,21,FALSE))</f>
        <v/>
      </c>
      <c r="AB110" s="1071" t="str">
        <f>IF(AB109="","",VLOOKUP(AB109,'標準様式１シフト記号表（勤務時間帯）'!$D$6:$X$47,21,FALSE))</f>
        <v/>
      </c>
      <c r="AC110" s="1081" t="str">
        <f>IF(AC109="","",VLOOKUP(AC109,'標準様式１シフト記号表（勤務時間帯）'!$D$6:$X$47,21,FALSE))</f>
        <v/>
      </c>
      <c r="AD110" s="1081" t="str">
        <f>IF(AD109="","",VLOOKUP(AD109,'標準様式１シフト記号表（勤務時間帯）'!$D$6:$X$47,21,FALSE))</f>
        <v/>
      </c>
      <c r="AE110" s="1081" t="str">
        <f>IF(AE109="","",VLOOKUP(AE109,'標準様式１シフト記号表（勤務時間帯）'!$D$6:$X$47,21,FALSE))</f>
        <v/>
      </c>
      <c r="AF110" s="1081" t="str">
        <f>IF(AF109="","",VLOOKUP(AF109,'標準様式１シフト記号表（勤務時間帯）'!$D$6:$X$47,21,FALSE))</f>
        <v/>
      </c>
      <c r="AG110" s="1081" t="str">
        <f>IF(AG109="","",VLOOKUP(AG109,'標準様式１シフト記号表（勤務時間帯）'!$D$6:$X$47,21,FALSE))</f>
        <v/>
      </c>
      <c r="AH110" s="1095" t="str">
        <f>IF(AH109="","",VLOOKUP(AH109,'標準様式１シフト記号表（勤務時間帯）'!$D$6:$X$47,21,FALSE))</f>
        <v/>
      </c>
      <c r="AI110" s="1071" t="str">
        <f>IF(AI109="","",VLOOKUP(AI109,'標準様式１シフト記号表（勤務時間帯）'!$D$6:$X$47,21,FALSE))</f>
        <v/>
      </c>
      <c r="AJ110" s="1081" t="str">
        <f>IF(AJ109="","",VLOOKUP(AJ109,'標準様式１シフト記号表（勤務時間帯）'!$D$6:$X$47,21,FALSE))</f>
        <v/>
      </c>
      <c r="AK110" s="1081" t="str">
        <f>IF(AK109="","",VLOOKUP(AK109,'標準様式１シフト記号表（勤務時間帯）'!$D$6:$X$47,21,FALSE))</f>
        <v/>
      </c>
      <c r="AL110" s="1081" t="str">
        <f>IF(AL109="","",VLOOKUP(AL109,'標準様式１シフト記号表（勤務時間帯）'!$D$6:$X$47,21,FALSE))</f>
        <v/>
      </c>
      <c r="AM110" s="1081" t="str">
        <f>IF(AM109="","",VLOOKUP(AM109,'標準様式１シフト記号表（勤務時間帯）'!$D$6:$X$47,21,FALSE))</f>
        <v/>
      </c>
      <c r="AN110" s="1081" t="str">
        <f>IF(AN109="","",VLOOKUP(AN109,'標準様式１シフト記号表（勤務時間帯）'!$D$6:$X$47,21,FALSE))</f>
        <v/>
      </c>
      <c r="AO110" s="1095" t="str">
        <f>IF(AO109="","",VLOOKUP(AO109,'標準様式１シフト記号表（勤務時間帯）'!$D$6:$X$47,21,FALSE))</f>
        <v/>
      </c>
      <c r="AP110" s="1071" t="str">
        <f>IF(AP109="","",VLOOKUP(AP109,'標準様式１シフト記号表（勤務時間帯）'!$D$6:$X$47,21,FALSE))</f>
        <v/>
      </c>
      <c r="AQ110" s="1081" t="str">
        <f>IF(AQ109="","",VLOOKUP(AQ109,'標準様式１シフト記号表（勤務時間帯）'!$D$6:$X$47,21,FALSE))</f>
        <v/>
      </c>
      <c r="AR110" s="1081" t="str">
        <f>IF(AR109="","",VLOOKUP(AR109,'標準様式１シフト記号表（勤務時間帯）'!$D$6:$X$47,21,FALSE))</f>
        <v/>
      </c>
      <c r="AS110" s="1081" t="str">
        <f>IF(AS109="","",VLOOKUP(AS109,'標準様式１シフト記号表（勤務時間帯）'!$D$6:$X$47,21,FALSE))</f>
        <v/>
      </c>
      <c r="AT110" s="1081" t="str">
        <f>IF(AT109="","",VLOOKUP(AT109,'標準様式１シフト記号表（勤務時間帯）'!$D$6:$X$47,21,FALSE))</f>
        <v/>
      </c>
      <c r="AU110" s="1081" t="str">
        <f>IF(AU109="","",VLOOKUP(AU109,'標準様式１シフト記号表（勤務時間帯）'!$D$6:$X$47,21,FALSE))</f>
        <v/>
      </c>
      <c r="AV110" s="1095" t="str">
        <f>IF(AV109="","",VLOOKUP(AV109,'標準様式１シフト記号表（勤務時間帯）'!$D$6:$X$47,21,FALSE))</f>
        <v/>
      </c>
      <c r="AW110" s="1071" t="str">
        <f>IF(AW109="","",VLOOKUP(AW109,'標準様式１シフト記号表（勤務時間帯）'!$D$6:$X$47,21,FALSE))</f>
        <v/>
      </c>
      <c r="AX110" s="1081" t="str">
        <f>IF(AX109="","",VLOOKUP(AX109,'標準様式１シフト記号表（勤務時間帯）'!$D$6:$X$47,21,FALSE))</f>
        <v/>
      </c>
      <c r="AY110" s="1081" t="str">
        <f>IF(AY109="","",VLOOKUP(AY109,'標準様式１シフト記号表（勤務時間帯）'!$D$6:$X$47,21,FALSE))</f>
        <v/>
      </c>
      <c r="AZ110" s="1131">
        <f>IF($BC$4="４週",SUM(U110:AV110),IF($BC$4="暦月",SUM(U110:AY110),""))</f>
        <v>0</v>
      </c>
      <c r="BA110" s="1143"/>
      <c r="BB110" s="1157">
        <f>IF($BC$4="４週",AZ110/4,IF($BC$4="暦月",(AZ110/($BC$9/7)),""))</f>
        <v>0</v>
      </c>
      <c r="BC110" s="1143"/>
      <c r="BD110" s="1173"/>
      <c r="BE110" s="1177"/>
      <c r="BF110" s="1177"/>
      <c r="BG110" s="1177"/>
      <c r="BH110" s="1182"/>
    </row>
    <row r="111" spans="2:60" ht="20.25" customHeight="1">
      <c r="B111" s="940"/>
      <c r="C111" s="953"/>
      <c r="D111" s="966"/>
      <c r="E111" s="974"/>
      <c r="F111" s="974"/>
      <c r="G111" s="982">
        <f>C109</f>
        <v>0</v>
      </c>
      <c r="H111" s="992"/>
      <c r="I111" s="1001"/>
      <c r="J111" s="1007"/>
      <c r="K111" s="1007"/>
      <c r="L111" s="982"/>
      <c r="M111" s="1013"/>
      <c r="N111" s="1018"/>
      <c r="O111" s="1023"/>
      <c r="P111" s="1189" t="s">
        <v>30</v>
      </c>
      <c r="Q111" s="1035"/>
      <c r="R111" s="1035"/>
      <c r="S111" s="1045"/>
      <c r="T111" s="1058"/>
      <c r="U111" s="1072" t="str">
        <f>IF(U109="","",VLOOKUP(U109,'標準様式１シフト記号表（勤務時間帯）'!$D$6:$Z$47,23,FALSE))</f>
        <v/>
      </c>
      <c r="V111" s="1082" t="str">
        <f>IF(V109="","",VLOOKUP(V109,'標準様式１シフト記号表（勤務時間帯）'!$D$6:$Z$47,23,FALSE))</f>
        <v/>
      </c>
      <c r="W111" s="1082" t="str">
        <f>IF(W109="","",VLOOKUP(W109,'標準様式１シフト記号表（勤務時間帯）'!$D$6:$Z$47,23,FALSE))</f>
        <v/>
      </c>
      <c r="X111" s="1082" t="str">
        <f>IF(X109="","",VLOOKUP(X109,'標準様式１シフト記号表（勤務時間帯）'!$D$6:$Z$47,23,FALSE))</f>
        <v/>
      </c>
      <c r="Y111" s="1082" t="str">
        <f>IF(Y109="","",VLOOKUP(Y109,'標準様式１シフト記号表（勤務時間帯）'!$D$6:$Z$47,23,FALSE))</f>
        <v/>
      </c>
      <c r="Z111" s="1082" t="str">
        <f>IF(Z109="","",VLOOKUP(Z109,'標準様式１シフト記号表（勤務時間帯）'!$D$6:$Z$47,23,FALSE))</f>
        <v/>
      </c>
      <c r="AA111" s="1096" t="str">
        <f>IF(AA109="","",VLOOKUP(AA109,'標準様式１シフト記号表（勤務時間帯）'!$D$6:$Z$47,23,FALSE))</f>
        <v/>
      </c>
      <c r="AB111" s="1072" t="str">
        <f>IF(AB109="","",VLOOKUP(AB109,'標準様式１シフト記号表（勤務時間帯）'!$D$6:$Z$47,23,FALSE))</f>
        <v/>
      </c>
      <c r="AC111" s="1082" t="str">
        <f>IF(AC109="","",VLOOKUP(AC109,'標準様式１シフト記号表（勤務時間帯）'!$D$6:$Z$47,23,FALSE))</f>
        <v/>
      </c>
      <c r="AD111" s="1082" t="str">
        <f>IF(AD109="","",VLOOKUP(AD109,'標準様式１シフト記号表（勤務時間帯）'!$D$6:$Z$47,23,FALSE))</f>
        <v/>
      </c>
      <c r="AE111" s="1082" t="str">
        <f>IF(AE109="","",VLOOKUP(AE109,'標準様式１シフト記号表（勤務時間帯）'!$D$6:$Z$47,23,FALSE))</f>
        <v/>
      </c>
      <c r="AF111" s="1082" t="str">
        <f>IF(AF109="","",VLOOKUP(AF109,'標準様式１シフト記号表（勤務時間帯）'!$D$6:$Z$47,23,FALSE))</f>
        <v/>
      </c>
      <c r="AG111" s="1082" t="str">
        <f>IF(AG109="","",VLOOKUP(AG109,'標準様式１シフト記号表（勤務時間帯）'!$D$6:$Z$47,23,FALSE))</f>
        <v/>
      </c>
      <c r="AH111" s="1096" t="str">
        <f>IF(AH109="","",VLOOKUP(AH109,'標準様式１シフト記号表（勤務時間帯）'!$D$6:$Z$47,23,FALSE))</f>
        <v/>
      </c>
      <c r="AI111" s="1072" t="str">
        <f>IF(AI109="","",VLOOKUP(AI109,'標準様式１シフト記号表（勤務時間帯）'!$D$6:$Z$47,23,FALSE))</f>
        <v/>
      </c>
      <c r="AJ111" s="1082" t="str">
        <f>IF(AJ109="","",VLOOKUP(AJ109,'標準様式１シフト記号表（勤務時間帯）'!$D$6:$Z$47,23,FALSE))</f>
        <v/>
      </c>
      <c r="AK111" s="1082" t="str">
        <f>IF(AK109="","",VLOOKUP(AK109,'標準様式１シフト記号表（勤務時間帯）'!$D$6:$Z$47,23,FALSE))</f>
        <v/>
      </c>
      <c r="AL111" s="1082" t="str">
        <f>IF(AL109="","",VLOOKUP(AL109,'標準様式１シフト記号表（勤務時間帯）'!$D$6:$Z$47,23,FALSE))</f>
        <v/>
      </c>
      <c r="AM111" s="1082" t="str">
        <f>IF(AM109="","",VLOOKUP(AM109,'標準様式１シフト記号表（勤務時間帯）'!$D$6:$Z$47,23,FALSE))</f>
        <v/>
      </c>
      <c r="AN111" s="1082" t="str">
        <f>IF(AN109="","",VLOOKUP(AN109,'標準様式１シフト記号表（勤務時間帯）'!$D$6:$Z$47,23,FALSE))</f>
        <v/>
      </c>
      <c r="AO111" s="1096" t="str">
        <f>IF(AO109="","",VLOOKUP(AO109,'標準様式１シフト記号表（勤務時間帯）'!$D$6:$Z$47,23,FALSE))</f>
        <v/>
      </c>
      <c r="AP111" s="1072" t="str">
        <f>IF(AP109="","",VLOOKUP(AP109,'標準様式１シフト記号表（勤務時間帯）'!$D$6:$Z$47,23,FALSE))</f>
        <v/>
      </c>
      <c r="AQ111" s="1082" t="str">
        <f>IF(AQ109="","",VLOOKUP(AQ109,'標準様式１シフト記号表（勤務時間帯）'!$D$6:$Z$47,23,FALSE))</f>
        <v/>
      </c>
      <c r="AR111" s="1082" t="str">
        <f>IF(AR109="","",VLOOKUP(AR109,'標準様式１シフト記号表（勤務時間帯）'!$D$6:$Z$47,23,FALSE))</f>
        <v/>
      </c>
      <c r="AS111" s="1082" t="str">
        <f>IF(AS109="","",VLOOKUP(AS109,'標準様式１シフト記号表（勤務時間帯）'!$D$6:$Z$47,23,FALSE))</f>
        <v/>
      </c>
      <c r="AT111" s="1082" t="str">
        <f>IF(AT109="","",VLOOKUP(AT109,'標準様式１シフト記号表（勤務時間帯）'!$D$6:$Z$47,23,FALSE))</f>
        <v/>
      </c>
      <c r="AU111" s="1082" t="str">
        <f>IF(AU109="","",VLOOKUP(AU109,'標準様式１シフト記号表（勤務時間帯）'!$D$6:$Z$47,23,FALSE))</f>
        <v/>
      </c>
      <c r="AV111" s="1096" t="str">
        <f>IF(AV109="","",VLOOKUP(AV109,'標準様式１シフト記号表（勤務時間帯）'!$D$6:$Z$47,23,FALSE))</f>
        <v/>
      </c>
      <c r="AW111" s="1072" t="str">
        <f>IF(AW109="","",VLOOKUP(AW109,'標準様式１シフト記号表（勤務時間帯）'!$D$6:$Z$47,23,FALSE))</f>
        <v/>
      </c>
      <c r="AX111" s="1082" t="str">
        <f>IF(AX109="","",VLOOKUP(AX109,'標準様式１シフト記号表（勤務時間帯）'!$D$6:$Z$47,23,FALSE))</f>
        <v/>
      </c>
      <c r="AY111" s="1082" t="str">
        <f>IF(AY109="","",VLOOKUP(AY109,'標準様式１シフト記号表（勤務時間帯）'!$D$6:$Z$47,23,FALSE))</f>
        <v/>
      </c>
      <c r="AZ111" s="1132">
        <f>IF($BC$4="４週",SUM(U111:AV111),IF($BC$4="暦月",SUM(U111:AY111),""))</f>
        <v>0</v>
      </c>
      <c r="BA111" s="1144"/>
      <c r="BB111" s="1158">
        <f>IF($BC$4="４週",AZ111/4,IF($BC$4="暦月",(AZ111/($BC$9/7)),""))</f>
        <v>0</v>
      </c>
      <c r="BC111" s="1144"/>
      <c r="BD111" s="1174"/>
      <c r="BE111" s="1178"/>
      <c r="BF111" s="1178"/>
      <c r="BG111" s="1178"/>
      <c r="BH111" s="1183"/>
    </row>
    <row r="112" spans="2:60" ht="20.25" customHeight="1">
      <c r="B112" s="941"/>
      <c r="C112" s="954"/>
      <c r="D112" s="967"/>
      <c r="E112" s="975"/>
      <c r="F112" s="975"/>
      <c r="G112" s="983"/>
      <c r="H112" s="993"/>
      <c r="I112" s="1002"/>
      <c r="J112" s="1008"/>
      <c r="K112" s="1008"/>
      <c r="L112" s="983"/>
      <c r="M112" s="1014"/>
      <c r="N112" s="1019"/>
      <c r="O112" s="1024"/>
      <c r="P112" s="1031" t="s">
        <v>305</v>
      </c>
      <c r="Q112" s="1039"/>
      <c r="R112" s="1039"/>
      <c r="S112" s="1047"/>
      <c r="T112" s="1061"/>
      <c r="U112" s="1073"/>
      <c r="V112" s="1083"/>
      <c r="W112" s="1083"/>
      <c r="X112" s="1083"/>
      <c r="Y112" s="1083"/>
      <c r="Z112" s="1083"/>
      <c r="AA112" s="1097"/>
      <c r="AB112" s="1073"/>
      <c r="AC112" s="1083"/>
      <c r="AD112" s="1083"/>
      <c r="AE112" s="1083"/>
      <c r="AF112" s="1083"/>
      <c r="AG112" s="1083"/>
      <c r="AH112" s="1097"/>
      <c r="AI112" s="1073"/>
      <c r="AJ112" s="1083"/>
      <c r="AK112" s="1083"/>
      <c r="AL112" s="1083"/>
      <c r="AM112" s="1083"/>
      <c r="AN112" s="1083"/>
      <c r="AO112" s="1097"/>
      <c r="AP112" s="1073"/>
      <c r="AQ112" s="1083"/>
      <c r="AR112" s="1083"/>
      <c r="AS112" s="1083"/>
      <c r="AT112" s="1083"/>
      <c r="AU112" s="1083"/>
      <c r="AV112" s="1097"/>
      <c r="AW112" s="1073"/>
      <c r="AX112" s="1083"/>
      <c r="AY112" s="1083"/>
      <c r="AZ112" s="1133"/>
      <c r="BA112" s="1145"/>
      <c r="BB112" s="1159"/>
      <c r="BC112" s="1145"/>
      <c r="BD112" s="1175"/>
      <c r="BE112" s="1179"/>
      <c r="BF112" s="1179"/>
      <c r="BG112" s="1179"/>
      <c r="BH112" s="1184"/>
    </row>
    <row r="113" spans="2:60" ht="20.25" customHeight="1">
      <c r="B113" s="939">
        <f>B110+1</f>
        <v>31</v>
      </c>
      <c r="C113" s="952"/>
      <c r="D113" s="965"/>
      <c r="E113" s="973"/>
      <c r="F113" s="973">
        <f>C112</f>
        <v>0</v>
      </c>
      <c r="G113" s="981"/>
      <c r="H113" s="991"/>
      <c r="I113" s="1000"/>
      <c r="J113" s="1006"/>
      <c r="K113" s="1006"/>
      <c r="L113" s="981"/>
      <c r="M113" s="1012"/>
      <c r="N113" s="1017"/>
      <c r="O113" s="1022"/>
      <c r="P113" s="1027" t="s">
        <v>301</v>
      </c>
      <c r="Q113" s="1034"/>
      <c r="R113" s="1034"/>
      <c r="S113" s="1042"/>
      <c r="T113" s="1054"/>
      <c r="U113" s="1071" t="str">
        <f>IF(U112="","",VLOOKUP(U112,'標準様式１シフト記号表（勤務時間帯）'!$D$6:$X$47,21,FALSE))</f>
        <v/>
      </c>
      <c r="V113" s="1081" t="str">
        <f>IF(V112="","",VLOOKUP(V112,'標準様式１シフト記号表（勤務時間帯）'!$D$6:$X$47,21,FALSE))</f>
        <v/>
      </c>
      <c r="W113" s="1081" t="str">
        <f>IF(W112="","",VLOOKUP(W112,'標準様式１シフト記号表（勤務時間帯）'!$D$6:$X$47,21,FALSE))</f>
        <v/>
      </c>
      <c r="X113" s="1081" t="str">
        <f>IF(X112="","",VLOOKUP(X112,'標準様式１シフト記号表（勤務時間帯）'!$D$6:$X$47,21,FALSE))</f>
        <v/>
      </c>
      <c r="Y113" s="1081" t="str">
        <f>IF(Y112="","",VLOOKUP(Y112,'標準様式１シフト記号表（勤務時間帯）'!$D$6:$X$47,21,FALSE))</f>
        <v/>
      </c>
      <c r="Z113" s="1081" t="str">
        <f>IF(Z112="","",VLOOKUP(Z112,'標準様式１シフト記号表（勤務時間帯）'!$D$6:$X$47,21,FALSE))</f>
        <v/>
      </c>
      <c r="AA113" s="1095" t="str">
        <f>IF(AA112="","",VLOOKUP(AA112,'標準様式１シフト記号表（勤務時間帯）'!$D$6:$X$47,21,FALSE))</f>
        <v/>
      </c>
      <c r="AB113" s="1071" t="str">
        <f>IF(AB112="","",VLOOKUP(AB112,'標準様式１シフト記号表（勤務時間帯）'!$D$6:$X$47,21,FALSE))</f>
        <v/>
      </c>
      <c r="AC113" s="1081" t="str">
        <f>IF(AC112="","",VLOOKUP(AC112,'標準様式１シフト記号表（勤務時間帯）'!$D$6:$X$47,21,FALSE))</f>
        <v/>
      </c>
      <c r="AD113" s="1081" t="str">
        <f>IF(AD112="","",VLOOKUP(AD112,'標準様式１シフト記号表（勤務時間帯）'!$D$6:$X$47,21,FALSE))</f>
        <v/>
      </c>
      <c r="AE113" s="1081" t="str">
        <f>IF(AE112="","",VLOOKUP(AE112,'標準様式１シフト記号表（勤務時間帯）'!$D$6:$X$47,21,FALSE))</f>
        <v/>
      </c>
      <c r="AF113" s="1081" t="str">
        <f>IF(AF112="","",VLOOKUP(AF112,'標準様式１シフト記号表（勤務時間帯）'!$D$6:$X$47,21,FALSE))</f>
        <v/>
      </c>
      <c r="AG113" s="1081" t="str">
        <f>IF(AG112="","",VLOOKUP(AG112,'標準様式１シフト記号表（勤務時間帯）'!$D$6:$X$47,21,FALSE))</f>
        <v/>
      </c>
      <c r="AH113" s="1095" t="str">
        <f>IF(AH112="","",VLOOKUP(AH112,'標準様式１シフト記号表（勤務時間帯）'!$D$6:$X$47,21,FALSE))</f>
        <v/>
      </c>
      <c r="AI113" s="1071" t="str">
        <f>IF(AI112="","",VLOOKUP(AI112,'標準様式１シフト記号表（勤務時間帯）'!$D$6:$X$47,21,FALSE))</f>
        <v/>
      </c>
      <c r="AJ113" s="1081" t="str">
        <f>IF(AJ112="","",VLOOKUP(AJ112,'標準様式１シフト記号表（勤務時間帯）'!$D$6:$X$47,21,FALSE))</f>
        <v/>
      </c>
      <c r="AK113" s="1081" t="str">
        <f>IF(AK112="","",VLOOKUP(AK112,'標準様式１シフト記号表（勤務時間帯）'!$D$6:$X$47,21,FALSE))</f>
        <v/>
      </c>
      <c r="AL113" s="1081" t="str">
        <f>IF(AL112="","",VLOOKUP(AL112,'標準様式１シフト記号表（勤務時間帯）'!$D$6:$X$47,21,FALSE))</f>
        <v/>
      </c>
      <c r="AM113" s="1081" t="str">
        <f>IF(AM112="","",VLOOKUP(AM112,'標準様式１シフト記号表（勤務時間帯）'!$D$6:$X$47,21,FALSE))</f>
        <v/>
      </c>
      <c r="AN113" s="1081" t="str">
        <f>IF(AN112="","",VLOOKUP(AN112,'標準様式１シフト記号表（勤務時間帯）'!$D$6:$X$47,21,FALSE))</f>
        <v/>
      </c>
      <c r="AO113" s="1095" t="str">
        <f>IF(AO112="","",VLOOKUP(AO112,'標準様式１シフト記号表（勤務時間帯）'!$D$6:$X$47,21,FALSE))</f>
        <v/>
      </c>
      <c r="AP113" s="1071" t="str">
        <f>IF(AP112="","",VLOOKUP(AP112,'標準様式１シフト記号表（勤務時間帯）'!$D$6:$X$47,21,FALSE))</f>
        <v/>
      </c>
      <c r="AQ113" s="1081" t="str">
        <f>IF(AQ112="","",VLOOKUP(AQ112,'標準様式１シフト記号表（勤務時間帯）'!$D$6:$X$47,21,FALSE))</f>
        <v/>
      </c>
      <c r="AR113" s="1081" t="str">
        <f>IF(AR112="","",VLOOKUP(AR112,'標準様式１シフト記号表（勤務時間帯）'!$D$6:$X$47,21,FALSE))</f>
        <v/>
      </c>
      <c r="AS113" s="1081" t="str">
        <f>IF(AS112="","",VLOOKUP(AS112,'標準様式１シフト記号表（勤務時間帯）'!$D$6:$X$47,21,FALSE))</f>
        <v/>
      </c>
      <c r="AT113" s="1081" t="str">
        <f>IF(AT112="","",VLOOKUP(AT112,'標準様式１シフト記号表（勤務時間帯）'!$D$6:$X$47,21,FALSE))</f>
        <v/>
      </c>
      <c r="AU113" s="1081" t="str">
        <f>IF(AU112="","",VLOOKUP(AU112,'標準様式１シフト記号表（勤務時間帯）'!$D$6:$X$47,21,FALSE))</f>
        <v/>
      </c>
      <c r="AV113" s="1095" t="str">
        <f>IF(AV112="","",VLOOKUP(AV112,'標準様式１シフト記号表（勤務時間帯）'!$D$6:$X$47,21,FALSE))</f>
        <v/>
      </c>
      <c r="AW113" s="1071" t="str">
        <f>IF(AW112="","",VLOOKUP(AW112,'標準様式１シフト記号表（勤務時間帯）'!$D$6:$X$47,21,FALSE))</f>
        <v/>
      </c>
      <c r="AX113" s="1081" t="str">
        <f>IF(AX112="","",VLOOKUP(AX112,'標準様式１シフト記号表（勤務時間帯）'!$D$6:$X$47,21,FALSE))</f>
        <v/>
      </c>
      <c r="AY113" s="1081" t="str">
        <f>IF(AY112="","",VLOOKUP(AY112,'標準様式１シフト記号表（勤務時間帯）'!$D$6:$X$47,21,FALSE))</f>
        <v/>
      </c>
      <c r="AZ113" s="1131">
        <f>IF($BC$4="４週",SUM(U113:AV113),IF($BC$4="暦月",SUM(U113:AY113),""))</f>
        <v>0</v>
      </c>
      <c r="BA113" s="1143"/>
      <c r="BB113" s="1157">
        <f>IF($BC$4="４週",AZ113/4,IF($BC$4="暦月",(AZ113/($BC$9/7)),""))</f>
        <v>0</v>
      </c>
      <c r="BC113" s="1143"/>
      <c r="BD113" s="1173"/>
      <c r="BE113" s="1177"/>
      <c r="BF113" s="1177"/>
      <c r="BG113" s="1177"/>
      <c r="BH113" s="1182"/>
    </row>
    <row r="114" spans="2:60" ht="20.25" customHeight="1">
      <c r="B114" s="940"/>
      <c r="C114" s="953"/>
      <c r="D114" s="966"/>
      <c r="E114" s="974"/>
      <c r="F114" s="974"/>
      <c r="G114" s="982">
        <f>C112</f>
        <v>0</v>
      </c>
      <c r="H114" s="992"/>
      <c r="I114" s="1001"/>
      <c r="J114" s="1007"/>
      <c r="K114" s="1007"/>
      <c r="L114" s="982"/>
      <c r="M114" s="1013"/>
      <c r="N114" s="1018"/>
      <c r="O114" s="1023"/>
      <c r="P114" s="1189" t="s">
        <v>30</v>
      </c>
      <c r="Q114" s="1035"/>
      <c r="R114" s="1035"/>
      <c r="S114" s="1045"/>
      <c r="T114" s="1058"/>
      <c r="U114" s="1072" t="str">
        <f>IF(U112="","",VLOOKUP(U112,'標準様式１シフト記号表（勤務時間帯）'!$D$6:$Z$47,23,FALSE))</f>
        <v/>
      </c>
      <c r="V114" s="1082" t="str">
        <f>IF(V112="","",VLOOKUP(V112,'標準様式１シフト記号表（勤務時間帯）'!$D$6:$Z$47,23,FALSE))</f>
        <v/>
      </c>
      <c r="W114" s="1082" t="str">
        <f>IF(W112="","",VLOOKUP(W112,'標準様式１シフト記号表（勤務時間帯）'!$D$6:$Z$47,23,FALSE))</f>
        <v/>
      </c>
      <c r="X114" s="1082" t="str">
        <f>IF(X112="","",VLOOKUP(X112,'標準様式１シフト記号表（勤務時間帯）'!$D$6:$Z$47,23,FALSE))</f>
        <v/>
      </c>
      <c r="Y114" s="1082" t="str">
        <f>IF(Y112="","",VLOOKUP(Y112,'標準様式１シフト記号表（勤務時間帯）'!$D$6:$Z$47,23,FALSE))</f>
        <v/>
      </c>
      <c r="Z114" s="1082" t="str">
        <f>IF(Z112="","",VLOOKUP(Z112,'標準様式１シフト記号表（勤務時間帯）'!$D$6:$Z$47,23,FALSE))</f>
        <v/>
      </c>
      <c r="AA114" s="1096" t="str">
        <f>IF(AA112="","",VLOOKUP(AA112,'標準様式１シフト記号表（勤務時間帯）'!$D$6:$Z$47,23,FALSE))</f>
        <v/>
      </c>
      <c r="AB114" s="1072" t="str">
        <f>IF(AB112="","",VLOOKUP(AB112,'標準様式１シフト記号表（勤務時間帯）'!$D$6:$Z$47,23,FALSE))</f>
        <v/>
      </c>
      <c r="AC114" s="1082" t="str">
        <f>IF(AC112="","",VLOOKUP(AC112,'標準様式１シフト記号表（勤務時間帯）'!$D$6:$Z$47,23,FALSE))</f>
        <v/>
      </c>
      <c r="AD114" s="1082" t="str">
        <f>IF(AD112="","",VLOOKUP(AD112,'標準様式１シフト記号表（勤務時間帯）'!$D$6:$Z$47,23,FALSE))</f>
        <v/>
      </c>
      <c r="AE114" s="1082" t="str">
        <f>IF(AE112="","",VLOOKUP(AE112,'標準様式１シフト記号表（勤務時間帯）'!$D$6:$Z$47,23,FALSE))</f>
        <v/>
      </c>
      <c r="AF114" s="1082" t="str">
        <f>IF(AF112="","",VLOOKUP(AF112,'標準様式１シフト記号表（勤務時間帯）'!$D$6:$Z$47,23,FALSE))</f>
        <v/>
      </c>
      <c r="AG114" s="1082" t="str">
        <f>IF(AG112="","",VLOOKUP(AG112,'標準様式１シフト記号表（勤務時間帯）'!$D$6:$Z$47,23,FALSE))</f>
        <v/>
      </c>
      <c r="AH114" s="1096" t="str">
        <f>IF(AH112="","",VLOOKUP(AH112,'標準様式１シフト記号表（勤務時間帯）'!$D$6:$Z$47,23,FALSE))</f>
        <v/>
      </c>
      <c r="AI114" s="1072" t="str">
        <f>IF(AI112="","",VLOOKUP(AI112,'標準様式１シフト記号表（勤務時間帯）'!$D$6:$Z$47,23,FALSE))</f>
        <v/>
      </c>
      <c r="AJ114" s="1082" t="str">
        <f>IF(AJ112="","",VLOOKUP(AJ112,'標準様式１シフト記号表（勤務時間帯）'!$D$6:$Z$47,23,FALSE))</f>
        <v/>
      </c>
      <c r="AK114" s="1082" t="str">
        <f>IF(AK112="","",VLOOKUP(AK112,'標準様式１シフト記号表（勤務時間帯）'!$D$6:$Z$47,23,FALSE))</f>
        <v/>
      </c>
      <c r="AL114" s="1082" t="str">
        <f>IF(AL112="","",VLOOKUP(AL112,'標準様式１シフト記号表（勤務時間帯）'!$D$6:$Z$47,23,FALSE))</f>
        <v/>
      </c>
      <c r="AM114" s="1082" t="str">
        <f>IF(AM112="","",VLOOKUP(AM112,'標準様式１シフト記号表（勤務時間帯）'!$D$6:$Z$47,23,FALSE))</f>
        <v/>
      </c>
      <c r="AN114" s="1082" t="str">
        <f>IF(AN112="","",VLOOKUP(AN112,'標準様式１シフト記号表（勤務時間帯）'!$D$6:$Z$47,23,FALSE))</f>
        <v/>
      </c>
      <c r="AO114" s="1096" t="str">
        <f>IF(AO112="","",VLOOKUP(AO112,'標準様式１シフト記号表（勤務時間帯）'!$D$6:$Z$47,23,FALSE))</f>
        <v/>
      </c>
      <c r="AP114" s="1072" t="str">
        <f>IF(AP112="","",VLOOKUP(AP112,'標準様式１シフト記号表（勤務時間帯）'!$D$6:$Z$47,23,FALSE))</f>
        <v/>
      </c>
      <c r="AQ114" s="1082" t="str">
        <f>IF(AQ112="","",VLOOKUP(AQ112,'標準様式１シフト記号表（勤務時間帯）'!$D$6:$Z$47,23,FALSE))</f>
        <v/>
      </c>
      <c r="AR114" s="1082" t="str">
        <f>IF(AR112="","",VLOOKUP(AR112,'標準様式１シフト記号表（勤務時間帯）'!$D$6:$Z$47,23,FALSE))</f>
        <v/>
      </c>
      <c r="AS114" s="1082" t="str">
        <f>IF(AS112="","",VLOOKUP(AS112,'標準様式１シフト記号表（勤務時間帯）'!$D$6:$Z$47,23,FALSE))</f>
        <v/>
      </c>
      <c r="AT114" s="1082" t="str">
        <f>IF(AT112="","",VLOOKUP(AT112,'標準様式１シフト記号表（勤務時間帯）'!$D$6:$Z$47,23,FALSE))</f>
        <v/>
      </c>
      <c r="AU114" s="1082" t="str">
        <f>IF(AU112="","",VLOOKUP(AU112,'標準様式１シフト記号表（勤務時間帯）'!$D$6:$Z$47,23,FALSE))</f>
        <v/>
      </c>
      <c r="AV114" s="1096" t="str">
        <f>IF(AV112="","",VLOOKUP(AV112,'標準様式１シフト記号表（勤務時間帯）'!$D$6:$Z$47,23,FALSE))</f>
        <v/>
      </c>
      <c r="AW114" s="1072" t="str">
        <f>IF(AW112="","",VLOOKUP(AW112,'標準様式１シフト記号表（勤務時間帯）'!$D$6:$Z$47,23,FALSE))</f>
        <v/>
      </c>
      <c r="AX114" s="1082" t="str">
        <f>IF(AX112="","",VLOOKUP(AX112,'標準様式１シフト記号表（勤務時間帯）'!$D$6:$Z$47,23,FALSE))</f>
        <v/>
      </c>
      <c r="AY114" s="1082" t="str">
        <f>IF(AY112="","",VLOOKUP(AY112,'標準様式１シフト記号表（勤務時間帯）'!$D$6:$Z$47,23,FALSE))</f>
        <v/>
      </c>
      <c r="AZ114" s="1132">
        <f>IF($BC$4="４週",SUM(U114:AV114),IF($BC$4="暦月",SUM(U114:AY114),""))</f>
        <v>0</v>
      </c>
      <c r="BA114" s="1144"/>
      <c r="BB114" s="1158">
        <f>IF($BC$4="４週",AZ114/4,IF($BC$4="暦月",(AZ114/($BC$9/7)),""))</f>
        <v>0</v>
      </c>
      <c r="BC114" s="1144"/>
      <c r="BD114" s="1174"/>
      <c r="BE114" s="1178"/>
      <c r="BF114" s="1178"/>
      <c r="BG114" s="1178"/>
      <c r="BH114" s="1183"/>
    </row>
    <row r="115" spans="2:60" ht="20.25" customHeight="1">
      <c r="B115" s="941"/>
      <c r="C115" s="954"/>
      <c r="D115" s="967"/>
      <c r="E115" s="975"/>
      <c r="F115" s="975"/>
      <c r="G115" s="983"/>
      <c r="H115" s="993"/>
      <c r="I115" s="1002"/>
      <c r="J115" s="1008"/>
      <c r="K115" s="1008"/>
      <c r="L115" s="983"/>
      <c r="M115" s="1014"/>
      <c r="N115" s="1019"/>
      <c r="O115" s="1024"/>
      <c r="P115" s="1031" t="s">
        <v>305</v>
      </c>
      <c r="Q115" s="1039"/>
      <c r="R115" s="1039"/>
      <c r="S115" s="1047"/>
      <c r="T115" s="1061"/>
      <c r="U115" s="1073"/>
      <c r="V115" s="1083"/>
      <c r="W115" s="1083"/>
      <c r="X115" s="1083"/>
      <c r="Y115" s="1083"/>
      <c r="Z115" s="1083"/>
      <c r="AA115" s="1097"/>
      <c r="AB115" s="1073"/>
      <c r="AC115" s="1083"/>
      <c r="AD115" s="1083"/>
      <c r="AE115" s="1083"/>
      <c r="AF115" s="1083"/>
      <c r="AG115" s="1083"/>
      <c r="AH115" s="1097"/>
      <c r="AI115" s="1073"/>
      <c r="AJ115" s="1083"/>
      <c r="AK115" s="1083"/>
      <c r="AL115" s="1083"/>
      <c r="AM115" s="1083"/>
      <c r="AN115" s="1083"/>
      <c r="AO115" s="1097"/>
      <c r="AP115" s="1073"/>
      <c r="AQ115" s="1083"/>
      <c r="AR115" s="1083"/>
      <c r="AS115" s="1083"/>
      <c r="AT115" s="1083"/>
      <c r="AU115" s="1083"/>
      <c r="AV115" s="1097"/>
      <c r="AW115" s="1073"/>
      <c r="AX115" s="1083"/>
      <c r="AY115" s="1083"/>
      <c r="AZ115" s="1133"/>
      <c r="BA115" s="1145"/>
      <c r="BB115" s="1159"/>
      <c r="BC115" s="1145"/>
      <c r="BD115" s="1175"/>
      <c r="BE115" s="1179"/>
      <c r="BF115" s="1179"/>
      <c r="BG115" s="1179"/>
      <c r="BH115" s="1184"/>
    </row>
    <row r="116" spans="2:60" ht="20.25" customHeight="1">
      <c r="B116" s="939">
        <f>B113+1</f>
        <v>32</v>
      </c>
      <c r="C116" s="952"/>
      <c r="D116" s="965"/>
      <c r="E116" s="973"/>
      <c r="F116" s="973">
        <f>C115</f>
        <v>0</v>
      </c>
      <c r="G116" s="981"/>
      <c r="H116" s="991"/>
      <c r="I116" s="1000"/>
      <c r="J116" s="1006"/>
      <c r="K116" s="1006"/>
      <c r="L116" s="981"/>
      <c r="M116" s="1012"/>
      <c r="N116" s="1017"/>
      <c r="O116" s="1022"/>
      <c r="P116" s="1027" t="s">
        <v>301</v>
      </c>
      <c r="Q116" s="1034"/>
      <c r="R116" s="1034"/>
      <c r="S116" s="1042"/>
      <c r="T116" s="1054"/>
      <c r="U116" s="1071" t="str">
        <f>IF(U115="","",VLOOKUP(U115,'標準様式１シフト記号表（勤務時間帯）'!$D$6:$X$47,21,FALSE))</f>
        <v/>
      </c>
      <c r="V116" s="1081" t="str">
        <f>IF(V115="","",VLOOKUP(V115,'標準様式１シフト記号表（勤務時間帯）'!$D$6:$X$47,21,FALSE))</f>
        <v/>
      </c>
      <c r="W116" s="1081" t="str">
        <f>IF(W115="","",VLOOKUP(W115,'標準様式１シフト記号表（勤務時間帯）'!$D$6:$X$47,21,FALSE))</f>
        <v/>
      </c>
      <c r="X116" s="1081" t="str">
        <f>IF(X115="","",VLOOKUP(X115,'標準様式１シフト記号表（勤務時間帯）'!$D$6:$X$47,21,FALSE))</f>
        <v/>
      </c>
      <c r="Y116" s="1081" t="str">
        <f>IF(Y115="","",VLOOKUP(Y115,'標準様式１シフト記号表（勤務時間帯）'!$D$6:$X$47,21,FALSE))</f>
        <v/>
      </c>
      <c r="Z116" s="1081" t="str">
        <f>IF(Z115="","",VLOOKUP(Z115,'標準様式１シフト記号表（勤務時間帯）'!$D$6:$X$47,21,FALSE))</f>
        <v/>
      </c>
      <c r="AA116" s="1095" t="str">
        <f>IF(AA115="","",VLOOKUP(AA115,'標準様式１シフト記号表（勤務時間帯）'!$D$6:$X$47,21,FALSE))</f>
        <v/>
      </c>
      <c r="AB116" s="1071" t="str">
        <f>IF(AB115="","",VLOOKUP(AB115,'標準様式１シフト記号表（勤務時間帯）'!$D$6:$X$47,21,FALSE))</f>
        <v/>
      </c>
      <c r="AC116" s="1081" t="str">
        <f>IF(AC115="","",VLOOKUP(AC115,'標準様式１シフト記号表（勤務時間帯）'!$D$6:$X$47,21,FALSE))</f>
        <v/>
      </c>
      <c r="AD116" s="1081" t="str">
        <f>IF(AD115="","",VLOOKUP(AD115,'標準様式１シフト記号表（勤務時間帯）'!$D$6:$X$47,21,FALSE))</f>
        <v/>
      </c>
      <c r="AE116" s="1081" t="str">
        <f>IF(AE115="","",VLOOKUP(AE115,'標準様式１シフト記号表（勤務時間帯）'!$D$6:$X$47,21,FALSE))</f>
        <v/>
      </c>
      <c r="AF116" s="1081" t="str">
        <f>IF(AF115="","",VLOOKUP(AF115,'標準様式１シフト記号表（勤務時間帯）'!$D$6:$X$47,21,FALSE))</f>
        <v/>
      </c>
      <c r="AG116" s="1081" t="str">
        <f>IF(AG115="","",VLOOKUP(AG115,'標準様式１シフト記号表（勤務時間帯）'!$D$6:$X$47,21,FALSE))</f>
        <v/>
      </c>
      <c r="AH116" s="1095" t="str">
        <f>IF(AH115="","",VLOOKUP(AH115,'標準様式１シフト記号表（勤務時間帯）'!$D$6:$X$47,21,FALSE))</f>
        <v/>
      </c>
      <c r="AI116" s="1071" t="str">
        <f>IF(AI115="","",VLOOKUP(AI115,'標準様式１シフト記号表（勤務時間帯）'!$D$6:$X$47,21,FALSE))</f>
        <v/>
      </c>
      <c r="AJ116" s="1081" t="str">
        <f>IF(AJ115="","",VLOOKUP(AJ115,'標準様式１シフト記号表（勤務時間帯）'!$D$6:$X$47,21,FALSE))</f>
        <v/>
      </c>
      <c r="AK116" s="1081" t="str">
        <f>IF(AK115="","",VLOOKUP(AK115,'標準様式１シフト記号表（勤務時間帯）'!$D$6:$X$47,21,FALSE))</f>
        <v/>
      </c>
      <c r="AL116" s="1081" t="str">
        <f>IF(AL115="","",VLOOKUP(AL115,'標準様式１シフト記号表（勤務時間帯）'!$D$6:$X$47,21,FALSE))</f>
        <v/>
      </c>
      <c r="AM116" s="1081" t="str">
        <f>IF(AM115="","",VLOOKUP(AM115,'標準様式１シフト記号表（勤務時間帯）'!$D$6:$X$47,21,FALSE))</f>
        <v/>
      </c>
      <c r="AN116" s="1081" t="str">
        <f>IF(AN115="","",VLOOKUP(AN115,'標準様式１シフト記号表（勤務時間帯）'!$D$6:$X$47,21,FALSE))</f>
        <v/>
      </c>
      <c r="AO116" s="1095" t="str">
        <f>IF(AO115="","",VLOOKUP(AO115,'標準様式１シフト記号表（勤務時間帯）'!$D$6:$X$47,21,FALSE))</f>
        <v/>
      </c>
      <c r="AP116" s="1071" t="str">
        <f>IF(AP115="","",VLOOKUP(AP115,'標準様式１シフト記号表（勤務時間帯）'!$D$6:$X$47,21,FALSE))</f>
        <v/>
      </c>
      <c r="AQ116" s="1081" t="str">
        <f>IF(AQ115="","",VLOOKUP(AQ115,'標準様式１シフト記号表（勤務時間帯）'!$D$6:$X$47,21,FALSE))</f>
        <v/>
      </c>
      <c r="AR116" s="1081" t="str">
        <f>IF(AR115="","",VLOOKUP(AR115,'標準様式１シフト記号表（勤務時間帯）'!$D$6:$X$47,21,FALSE))</f>
        <v/>
      </c>
      <c r="AS116" s="1081" t="str">
        <f>IF(AS115="","",VLOOKUP(AS115,'標準様式１シフト記号表（勤務時間帯）'!$D$6:$X$47,21,FALSE))</f>
        <v/>
      </c>
      <c r="AT116" s="1081" t="str">
        <f>IF(AT115="","",VLOOKUP(AT115,'標準様式１シフト記号表（勤務時間帯）'!$D$6:$X$47,21,FALSE))</f>
        <v/>
      </c>
      <c r="AU116" s="1081" t="str">
        <f>IF(AU115="","",VLOOKUP(AU115,'標準様式１シフト記号表（勤務時間帯）'!$D$6:$X$47,21,FALSE))</f>
        <v/>
      </c>
      <c r="AV116" s="1095" t="str">
        <f>IF(AV115="","",VLOOKUP(AV115,'標準様式１シフト記号表（勤務時間帯）'!$D$6:$X$47,21,FALSE))</f>
        <v/>
      </c>
      <c r="AW116" s="1071" t="str">
        <f>IF(AW115="","",VLOOKUP(AW115,'標準様式１シフト記号表（勤務時間帯）'!$D$6:$X$47,21,FALSE))</f>
        <v/>
      </c>
      <c r="AX116" s="1081" t="str">
        <f>IF(AX115="","",VLOOKUP(AX115,'標準様式１シフト記号表（勤務時間帯）'!$D$6:$X$47,21,FALSE))</f>
        <v/>
      </c>
      <c r="AY116" s="1081" t="str">
        <f>IF(AY115="","",VLOOKUP(AY115,'標準様式１シフト記号表（勤務時間帯）'!$D$6:$X$47,21,FALSE))</f>
        <v/>
      </c>
      <c r="AZ116" s="1131">
        <f>IF($BC$4="４週",SUM(U116:AV116),IF($BC$4="暦月",SUM(U116:AY116),""))</f>
        <v>0</v>
      </c>
      <c r="BA116" s="1143"/>
      <c r="BB116" s="1157">
        <f>IF($BC$4="４週",AZ116/4,IF($BC$4="暦月",(AZ116/($BC$9/7)),""))</f>
        <v>0</v>
      </c>
      <c r="BC116" s="1143"/>
      <c r="BD116" s="1173"/>
      <c r="BE116" s="1177"/>
      <c r="BF116" s="1177"/>
      <c r="BG116" s="1177"/>
      <c r="BH116" s="1182"/>
    </row>
    <row r="117" spans="2:60" ht="20.25" customHeight="1">
      <c r="B117" s="940"/>
      <c r="C117" s="953"/>
      <c r="D117" s="966"/>
      <c r="E117" s="974"/>
      <c r="F117" s="974"/>
      <c r="G117" s="982">
        <f>C115</f>
        <v>0</v>
      </c>
      <c r="H117" s="992"/>
      <c r="I117" s="1001"/>
      <c r="J117" s="1007"/>
      <c r="K117" s="1007"/>
      <c r="L117" s="982"/>
      <c r="M117" s="1013"/>
      <c r="N117" s="1018"/>
      <c r="O117" s="1023"/>
      <c r="P117" s="1189" t="s">
        <v>30</v>
      </c>
      <c r="Q117" s="1035"/>
      <c r="R117" s="1035"/>
      <c r="S117" s="1045"/>
      <c r="T117" s="1058"/>
      <c r="U117" s="1072" t="str">
        <f>IF(U115="","",VLOOKUP(U115,'標準様式１シフト記号表（勤務時間帯）'!$D$6:$Z$47,23,FALSE))</f>
        <v/>
      </c>
      <c r="V117" s="1082" t="str">
        <f>IF(V115="","",VLOOKUP(V115,'標準様式１シフト記号表（勤務時間帯）'!$D$6:$Z$47,23,FALSE))</f>
        <v/>
      </c>
      <c r="W117" s="1082" t="str">
        <f>IF(W115="","",VLOOKUP(W115,'標準様式１シフト記号表（勤務時間帯）'!$D$6:$Z$47,23,FALSE))</f>
        <v/>
      </c>
      <c r="X117" s="1082" t="str">
        <f>IF(X115="","",VLOOKUP(X115,'標準様式１シフト記号表（勤務時間帯）'!$D$6:$Z$47,23,FALSE))</f>
        <v/>
      </c>
      <c r="Y117" s="1082" t="str">
        <f>IF(Y115="","",VLOOKUP(Y115,'標準様式１シフト記号表（勤務時間帯）'!$D$6:$Z$47,23,FALSE))</f>
        <v/>
      </c>
      <c r="Z117" s="1082" t="str">
        <f>IF(Z115="","",VLOOKUP(Z115,'標準様式１シフト記号表（勤務時間帯）'!$D$6:$Z$47,23,FALSE))</f>
        <v/>
      </c>
      <c r="AA117" s="1096" t="str">
        <f>IF(AA115="","",VLOOKUP(AA115,'標準様式１シフト記号表（勤務時間帯）'!$D$6:$Z$47,23,FALSE))</f>
        <v/>
      </c>
      <c r="AB117" s="1072" t="str">
        <f>IF(AB115="","",VLOOKUP(AB115,'標準様式１シフト記号表（勤務時間帯）'!$D$6:$Z$47,23,FALSE))</f>
        <v/>
      </c>
      <c r="AC117" s="1082" t="str">
        <f>IF(AC115="","",VLOOKUP(AC115,'標準様式１シフト記号表（勤務時間帯）'!$D$6:$Z$47,23,FALSE))</f>
        <v/>
      </c>
      <c r="AD117" s="1082" t="str">
        <f>IF(AD115="","",VLOOKUP(AD115,'標準様式１シフト記号表（勤務時間帯）'!$D$6:$Z$47,23,FALSE))</f>
        <v/>
      </c>
      <c r="AE117" s="1082" t="str">
        <f>IF(AE115="","",VLOOKUP(AE115,'標準様式１シフト記号表（勤務時間帯）'!$D$6:$Z$47,23,FALSE))</f>
        <v/>
      </c>
      <c r="AF117" s="1082" t="str">
        <f>IF(AF115="","",VLOOKUP(AF115,'標準様式１シフト記号表（勤務時間帯）'!$D$6:$Z$47,23,FALSE))</f>
        <v/>
      </c>
      <c r="AG117" s="1082" t="str">
        <f>IF(AG115="","",VLOOKUP(AG115,'標準様式１シフト記号表（勤務時間帯）'!$D$6:$Z$47,23,FALSE))</f>
        <v/>
      </c>
      <c r="AH117" s="1096" t="str">
        <f>IF(AH115="","",VLOOKUP(AH115,'標準様式１シフト記号表（勤務時間帯）'!$D$6:$Z$47,23,FALSE))</f>
        <v/>
      </c>
      <c r="AI117" s="1072" t="str">
        <f>IF(AI115="","",VLOOKUP(AI115,'標準様式１シフト記号表（勤務時間帯）'!$D$6:$Z$47,23,FALSE))</f>
        <v/>
      </c>
      <c r="AJ117" s="1082" t="str">
        <f>IF(AJ115="","",VLOOKUP(AJ115,'標準様式１シフト記号表（勤務時間帯）'!$D$6:$Z$47,23,FALSE))</f>
        <v/>
      </c>
      <c r="AK117" s="1082" t="str">
        <f>IF(AK115="","",VLOOKUP(AK115,'標準様式１シフト記号表（勤務時間帯）'!$D$6:$Z$47,23,FALSE))</f>
        <v/>
      </c>
      <c r="AL117" s="1082" t="str">
        <f>IF(AL115="","",VLOOKUP(AL115,'標準様式１シフト記号表（勤務時間帯）'!$D$6:$Z$47,23,FALSE))</f>
        <v/>
      </c>
      <c r="AM117" s="1082" t="str">
        <f>IF(AM115="","",VLOOKUP(AM115,'標準様式１シフト記号表（勤務時間帯）'!$D$6:$Z$47,23,FALSE))</f>
        <v/>
      </c>
      <c r="AN117" s="1082" t="str">
        <f>IF(AN115="","",VLOOKUP(AN115,'標準様式１シフト記号表（勤務時間帯）'!$D$6:$Z$47,23,FALSE))</f>
        <v/>
      </c>
      <c r="AO117" s="1096" t="str">
        <f>IF(AO115="","",VLOOKUP(AO115,'標準様式１シフト記号表（勤務時間帯）'!$D$6:$Z$47,23,FALSE))</f>
        <v/>
      </c>
      <c r="AP117" s="1072" t="str">
        <f>IF(AP115="","",VLOOKUP(AP115,'標準様式１シフト記号表（勤務時間帯）'!$D$6:$Z$47,23,FALSE))</f>
        <v/>
      </c>
      <c r="AQ117" s="1082" t="str">
        <f>IF(AQ115="","",VLOOKUP(AQ115,'標準様式１シフト記号表（勤務時間帯）'!$D$6:$Z$47,23,FALSE))</f>
        <v/>
      </c>
      <c r="AR117" s="1082" t="str">
        <f>IF(AR115="","",VLOOKUP(AR115,'標準様式１シフト記号表（勤務時間帯）'!$D$6:$Z$47,23,FALSE))</f>
        <v/>
      </c>
      <c r="AS117" s="1082" t="str">
        <f>IF(AS115="","",VLOOKUP(AS115,'標準様式１シフト記号表（勤務時間帯）'!$D$6:$Z$47,23,FALSE))</f>
        <v/>
      </c>
      <c r="AT117" s="1082" t="str">
        <f>IF(AT115="","",VLOOKUP(AT115,'標準様式１シフト記号表（勤務時間帯）'!$D$6:$Z$47,23,FALSE))</f>
        <v/>
      </c>
      <c r="AU117" s="1082" t="str">
        <f>IF(AU115="","",VLOOKUP(AU115,'標準様式１シフト記号表（勤務時間帯）'!$D$6:$Z$47,23,FALSE))</f>
        <v/>
      </c>
      <c r="AV117" s="1096" t="str">
        <f>IF(AV115="","",VLOOKUP(AV115,'標準様式１シフト記号表（勤務時間帯）'!$D$6:$Z$47,23,FALSE))</f>
        <v/>
      </c>
      <c r="AW117" s="1072" t="str">
        <f>IF(AW115="","",VLOOKUP(AW115,'標準様式１シフト記号表（勤務時間帯）'!$D$6:$Z$47,23,FALSE))</f>
        <v/>
      </c>
      <c r="AX117" s="1082" t="str">
        <f>IF(AX115="","",VLOOKUP(AX115,'標準様式１シフト記号表（勤務時間帯）'!$D$6:$Z$47,23,FALSE))</f>
        <v/>
      </c>
      <c r="AY117" s="1082" t="str">
        <f>IF(AY115="","",VLOOKUP(AY115,'標準様式１シフト記号表（勤務時間帯）'!$D$6:$Z$47,23,FALSE))</f>
        <v/>
      </c>
      <c r="AZ117" s="1132">
        <f>IF($BC$4="４週",SUM(U117:AV117),IF($BC$4="暦月",SUM(U117:AY117),""))</f>
        <v>0</v>
      </c>
      <c r="BA117" s="1144"/>
      <c r="BB117" s="1158">
        <f>IF($BC$4="４週",AZ117/4,IF($BC$4="暦月",(AZ117/($BC$9/7)),""))</f>
        <v>0</v>
      </c>
      <c r="BC117" s="1144"/>
      <c r="BD117" s="1174"/>
      <c r="BE117" s="1178"/>
      <c r="BF117" s="1178"/>
      <c r="BG117" s="1178"/>
      <c r="BH117" s="1183"/>
    </row>
    <row r="118" spans="2:60" ht="20.25" customHeight="1">
      <c r="B118" s="941"/>
      <c r="C118" s="954"/>
      <c r="D118" s="967"/>
      <c r="E118" s="975"/>
      <c r="F118" s="975"/>
      <c r="G118" s="983"/>
      <c r="H118" s="993"/>
      <c r="I118" s="1002"/>
      <c r="J118" s="1008"/>
      <c r="K118" s="1008"/>
      <c r="L118" s="983"/>
      <c r="M118" s="1014"/>
      <c r="N118" s="1019"/>
      <c r="O118" s="1024"/>
      <c r="P118" s="1031" t="s">
        <v>305</v>
      </c>
      <c r="Q118" s="1039"/>
      <c r="R118" s="1039"/>
      <c r="S118" s="1047"/>
      <c r="T118" s="1061"/>
      <c r="U118" s="1073"/>
      <c r="V118" s="1083"/>
      <c r="W118" s="1083"/>
      <c r="X118" s="1083"/>
      <c r="Y118" s="1083"/>
      <c r="Z118" s="1083"/>
      <c r="AA118" s="1097"/>
      <c r="AB118" s="1073"/>
      <c r="AC118" s="1083"/>
      <c r="AD118" s="1083"/>
      <c r="AE118" s="1083"/>
      <c r="AF118" s="1083"/>
      <c r="AG118" s="1083"/>
      <c r="AH118" s="1097"/>
      <c r="AI118" s="1073"/>
      <c r="AJ118" s="1083"/>
      <c r="AK118" s="1083"/>
      <c r="AL118" s="1083"/>
      <c r="AM118" s="1083"/>
      <c r="AN118" s="1083"/>
      <c r="AO118" s="1097"/>
      <c r="AP118" s="1073"/>
      <c r="AQ118" s="1083"/>
      <c r="AR118" s="1083"/>
      <c r="AS118" s="1083"/>
      <c r="AT118" s="1083"/>
      <c r="AU118" s="1083"/>
      <c r="AV118" s="1097"/>
      <c r="AW118" s="1073"/>
      <c r="AX118" s="1083"/>
      <c r="AY118" s="1083"/>
      <c r="AZ118" s="1133"/>
      <c r="BA118" s="1145"/>
      <c r="BB118" s="1159"/>
      <c r="BC118" s="1145"/>
      <c r="BD118" s="1175"/>
      <c r="BE118" s="1179"/>
      <c r="BF118" s="1179"/>
      <c r="BG118" s="1179"/>
      <c r="BH118" s="1184"/>
    </row>
    <row r="119" spans="2:60" ht="20.25" customHeight="1">
      <c r="B119" s="939">
        <f>B116+1</f>
        <v>33</v>
      </c>
      <c r="C119" s="952"/>
      <c r="D119" s="965"/>
      <c r="E119" s="973"/>
      <c r="F119" s="973">
        <f>C118</f>
        <v>0</v>
      </c>
      <c r="G119" s="981"/>
      <c r="H119" s="991"/>
      <c r="I119" s="1000"/>
      <c r="J119" s="1006"/>
      <c r="K119" s="1006"/>
      <c r="L119" s="981"/>
      <c r="M119" s="1012"/>
      <c r="N119" s="1017"/>
      <c r="O119" s="1022"/>
      <c r="P119" s="1027" t="s">
        <v>301</v>
      </c>
      <c r="Q119" s="1034"/>
      <c r="R119" s="1034"/>
      <c r="S119" s="1042"/>
      <c r="T119" s="1054"/>
      <c r="U119" s="1071" t="str">
        <f>IF(U118="","",VLOOKUP(U118,'標準様式１シフト記号表（勤務時間帯）'!$D$6:$X$47,21,FALSE))</f>
        <v/>
      </c>
      <c r="V119" s="1081" t="str">
        <f>IF(V118="","",VLOOKUP(V118,'標準様式１シフト記号表（勤務時間帯）'!$D$6:$X$47,21,FALSE))</f>
        <v/>
      </c>
      <c r="W119" s="1081" t="str">
        <f>IF(W118="","",VLOOKUP(W118,'標準様式１シフト記号表（勤務時間帯）'!$D$6:$X$47,21,FALSE))</f>
        <v/>
      </c>
      <c r="X119" s="1081" t="str">
        <f>IF(X118="","",VLOOKUP(X118,'標準様式１シフト記号表（勤務時間帯）'!$D$6:$X$47,21,FALSE))</f>
        <v/>
      </c>
      <c r="Y119" s="1081" t="str">
        <f>IF(Y118="","",VLOOKUP(Y118,'標準様式１シフト記号表（勤務時間帯）'!$D$6:$X$47,21,FALSE))</f>
        <v/>
      </c>
      <c r="Z119" s="1081" t="str">
        <f>IF(Z118="","",VLOOKUP(Z118,'標準様式１シフト記号表（勤務時間帯）'!$D$6:$X$47,21,FALSE))</f>
        <v/>
      </c>
      <c r="AA119" s="1095" t="str">
        <f>IF(AA118="","",VLOOKUP(AA118,'標準様式１シフト記号表（勤務時間帯）'!$D$6:$X$47,21,FALSE))</f>
        <v/>
      </c>
      <c r="AB119" s="1071" t="str">
        <f>IF(AB118="","",VLOOKUP(AB118,'標準様式１シフト記号表（勤務時間帯）'!$D$6:$X$47,21,FALSE))</f>
        <v/>
      </c>
      <c r="AC119" s="1081" t="str">
        <f>IF(AC118="","",VLOOKUP(AC118,'標準様式１シフト記号表（勤務時間帯）'!$D$6:$X$47,21,FALSE))</f>
        <v/>
      </c>
      <c r="AD119" s="1081" t="str">
        <f>IF(AD118="","",VLOOKUP(AD118,'標準様式１シフト記号表（勤務時間帯）'!$D$6:$X$47,21,FALSE))</f>
        <v/>
      </c>
      <c r="AE119" s="1081" t="str">
        <f>IF(AE118="","",VLOOKUP(AE118,'標準様式１シフト記号表（勤務時間帯）'!$D$6:$X$47,21,FALSE))</f>
        <v/>
      </c>
      <c r="AF119" s="1081" t="str">
        <f>IF(AF118="","",VLOOKUP(AF118,'標準様式１シフト記号表（勤務時間帯）'!$D$6:$X$47,21,FALSE))</f>
        <v/>
      </c>
      <c r="AG119" s="1081" t="str">
        <f>IF(AG118="","",VLOOKUP(AG118,'標準様式１シフト記号表（勤務時間帯）'!$D$6:$X$47,21,FALSE))</f>
        <v/>
      </c>
      <c r="AH119" s="1095" t="str">
        <f>IF(AH118="","",VLOOKUP(AH118,'標準様式１シフト記号表（勤務時間帯）'!$D$6:$X$47,21,FALSE))</f>
        <v/>
      </c>
      <c r="AI119" s="1071" t="str">
        <f>IF(AI118="","",VLOOKUP(AI118,'標準様式１シフト記号表（勤務時間帯）'!$D$6:$X$47,21,FALSE))</f>
        <v/>
      </c>
      <c r="AJ119" s="1081" t="str">
        <f>IF(AJ118="","",VLOOKUP(AJ118,'標準様式１シフト記号表（勤務時間帯）'!$D$6:$X$47,21,FALSE))</f>
        <v/>
      </c>
      <c r="AK119" s="1081" t="str">
        <f>IF(AK118="","",VLOOKUP(AK118,'標準様式１シフト記号表（勤務時間帯）'!$D$6:$X$47,21,FALSE))</f>
        <v/>
      </c>
      <c r="AL119" s="1081" t="str">
        <f>IF(AL118="","",VLOOKUP(AL118,'標準様式１シフト記号表（勤務時間帯）'!$D$6:$X$47,21,FALSE))</f>
        <v/>
      </c>
      <c r="AM119" s="1081" t="str">
        <f>IF(AM118="","",VLOOKUP(AM118,'標準様式１シフト記号表（勤務時間帯）'!$D$6:$X$47,21,FALSE))</f>
        <v/>
      </c>
      <c r="AN119" s="1081" t="str">
        <f>IF(AN118="","",VLOOKUP(AN118,'標準様式１シフト記号表（勤務時間帯）'!$D$6:$X$47,21,FALSE))</f>
        <v/>
      </c>
      <c r="AO119" s="1095" t="str">
        <f>IF(AO118="","",VLOOKUP(AO118,'標準様式１シフト記号表（勤務時間帯）'!$D$6:$X$47,21,FALSE))</f>
        <v/>
      </c>
      <c r="AP119" s="1071" t="str">
        <f>IF(AP118="","",VLOOKUP(AP118,'標準様式１シフト記号表（勤務時間帯）'!$D$6:$X$47,21,FALSE))</f>
        <v/>
      </c>
      <c r="AQ119" s="1081" t="str">
        <f>IF(AQ118="","",VLOOKUP(AQ118,'標準様式１シフト記号表（勤務時間帯）'!$D$6:$X$47,21,FALSE))</f>
        <v/>
      </c>
      <c r="AR119" s="1081" t="str">
        <f>IF(AR118="","",VLOOKUP(AR118,'標準様式１シフト記号表（勤務時間帯）'!$D$6:$X$47,21,FALSE))</f>
        <v/>
      </c>
      <c r="AS119" s="1081" t="str">
        <f>IF(AS118="","",VLOOKUP(AS118,'標準様式１シフト記号表（勤務時間帯）'!$D$6:$X$47,21,FALSE))</f>
        <v/>
      </c>
      <c r="AT119" s="1081" t="str">
        <f>IF(AT118="","",VLOOKUP(AT118,'標準様式１シフト記号表（勤務時間帯）'!$D$6:$X$47,21,FALSE))</f>
        <v/>
      </c>
      <c r="AU119" s="1081" t="str">
        <f>IF(AU118="","",VLOOKUP(AU118,'標準様式１シフト記号表（勤務時間帯）'!$D$6:$X$47,21,FALSE))</f>
        <v/>
      </c>
      <c r="AV119" s="1095" t="str">
        <f>IF(AV118="","",VLOOKUP(AV118,'標準様式１シフト記号表（勤務時間帯）'!$D$6:$X$47,21,FALSE))</f>
        <v/>
      </c>
      <c r="AW119" s="1071" t="str">
        <f>IF(AW118="","",VLOOKUP(AW118,'標準様式１シフト記号表（勤務時間帯）'!$D$6:$X$47,21,FALSE))</f>
        <v/>
      </c>
      <c r="AX119" s="1081" t="str">
        <f>IF(AX118="","",VLOOKUP(AX118,'標準様式１シフト記号表（勤務時間帯）'!$D$6:$X$47,21,FALSE))</f>
        <v/>
      </c>
      <c r="AY119" s="1081" t="str">
        <f>IF(AY118="","",VLOOKUP(AY118,'標準様式１シフト記号表（勤務時間帯）'!$D$6:$X$47,21,FALSE))</f>
        <v/>
      </c>
      <c r="AZ119" s="1131">
        <f>IF($BC$4="４週",SUM(U119:AV119),IF($BC$4="暦月",SUM(U119:AY119),""))</f>
        <v>0</v>
      </c>
      <c r="BA119" s="1143"/>
      <c r="BB119" s="1157">
        <f>IF($BC$4="４週",AZ119/4,IF($BC$4="暦月",(AZ119/($BC$9/7)),""))</f>
        <v>0</v>
      </c>
      <c r="BC119" s="1143"/>
      <c r="BD119" s="1173"/>
      <c r="BE119" s="1177"/>
      <c r="BF119" s="1177"/>
      <c r="BG119" s="1177"/>
      <c r="BH119" s="1182"/>
    </row>
    <row r="120" spans="2:60" ht="20.25" customHeight="1">
      <c r="B120" s="940"/>
      <c r="C120" s="953"/>
      <c r="D120" s="966"/>
      <c r="E120" s="974"/>
      <c r="F120" s="974"/>
      <c r="G120" s="982">
        <f>C118</f>
        <v>0</v>
      </c>
      <c r="H120" s="992"/>
      <c r="I120" s="1001"/>
      <c r="J120" s="1007"/>
      <c r="K120" s="1007"/>
      <c r="L120" s="982"/>
      <c r="M120" s="1013"/>
      <c r="N120" s="1018"/>
      <c r="O120" s="1023"/>
      <c r="P120" s="1189" t="s">
        <v>30</v>
      </c>
      <c r="Q120" s="1035"/>
      <c r="R120" s="1035"/>
      <c r="S120" s="1045"/>
      <c r="T120" s="1058"/>
      <c r="U120" s="1072" t="str">
        <f>IF(U118="","",VLOOKUP(U118,'標準様式１シフト記号表（勤務時間帯）'!$D$6:$Z$47,23,FALSE))</f>
        <v/>
      </c>
      <c r="V120" s="1082" t="str">
        <f>IF(V118="","",VLOOKUP(V118,'標準様式１シフト記号表（勤務時間帯）'!$D$6:$Z$47,23,FALSE))</f>
        <v/>
      </c>
      <c r="W120" s="1082" t="str">
        <f>IF(W118="","",VLOOKUP(W118,'標準様式１シフト記号表（勤務時間帯）'!$D$6:$Z$47,23,FALSE))</f>
        <v/>
      </c>
      <c r="X120" s="1082" t="str">
        <f>IF(X118="","",VLOOKUP(X118,'標準様式１シフト記号表（勤務時間帯）'!$D$6:$Z$47,23,FALSE))</f>
        <v/>
      </c>
      <c r="Y120" s="1082" t="str">
        <f>IF(Y118="","",VLOOKUP(Y118,'標準様式１シフト記号表（勤務時間帯）'!$D$6:$Z$47,23,FALSE))</f>
        <v/>
      </c>
      <c r="Z120" s="1082" t="str">
        <f>IF(Z118="","",VLOOKUP(Z118,'標準様式１シフト記号表（勤務時間帯）'!$D$6:$Z$47,23,FALSE))</f>
        <v/>
      </c>
      <c r="AA120" s="1096" t="str">
        <f>IF(AA118="","",VLOOKUP(AA118,'標準様式１シフト記号表（勤務時間帯）'!$D$6:$Z$47,23,FALSE))</f>
        <v/>
      </c>
      <c r="AB120" s="1072" t="str">
        <f>IF(AB118="","",VLOOKUP(AB118,'標準様式１シフト記号表（勤務時間帯）'!$D$6:$Z$47,23,FALSE))</f>
        <v/>
      </c>
      <c r="AC120" s="1082" t="str">
        <f>IF(AC118="","",VLOOKUP(AC118,'標準様式１シフト記号表（勤務時間帯）'!$D$6:$Z$47,23,FALSE))</f>
        <v/>
      </c>
      <c r="AD120" s="1082" t="str">
        <f>IF(AD118="","",VLOOKUP(AD118,'標準様式１シフト記号表（勤務時間帯）'!$D$6:$Z$47,23,FALSE))</f>
        <v/>
      </c>
      <c r="AE120" s="1082" t="str">
        <f>IF(AE118="","",VLOOKUP(AE118,'標準様式１シフト記号表（勤務時間帯）'!$D$6:$Z$47,23,FALSE))</f>
        <v/>
      </c>
      <c r="AF120" s="1082" t="str">
        <f>IF(AF118="","",VLOOKUP(AF118,'標準様式１シフト記号表（勤務時間帯）'!$D$6:$Z$47,23,FALSE))</f>
        <v/>
      </c>
      <c r="AG120" s="1082" t="str">
        <f>IF(AG118="","",VLOOKUP(AG118,'標準様式１シフト記号表（勤務時間帯）'!$D$6:$Z$47,23,FALSE))</f>
        <v/>
      </c>
      <c r="AH120" s="1096" t="str">
        <f>IF(AH118="","",VLOOKUP(AH118,'標準様式１シフト記号表（勤務時間帯）'!$D$6:$Z$47,23,FALSE))</f>
        <v/>
      </c>
      <c r="AI120" s="1072" t="str">
        <f>IF(AI118="","",VLOOKUP(AI118,'標準様式１シフト記号表（勤務時間帯）'!$D$6:$Z$47,23,FALSE))</f>
        <v/>
      </c>
      <c r="AJ120" s="1082" t="str">
        <f>IF(AJ118="","",VLOOKUP(AJ118,'標準様式１シフト記号表（勤務時間帯）'!$D$6:$Z$47,23,FALSE))</f>
        <v/>
      </c>
      <c r="AK120" s="1082" t="str">
        <f>IF(AK118="","",VLOOKUP(AK118,'標準様式１シフト記号表（勤務時間帯）'!$D$6:$Z$47,23,FALSE))</f>
        <v/>
      </c>
      <c r="AL120" s="1082" t="str">
        <f>IF(AL118="","",VLOOKUP(AL118,'標準様式１シフト記号表（勤務時間帯）'!$D$6:$Z$47,23,FALSE))</f>
        <v/>
      </c>
      <c r="AM120" s="1082" t="str">
        <f>IF(AM118="","",VLOOKUP(AM118,'標準様式１シフト記号表（勤務時間帯）'!$D$6:$Z$47,23,FALSE))</f>
        <v/>
      </c>
      <c r="AN120" s="1082" t="str">
        <f>IF(AN118="","",VLOOKUP(AN118,'標準様式１シフト記号表（勤務時間帯）'!$D$6:$Z$47,23,FALSE))</f>
        <v/>
      </c>
      <c r="AO120" s="1096" t="str">
        <f>IF(AO118="","",VLOOKUP(AO118,'標準様式１シフト記号表（勤務時間帯）'!$D$6:$Z$47,23,FALSE))</f>
        <v/>
      </c>
      <c r="AP120" s="1072" t="str">
        <f>IF(AP118="","",VLOOKUP(AP118,'標準様式１シフト記号表（勤務時間帯）'!$D$6:$Z$47,23,FALSE))</f>
        <v/>
      </c>
      <c r="AQ120" s="1082" t="str">
        <f>IF(AQ118="","",VLOOKUP(AQ118,'標準様式１シフト記号表（勤務時間帯）'!$D$6:$Z$47,23,FALSE))</f>
        <v/>
      </c>
      <c r="AR120" s="1082" t="str">
        <f>IF(AR118="","",VLOOKUP(AR118,'標準様式１シフト記号表（勤務時間帯）'!$D$6:$Z$47,23,FALSE))</f>
        <v/>
      </c>
      <c r="AS120" s="1082" t="str">
        <f>IF(AS118="","",VLOOKUP(AS118,'標準様式１シフト記号表（勤務時間帯）'!$D$6:$Z$47,23,FALSE))</f>
        <v/>
      </c>
      <c r="AT120" s="1082" t="str">
        <f>IF(AT118="","",VLOOKUP(AT118,'標準様式１シフト記号表（勤務時間帯）'!$D$6:$Z$47,23,FALSE))</f>
        <v/>
      </c>
      <c r="AU120" s="1082" t="str">
        <f>IF(AU118="","",VLOOKUP(AU118,'標準様式１シフト記号表（勤務時間帯）'!$D$6:$Z$47,23,FALSE))</f>
        <v/>
      </c>
      <c r="AV120" s="1096" t="str">
        <f>IF(AV118="","",VLOOKUP(AV118,'標準様式１シフト記号表（勤務時間帯）'!$D$6:$Z$47,23,FALSE))</f>
        <v/>
      </c>
      <c r="AW120" s="1072" t="str">
        <f>IF(AW118="","",VLOOKUP(AW118,'標準様式１シフト記号表（勤務時間帯）'!$D$6:$Z$47,23,FALSE))</f>
        <v/>
      </c>
      <c r="AX120" s="1082" t="str">
        <f>IF(AX118="","",VLOOKUP(AX118,'標準様式１シフト記号表（勤務時間帯）'!$D$6:$Z$47,23,FALSE))</f>
        <v/>
      </c>
      <c r="AY120" s="1082" t="str">
        <f>IF(AY118="","",VLOOKUP(AY118,'標準様式１シフト記号表（勤務時間帯）'!$D$6:$Z$47,23,FALSE))</f>
        <v/>
      </c>
      <c r="AZ120" s="1132">
        <f>IF($BC$4="４週",SUM(U120:AV120),IF($BC$4="暦月",SUM(U120:AY120),""))</f>
        <v>0</v>
      </c>
      <c r="BA120" s="1144"/>
      <c r="BB120" s="1158">
        <f>IF($BC$4="４週",AZ120/4,IF($BC$4="暦月",(AZ120/($BC$9/7)),""))</f>
        <v>0</v>
      </c>
      <c r="BC120" s="1144"/>
      <c r="BD120" s="1174"/>
      <c r="BE120" s="1178"/>
      <c r="BF120" s="1178"/>
      <c r="BG120" s="1178"/>
      <c r="BH120" s="1183"/>
    </row>
    <row r="121" spans="2:60" ht="20.25" customHeight="1">
      <c r="B121" s="941"/>
      <c r="C121" s="954"/>
      <c r="D121" s="967"/>
      <c r="E121" s="975"/>
      <c r="F121" s="975"/>
      <c r="G121" s="983"/>
      <c r="H121" s="993"/>
      <c r="I121" s="1002"/>
      <c r="J121" s="1008"/>
      <c r="K121" s="1008"/>
      <c r="L121" s="983"/>
      <c r="M121" s="1014"/>
      <c r="N121" s="1019"/>
      <c r="O121" s="1024"/>
      <c r="P121" s="1031" t="s">
        <v>305</v>
      </c>
      <c r="Q121" s="1039"/>
      <c r="R121" s="1039"/>
      <c r="S121" s="1047"/>
      <c r="T121" s="1061"/>
      <c r="U121" s="1073"/>
      <c r="V121" s="1083"/>
      <c r="W121" s="1083"/>
      <c r="X121" s="1083"/>
      <c r="Y121" s="1083"/>
      <c r="Z121" s="1083"/>
      <c r="AA121" s="1097"/>
      <c r="AB121" s="1073"/>
      <c r="AC121" s="1083"/>
      <c r="AD121" s="1083"/>
      <c r="AE121" s="1083"/>
      <c r="AF121" s="1083"/>
      <c r="AG121" s="1083"/>
      <c r="AH121" s="1097"/>
      <c r="AI121" s="1073"/>
      <c r="AJ121" s="1083"/>
      <c r="AK121" s="1083"/>
      <c r="AL121" s="1083"/>
      <c r="AM121" s="1083"/>
      <c r="AN121" s="1083"/>
      <c r="AO121" s="1097"/>
      <c r="AP121" s="1073"/>
      <c r="AQ121" s="1083"/>
      <c r="AR121" s="1083"/>
      <c r="AS121" s="1083"/>
      <c r="AT121" s="1083"/>
      <c r="AU121" s="1083"/>
      <c r="AV121" s="1097"/>
      <c r="AW121" s="1073"/>
      <c r="AX121" s="1083"/>
      <c r="AY121" s="1083"/>
      <c r="AZ121" s="1133"/>
      <c r="BA121" s="1145"/>
      <c r="BB121" s="1159"/>
      <c r="BC121" s="1145"/>
      <c r="BD121" s="1175"/>
      <c r="BE121" s="1179"/>
      <c r="BF121" s="1179"/>
      <c r="BG121" s="1179"/>
      <c r="BH121" s="1184"/>
    </row>
    <row r="122" spans="2:60" ht="20.25" customHeight="1">
      <c r="B122" s="939">
        <f>B119+1</f>
        <v>34</v>
      </c>
      <c r="C122" s="952"/>
      <c r="D122" s="965"/>
      <c r="E122" s="973"/>
      <c r="F122" s="973">
        <f>C121</f>
        <v>0</v>
      </c>
      <c r="G122" s="981"/>
      <c r="H122" s="991"/>
      <c r="I122" s="1000"/>
      <c r="J122" s="1006"/>
      <c r="K122" s="1006"/>
      <c r="L122" s="981"/>
      <c r="M122" s="1012"/>
      <c r="N122" s="1017"/>
      <c r="O122" s="1022"/>
      <c r="P122" s="1027" t="s">
        <v>301</v>
      </c>
      <c r="Q122" s="1034"/>
      <c r="R122" s="1034"/>
      <c r="S122" s="1042"/>
      <c r="T122" s="1054"/>
      <c r="U122" s="1071" t="str">
        <f>IF(U121="","",VLOOKUP(U121,'標準様式１シフト記号表（勤務時間帯）'!$D$6:$X$47,21,FALSE))</f>
        <v/>
      </c>
      <c r="V122" s="1081" t="str">
        <f>IF(V121="","",VLOOKUP(V121,'標準様式１シフト記号表（勤務時間帯）'!$D$6:$X$47,21,FALSE))</f>
        <v/>
      </c>
      <c r="W122" s="1081" t="str">
        <f>IF(W121="","",VLOOKUP(W121,'標準様式１シフト記号表（勤務時間帯）'!$D$6:$X$47,21,FALSE))</f>
        <v/>
      </c>
      <c r="X122" s="1081" t="str">
        <f>IF(X121="","",VLOOKUP(X121,'標準様式１シフト記号表（勤務時間帯）'!$D$6:$X$47,21,FALSE))</f>
        <v/>
      </c>
      <c r="Y122" s="1081" t="str">
        <f>IF(Y121="","",VLOOKUP(Y121,'標準様式１シフト記号表（勤務時間帯）'!$D$6:$X$47,21,FALSE))</f>
        <v/>
      </c>
      <c r="Z122" s="1081" t="str">
        <f>IF(Z121="","",VLOOKUP(Z121,'標準様式１シフト記号表（勤務時間帯）'!$D$6:$X$47,21,FALSE))</f>
        <v/>
      </c>
      <c r="AA122" s="1095" t="str">
        <f>IF(AA121="","",VLOOKUP(AA121,'標準様式１シフト記号表（勤務時間帯）'!$D$6:$X$47,21,FALSE))</f>
        <v/>
      </c>
      <c r="AB122" s="1071" t="str">
        <f>IF(AB121="","",VLOOKUP(AB121,'標準様式１シフト記号表（勤務時間帯）'!$D$6:$X$47,21,FALSE))</f>
        <v/>
      </c>
      <c r="AC122" s="1081" t="str">
        <f>IF(AC121="","",VLOOKUP(AC121,'標準様式１シフト記号表（勤務時間帯）'!$D$6:$X$47,21,FALSE))</f>
        <v/>
      </c>
      <c r="AD122" s="1081" t="str">
        <f>IF(AD121="","",VLOOKUP(AD121,'標準様式１シフト記号表（勤務時間帯）'!$D$6:$X$47,21,FALSE))</f>
        <v/>
      </c>
      <c r="AE122" s="1081" t="str">
        <f>IF(AE121="","",VLOOKUP(AE121,'標準様式１シフト記号表（勤務時間帯）'!$D$6:$X$47,21,FALSE))</f>
        <v/>
      </c>
      <c r="AF122" s="1081" t="str">
        <f>IF(AF121="","",VLOOKUP(AF121,'標準様式１シフト記号表（勤務時間帯）'!$D$6:$X$47,21,FALSE))</f>
        <v/>
      </c>
      <c r="AG122" s="1081" t="str">
        <f>IF(AG121="","",VLOOKUP(AG121,'標準様式１シフト記号表（勤務時間帯）'!$D$6:$X$47,21,FALSE))</f>
        <v/>
      </c>
      <c r="AH122" s="1095" t="str">
        <f>IF(AH121="","",VLOOKUP(AH121,'標準様式１シフト記号表（勤務時間帯）'!$D$6:$X$47,21,FALSE))</f>
        <v/>
      </c>
      <c r="AI122" s="1071" t="str">
        <f>IF(AI121="","",VLOOKUP(AI121,'標準様式１シフト記号表（勤務時間帯）'!$D$6:$X$47,21,FALSE))</f>
        <v/>
      </c>
      <c r="AJ122" s="1081" t="str">
        <f>IF(AJ121="","",VLOOKUP(AJ121,'標準様式１シフト記号表（勤務時間帯）'!$D$6:$X$47,21,FALSE))</f>
        <v/>
      </c>
      <c r="AK122" s="1081" t="str">
        <f>IF(AK121="","",VLOOKUP(AK121,'標準様式１シフト記号表（勤務時間帯）'!$D$6:$X$47,21,FALSE))</f>
        <v/>
      </c>
      <c r="AL122" s="1081" t="str">
        <f>IF(AL121="","",VLOOKUP(AL121,'標準様式１シフト記号表（勤務時間帯）'!$D$6:$X$47,21,FALSE))</f>
        <v/>
      </c>
      <c r="AM122" s="1081" t="str">
        <f>IF(AM121="","",VLOOKUP(AM121,'標準様式１シフト記号表（勤務時間帯）'!$D$6:$X$47,21,FALSE))</f>
        <v/>
      </c>
      <c r="AN122" s="1081" t="str">
        <f>IF(AN121="","",VLOOKUP(AN121,'標準様式１シフト記号表（勤務時間帯）'!$D$6:$X$47,21,FALSE))</f>
        <v/>
      </c>
      <c r="AO122" s="1095" t="str">
        <f>IF(AO121="","",VLOOKUP(AO121,'標準様式１シフト記号表（勤務時間帯）'!$D$6:$X$47,21,FALSE))</f>
        <v/>
      </c>
      <c r="AP122" s="1071" t="str">
        <f>IF(AP121="","",VLOOKUP(AP121,'標準様式１シフト記号表（勤務時間帯）'!$D$6:$X$47,21,FALSE))</f>
        <v/>
      </c>
      <c r="AQ122" s="1081" t="str">
        <f>IF(AQ121="","",VLOOKUP(AQ121,'標準様式１シフト記号表（勤務時間帯）'!$D$6:$X$47,21,FALSE))</f>
        <v/>
      </c>
      <c r="AR122" s="1081" t="str">
        <f>IF(AR121="","",VLOOKUP(AR121,'標準様式１シフト記号表（勤務時間帯）'!$D$6:$X$47,21,FALSE))</f>
        <v/>
      </c>
      <c r="AS122" s="1081" t="str">
        <f>IF(AS121="","",VLOOKUP(AS121,'標準様式１シフト記号表（勤務時間帯）'!$D$6:$X$47,21,FALSE))</f>
        <v/>
      </c>
      <c r="AT122" s="1081" t="str">
        <f>IF(AT121="","",VLOOKUP(AT121,'標準様式１シフト記号表（勤務時間帯）'!$D$6:$X$47,21,FALSE))</f>
        <v/>
      </c>
      <c r="AU122" s="1081" t="str">
        <f>IF(AU121="","",VLOOKUP(AU121,'標準様式１シフト記号表（勤務時間帯）'!$D$6:$X$47,21,FALSE))</f>
        <v/>
      </c>
      <c r="AV122" s="1095" t="str">
        <f>IF(AV121="","",VLOOKUP(AV121,'標準様式１シフト記号表（勤務時間帯）'!$D$6:$X$47,21,FALSE))</f>
        <v/>
      </c>
      <c r="AW122" s="1071" t="str">
        <f>IF(AW121="","",VLOOKUP(AW121,'標準様式１シフト記号表（勤務時間帯）'!$D$6:$X$47,21,FALSE))</f>
        <v/>
      </c>
      <c r="AX122" s="1081" t="str">
        <f>IF(AX121="","",VLOOKUP(AX121,'標準様式１シフト記号表（勤務時間帯）'!$D$6:$X$47,21,FALSE))</f>
        <v/>
      </c>
      <c r="AY122" s="1081" t="str">
        <f>IF(AY121="","",VLOOKUP(AY121,'標準様式１シフト記号表（勤務時間帯）'!$D$6:$X$47,21,FALSE))</f>
        <v/>
      </c>
      <c r="AZ122" s="1131">
        <f>IF($BC$4="４週",SUM(U122:AV122),IF($BC$4="暦月",SUM(U122:AY122),""))</f>
        <v>0</v>
      </c>
      <c r="BA122" s="1143"/>
      <c r="BB122" s="1157">
        <f>IF($BC$4="４週",AZ122/4,IF($BC$4="暦月",(AZ122/($BC$9/7)),""))</f>
        <v>0</v>
      </c>
      <c r="BC122" s="1143"/>
      <c r="BD122" s="1173"/>
      <c r="BE122" s="1177"/>
      <c r="BF122" s="1177"/>
      <c r="BG122" s="1177"/>
      <c r="BH122" s="1182"/>
    </row>
    <row r="123" spans="2:60" ht="20.25" customHeight="1">
      <c r="B123" s="940"/>
      <c r="C123" s="953"/>
      <c r="D123" s="966"/>
      <c r="E123" s="974"/>
      <c r="F123" s="974"/>
      <c r="G123" s="982">
        <f>C121</f>
        <v>0</v>
      </c>
      <c r="H123" s="992"/>
      <c r="I123" s="1001"/>
      <c r="J123" s="1007"/>
      <c r="K123" s="1007"/>
      <c r="L123" s="982"/>
      <c r="M123" s="1013"/>
      <c r="N123" s="1018"/>
      <c r="O123" s="1023"/>
      <c r="P123" s="1189" t="s">
        <v>30</v>
      </c>
      <c r="Q123" s="1035"/>
      <c r="R123" s="1035"/>
      <c r="S123" s="1045"/>
      <c r="T123" s="1058"/>
      <c r="U123" s="1072" t="str">
        <f>IF(U121="","",VLOOKUP(U121,'標準様式１シフト記号表（勤務時間帯）'!$D$6:$Z$47,23,FALSE))</f>
        <v/>
      </c>
      <c r="V123" s="1082" t="str">
        <f>IF(V121="","",VLOOKUP(V121,'標準様式１シフト記号表（勤務時間帯）'!$D$6:$Z$47,23,FALSE))</f>
        <v/>
      </c>
      <c r="W123" s="1082" t="str">
        <f>IF(W121="","",VLOOKUP(W121,'標準様式１シフト記号表（勤務時間帯）'!$D$6:$Z$47,23,FALSE))</f>
        <v/>
      </c>
      <c r="X123" s="1082" t="str">
        <f>IF(X121="","",VLOOKUP(X121,'標準様式１シフト記号表（勤務時間帯）'!$D$6:$Z$47,23,FALSE))</f>
        <v/>
      </c>
      <c r="Y123" s="1082" t="str">
        <f>IF(Y121="","",VLOOKUP(Y121,'標準様式１シフト記号表（勤務時間帯）'!$D$6:$Z$47,23,FALSE))</f>
        <v/>
      </c>
      <c r="Z123" s="1082" t="str">
        <f>IF(Z121="","",VLOOKUP(Z121,'標準様式１シフト記号表（勤務時間帯）'!$D$6:$Z$47,23,FALSE))</f>
        <v/>
      </c>
      <c r="AA123" s="1096" t="str">
        <f>IF(AA121="","",VLOOKUP(AA121,'標準様式１シフト記号表（勤務時間帯）'!$D$6:$Z$47,23,FALSE))</f>
        <v/>
      </c>
      <c r="AB123" s="1072" t="str">
        <f>IF(AB121="","",VLOOKUP(AB121,'標準様式１シフト記号表（勤務時間帯）'!$D$6:$Z$47,23,FALSE))</f>
        <v/>
      </c>
      <c r="AC123" s="1082" t="str">
        <f>IF(AC121="","",VLOOKUP(AC121,'標準様式１シフト記号表（勤務時間帯）'!$D$6:$Z$47,23,FALSE))</f>
        <v/>
      </c>
      <c r="AD123" s="1082" t="str">
        <f>IF(AD121="","",VLOOKUP(AD121,'標準様式１シフト記号表（勤務時間帯）'!$D$6:$Z$47,23,FALSE))</f>
        <v/>
      </c>
      <c r="AE123" s="1082" t="str">
        <f>IF(AE121="","",VLOOKUP(AE121,'標準様式１シフト記号表（勤務時間帯）'!$D$6:$Z$47,23,FALSE))</f>
        <v/>
      </c>
      <c r="AF123" s="1082" t="str">
        <f>IF(AF121="","",VLOOKUP(AF121,'標準様式１シフト記号表（勤務時間帯）'!$D$6:$Z$47,23,FALSE))</f>
        <v/>
      </c>
      <c r="AG123" s="1082" t="str">
        <f>IF(AG121="","",VLOOKUP(AG121,'標準様式１シフト記号表（勤務時間帯）'!$D$6:$Z$47,23,FALSE))</f>
        <v/>
      </c>
      <c r="AH123" s="1096" t="str">
        <f>IF(AH121="","",VLOOKUP(AH121,'標準様式１シフト記号表（勤務時間帯）'!$D$6:$Z$47,23,FALSE))</f>
        <v/>
      </c>
      <c r="AI123" s="1072" t="str">
        <f>IF(AI121="","",VLOOKUP(AI121,'標準様式１シフト記号表（勤務時間帯）'!$D$6:$Z$47,23,FALSE))</f>
        <v/>
      </c>
      <c r="AJ123" s="1082" t="str">
        <f>IF(AJ121="","",VLOOKUP(AJ121,'標準様式１シフト記号表（勤務時間帯）'!$D$6:$Z$47,23,FALSE))</f>
        <v/>
      </c>
      <c r="AK123" s="1082" t="str">
        <f>IF(AK121="","",VLOOKUP(AK121,'標準様式１シフト記号表（勤務時間帯）'!$D$6:$Z$47,23,FALSE))</f>
        <v/>
      </c>
      <c r="AL123" s="1082" t="str">
        <f>IF(AL121="","",VLOOKUP(AL121,'標準様式１シフト記号表（勤務時間帯）'!$D$6:$Z$47,23,FALSE))</f>
        <v/>
      </c>
      <c r="AM123" s="1082" t="str">
        <f>IF(AM121="","",VLOOKUP(AM121,'標準様式１シフト記号表（勤務時間帯）'!$D$6:$Z$47,23,FALSE))</f>
        <v/>
      </c>
      <c r="AN123" s="1082" t="str">
        <f>IF(AN121="","",VLOOKUP(AN121,'標準様式１シフト記号表（勤務時間帯）'!$D$6:$Z$47,23,FALSE))</f>
        <v/>
      </c>
      <c r="AO123" s="1096" t="str">
        <f>IF(AO121="","",VLOOKUP(AO121,'標準様式１シフト記号表（勤務時間帯）'!$D$6:$Z$47,23,FALSE))</f>
        <v/>
      </c>
      <c r="AP123" s="1072" t="str">
        <f>IF(AP121="","",VLOOKUP(AP121,'標準様式１シフト記号表（勤務時間帯）'!$D$6:$Z$47,23,FALSE))</f>
        <v/>
      </c>
      <c r="AQ123" s="1082" t="str">
        <f>IF(AQ121="","",VLOOKUP(AQ121,'標準様式１シフト記号表（勤務時間帯）'!$D$6:$Z$47,23,FALSE))</f>
        <v/>
      </c>
      <c r="AR123" s="1082" t="str">
        <f>IF(AR121="","",VLOOKUP(AR121,'標準様式１シフト記号表（勤務時間帯）'!$D$6:$Z$47,23,FALSE))</f>
        <v/>
      </c>
      <c r="AS123" s="1082" t="str">
        <f>IF(AS121="","",VLOOKUP(AS121,'標準様式１シフト記号表（勤務時間帯）'!$D$6:$Z$47,23,FALSE))</f>
        <v/>
      </c>
      <c r="AT123" s="1082" t="str">
        <f>IF(AT121="","",VLOOKUP(AT121,'標準様式１シフト記号表（勤務時間帯）'!$D$6:$Z$47,23,FALSE))</f>
        <v/>
      </c>
      <c r="AU123" s="1082" t="str">
        <f>IF(AU121="","",VLOOKUP(AU121,'標準様式１シフト記号表（勤務時間帯）'!$D$6:$Z$47,23,FALSE))</f>
        <v/>
      </c>
      <c r="AV123" s="1096" t="str">
        <f>IF(AV121="","",VLOOKUP(AV121,'標準様式１シフト記号表（勤務時間帯）'!$D$6:$Z$47,23,FALSE))</f>
        <v/>
      </c>
      <c r="AW123" s="1072" t="str">
        <f>IF(AW121="","",VLOOKUP(AW121,'標準様式１シフト記号表（勤務時間帯）'!$D$6:$Z$47,23,FALSE))</f>
        <v/>
      </c>
      <c r="AX123" s="1082" t="str">
        <f>IF(AX121="","",VLOOKUP(AX121,'標準様式１シフト記号表（勤務時間帯）'!$D$6:$Z$47,23,FALSE))</f>
        <v/>
      </c>
      <c r="AY123" s="1082" t="str">
        <f>IF(AY121="","",VLOOKUP(AY121,'標準様式１シフト記号表（勤務時間帯）'!$D$6:$Z$47,23,FALSE))</f>
        <v/>
      </c>
      <c r="AZ123" s="1132">
        <f>IF($BC$4="４週",SUM(U123:AV123),IF($BC$4="暦月",SUM(U123:AY123),""))</f>
        <v>0</v>
      </c>
      <c r="BA123" s="1144"/>
      <c r="BB123" s="1158">
        <f>IF($BC$4="４週",AZ123/4,IF($BC$4="暦月",(AZ123/($BC$9/7)),""))</f>
        <v>0</v>
      </c>
      <c r="BC123" s="1144"/>
      <c r="BD123" s="1174"/>
      <c r="BE123" s="1178"/>
      <c r="BF123" s="1178"/>
      <c r="BG123" s="1178"/>
      <c r="BH123" s="1183"/>
    </row>
    <row r="124" spans="2:60" ht="20.25" customHeight="1">
      <c r="B124" s="941"/>
      <c r="C124" s="954"/>
      <c r="D124" s="967"/>
      <c r="E124" s="975"/>
      <c r="F124" s="975"/>
      <c r="G124" s="983"/>
      <c r="H124" s="993"/>
      <c r="I124" s="1002"/>
      <c r="J124" s="1008"/>
      <c r="K124" s="1008"/>
      <c r="L124" s="983"/>
      <c r="M124" s="1014"/>
      <c r="N124" s="1019"/>
      <c r="O124" s="1024"/>
      <c r="P124" s="1031" t="s">
        <v>305</v>
      </c>
      <c r="Q124" s="1039"/>
      <c r="R124" s="1039"/>
      <c r="S124" s="1047"/>
      <c r="T124" s="1061"/>
      <c r="U124" s="1073"/>
      <c r="V124" s="1083"/>
      <c r="W124" s="1083"/>
      <c r="X124" s="1083"/>
      <c r="Y124" s="1083"/>
      <c r="Z124" s="1083"/>
      <c r="AA124" s="1097"/>
      <c r="AB124" s="1073"/>
      <c r="AC124" s="1083"/>
      <c r="AD124" s="1083"/>
      <c r="AE124" s="1083"/>
      <c r="AF124" s="1083"/>
      <c r="AG124" s="1083"/>
      <c r="AH124" s="1097"/>
      <c r="AI124" s="1073"/>
      <c r="AJ124" s="1083"/>
      <c r="AK124" s="1083"/>
      <c r="AL124" s="1083"/>
      <c r="AM124" s="1083"/>
      <c r="AN124" s="1083"/>
      <c r="AO124" s="1097"/>
      <c r="AP124" s="1073"/>
      <c r="AQ124" s="1083"/>
      <c r="AR124" s="1083"/>
      <c r="AS124" s="1083"/>
      <c r="AT124" s="1083"/>
      <c r="AU124" s="1083"/>
      <c r="AV124" s="1097"/>
      <c r="AW124" s="1073"/>
      <c r="AX124" s="1083"/>
      <c r="AY124" s="1083"/>
      <c r="AZ124" s="1133"/>
      <c r="BA124" s="1145"/>
      <c r="BB124" s="1159"/>
      <c r="BC124" s="1145"/>
      <c r="BD124" s="1175"/>
      <c r="BE124" s="1179"/>
      <c r="BF124" s="1179"/>
      <c r="BG124" s="1179"/>
      <c r="BH124" s="1184"/>
    </row>
    <row r="125" spans="2:60" ht="20.25" customHeight="1">
      <c r="B125" s="939">
        <f>B122+1</f>
        <v>35</v>
      </c>
      <c r="C125" s="952"/>
      <c r="D125" s="965"/>
      <c r="E125" s="973"/>
      <c r="F125" s="973">
        <f>C124</f>
        <v>0</v>
      </c>
      <c r="G125" s="981"/>
      <c r="H125" s="991"/>
      <c r="I125" s="1000"/>
      <c r="J125" s="1006"/>
      <c r="K125" s="1006"/>
      <c r="L125" s="981"/>
      <c r="M125" s="1012"/>
      <c r="N125" s="1017"/>
      <c r="O125" s="1022"/>
      <c r="P125" s="1027" t="s">
        <v>301</v>
      </c>
      <c r="Q125" s="1034"/>
      <c r="R125" s="1034"/>
      <c r="S125" s="1042"/>
      <c r="T125" s="1054"/>
      <c r="U125" s="1071" t="str">
        <f>IF(U124="","",VLOOKUP(U124,'標準様式１シフト記号表（勤務時間帯）'!$D$6:$X$47,21,FALSE))</f>
        <v/>
      </c>
      <c r="V125" s="1081" t="str">
        <f>IF(V124="","",VLOOKUP(V124,'標準様式１シフト記号表（勤務時間帯）'!$D$6:$X$47,21,FALSE))</f>
        <v/>
      </c>
      <c r="W125" s="1081" t="str">
        <f>IF(W124="","",VLOOKUP(W124,'標準様式１シフト記号表（勤務時間帯）'!$D$6:$X$47,21,FALSE))</f>
        <v/>
      </c>
      <c r="X125" s="1081" t="str">
        <f>IF(X124="","",VLOOKUP(X124,'標準様式１シフト記号表（勤務時間帯）'!$D$6:$X$47,21,FALSE))</f>
        <v/>
      </c>
      <c r="Y125" s="1081" t="str">
        <f>IF(Y124="","",VLOOKUP(Y124,'標準様式１シフト記号表（勤務時間帯）'!$D$6:$X$47,21,FALSE))</f>
        <v/>
      </c>
      <c r="Z125" s="1081" t="str">
        <f>IF(Z124="","",VLOOKUP(Z124,'標準様式１シフト記号表（勤務時間帯）'!$D$6:$X$47,21,FALSE))</f>
        <v/>
      </c>
      <c r="AA125" s="1095" t="str">
        <f>IF(AA124="","",VLOOKUP(AA124,'標準様式１シフト記号表（勤務時間帯）'!$D$6:$X$47,21,FALSE))</f>
        <v/>
      </c>
      <c r="AB125" s="1071" t="str">
        <f>IF(AB124="","",VLOOKUP(AB124,'標準様式１シフト記号表（勤務時間帯）'!$D$6:$X$47,21,FALSE))</f>
        <v/>
      </c>
      <c r="AC125" s="1081" t="str">
        <f>IF(AC124="","",VLOOKUP(AC124,'標準様式１シフト記号表（勤務時間帯）'!$D$6:$X$47,21,FALSE))</f>
        <v/>
      </c>
      <c r="AD125" s="1081" t="str">
        <f>IF(AD124="","",VLOOKUP(AD124,'標準様式１シフト記号表（勤務時間帯）'!$D$6:$X$47,21,FALSE))</f>
        <v/>
      </c>
      <c r="AE125" s="1081" t="str">
        <f>IF(AE124="","",VLOOKUP(AE124,'標準様式１シフト記号表（勤務時間帯）'!$D$6:$X$47,21,FALSE))</f>
        <v/>
      </c>
      <c r="AF125" s="1081" t="str">
        <f>IF(AF124="","",VLOOKUP(AF124,'標準様式１シフト記号表（勤務時間帯）'!$D$6:$X$47,21,FALSE))</f>
        <v/>
      </c>
      <c r="AG125" s="1081" t="str">
        <f>IF(AG124="","",VLOOKUP(AG124,'標準様式１シフト記号表（勤務時間帯）'!$D$6:$X$47,21,FALSE))</f>
        <v/>
      </c>
      <c r="AH125" s="1095" t="str">
        <f>IF(AH124="","",VLOOKUP(AH124,'標準様式１シフト記号表（勤務時間帯）'!$D$6:$X$47,21,FALSE))</f>
        <v/>
      </c>
      <c r="AI125" s="1071" t="str">
        <f>IF(AI124="","",VLOOKUP(AI124,'標準様式１シフト記号表（勤務時間帯）'!$D$6:$X$47,21,FALSE))</f>
        <v/>
      </c>
      <c r="AJ125" s="1081" t="str">
        <f>IF(AJ124="","",VLOOKUP(AJ124,'標準様式１シフト記号表（勤務時間帯）'!$D$6:$X$47,21,FALSE))</f>
        <v/>
      </c>
      <c r="AK125" s="1081" t="str">
        <f>IF(AK124="","",VLOOKUP(AK124,'標準様式１シフト記号表（勤務時間帯）'!$D$6:$X$47,21,FALSE))</f>
        <v/>
      </c>
      <c r="AL125" s="1081" t="str">
        <f>IF(AL124="","",VLOOKUP(AL124,'標準様式１シフト記号表（勤務時間帯）'!$D$6:$X$47,21,FALSE))</f>
        <v/>
      </c>
      <c r="AM125" s="1081" t="str">
        <f>IF(AM124="","",VLOOKUP(AM124,'標準様式１シフト記号表（勤務時間帯）'!$D$6:$X$47,21,FALSE))</f>
        <v/>
      </c>
      <c r="AN125" s="1081" t="str">
        <f>IF(AN124="","",VLOOKUP(AN124,'標準様式１シフト記号表（勤務時間帯）'!$D$6:$X$47,21,FALSE))</f>
        <v/>
      </c>
      <c r="AO125" s="1095" t="str">
        <f>IF(AO124="","",VLOOKUP(AO124,'標準様式１シフト記号表（勤務時間帯）'!$D$6:$X$47,21,FALSE))</f>
        <v/>
      </c>
      <c r="AP125" s="1071" t="str">
        <f>IF(AP124="","",VLOOKUP(AP124,'標準様式１シフト記号表（勤務時間帯）'!$D$6:$X$47,21,FALSE))</f>
        <v/>
      </c>
      <c r="AQ125" s="1081" t="str">
        <f>IF(AQ124="","",VLOOKUP(AQ124,'標準様式１シフト記号表（勤務時間帯）'!$D$6:$X$47,21,FALSE))</f>
        <v/>
      </c>
      <c r="AR125" s="1081" t="str">
        <f>IF(AR124="","",VLOOKUP(AR124,'標準様式１シフト記号表（勤務時間帯）'!$D$6:$X$47,21,FALSE))</f>
        <v/>
      </c>
      <c r="AS125" s="1081" t="str">
        <f>IF(AS124="","",VLOOKUP(AS124,'標準様式１シフト記号表（勤務時間帯）'!$D$6:$X$47,21,FALSE))</f>
        <v/>
      </c>
      <c r="AT125" s="1081" t="str">
        <f>IF(AT124="","",VLOOKUP(AT124,'標準様式１シフト記号表（勤務時間帯）'!$D$6:$X$47,21,FALSE))</f>
        <v/>
      </c>
      <c r="AU125" s="1081" t="str">
        <f>IF(AU124="","",VLOOKUP(AU124,'標準様式１シフト記号表（勤務時間帯）'!$D$6:$X$47,21,FALSE))</f>
        <v/>
      </c>
      <c r="AV125" s="1095" t="str">
        <f>IF(AV124="","",VLOOKUP(AV124,'標準様式１シフト記号表（勤務時間帯）'!$D$6:$X$47,21,FALSE))</f>
        <v/>
      </c>
      <c r="AW125" s="1071" t="str">
        <f>IF(AW124="","",VLOOKUP(AW124,'標準様式１シフト記号表（勤務時間帯）'!$D$6:$X$47,21,FALSE))</f>
        <v/>
      </c>
      <c r="AX125" s="1081" t="str">
        <f>IF(AX124="","",VLOOKUP(AX124,'標準様式１シフト記号表（勤務時間帯）'!$D$6:$X$47,21,FALSE))</f>
        <v/>
      </c>
      <c r="AY125" s="1081" t="str">
        <f>IF(AY124="","",VLOOKUP(AY124,'標準様式１シフト記号表（勤務時間帯）'!$D$6:$X$47,21,FALSE))</f>
        <v/>
      </c>
      <c r="AZ125" s="1131">
        <f>IF($BC$4="４週",SUM(U125:AV125),IF($BC$4="暦月",SUM(U125:AY125),""))</f>
        <v>0</v>
      </c>
      <c r="BA125" s="1143"/>
      <c r="BB125" s="1157">
        <f>IF($BC$4="４週",AZ125/4,IF($BC$4="暦月",(AZ125/($BC$9/7)),""))</f>
        <v>0</v>
      </c>
      <c r="BC125" s="1143"/>
      <c r="BD125" s="1173"/>
      <c r="BE125" s="1177"/>
      <c r="BF125" s="1177"/>
      <c r="BG125" s="1177"/>
      <c r="BH125" s="1182"/>
    </row>
    <row r="126" spans="2:60" ht="20.25" customHeight="1">
      <c r="B126" s="940"/>
      <c r="C126" s="953"/>
      <c r="D126" s="966"/>
      <c r="E126" s="974"/>
      <c r="F126" s="974"/>
      <c r="G126" s="982">
        <f>C124</f>
        <v>0</v>
      </c>
      <c r="H126" s="992"/>
      <c r="I126" s="1001"/>
      <c r="J126" s="1007"/>
      <c r="K126" s="1007"/>
      <c r="L126" s="982"/>
      <c r="M126" s="1013"/>
      <c r="N126" s="1018"/>
      <c r="O126" s="1023"/>
      <c r="P126" s="1189" t="s">
        <v>30</v>
      </c>
      <c r="Q126" s="1035"/>
      <c r="R126" s="1035"/>
      <c r="S126" s="1045"/>
      <c r="T126" s="1058"/>
      <c r="U126" s="1072" t="str">
        <f>IF(U124="","",VLOOKUP(U124,'標準様式１シフト記号表（勤務時間帯）'!$D$6:$Z$47,23,FALSE))</f>
        <v/>
      </c>
      <c r="V126" s="1082" t="str">
        <f>IF(V124="","",VLOOKUP(V124,'標準様式１シフト記号表（勤務時間帯）'!$D$6:$Z$47,23,FALSE))</f>
        <v/>
      </c>
      <c r="W126" s="1082" t="str">
        <f>IF(W124="","",VLOOKUP(W124,'標準様式１シフト記号表（勤務時間帯）'!$D$6:$Z$47,23,FALSE))</f>
        <v/>
      </c>
      <c r="X126" s="1082" t="str">
        <f>IF(X124="","",VLOOKUP(X124,'標準様式１シフト記号表（勤務時間帯）'!$D$6:$Z$47,23,FALSE))</f>
        <v/>
      </c>
      <c r="Y126" s="1082" t="str">
        <f>IF(Y124="","",VLOOKUP(Y124,'標準様式１シフト記号表（勤務時間帯）'!$D$6:$Z$47,23,FALSE))</f>
        <v/>
      </c>
      <c r="Z126" s="1082" t="str">
        <f>IF(Z124="","",VLOOKUP(Z124,'標準様式１シフト記号表（勤務時間帯）'!$D$6:$Z$47,23,FALSE))</f>
        <v/>
      </c>
      <c r="AA126" s="1096" t="str">
        <f>IF(AA124="","",VLOOKUP(AA124,'標準様式１シフト記号表（勤務時間帯）'!$D$6:$Z$47,23,FALSE))</f>
        <v/>
      </c>
      <c r="AB126" s="1072" t="str">
        <f>IF(AB124="","",VLOOKUP(AB124,'標準様式１シフト記号表（勤務時間帯）'!$D$6:$Z$47,23,FALSE))</f>
        <v/>
      </c>
      <c r="AC126" s="1082" t="str">
        <f>IF(AC124="","",VLOOKUP(AC124,'標準様式１シフト記号表（勤務時間帯）'!$D$6:$Z$47,23,FALSE))</f>
        <v/>
      </c>
      <c r="AD126" s="1082" t="str">
        <f>IF(AD124="","",VLOOKUP(AD124,'標準様式１シフト記号表（勤務時間帯）'!$D$6:$Z$47,23,FALSE))</f>
        <v/>
      </c>
      <c r="AE126" s="1082" t="str">
        <f>IF(AE124="","",VLOOKUP(AE124,'標準様式１シフト記号表（勤務時間帯）'!$D$6:$Z$47,23,FALSE))</f>
        <v/>
      </c>
      <c r="AF126" s="1082" t="str">
        <f>IF(AF124="","",VLOOKUP(AF124,'標準様式１シフト記号表（勤務時間帯）'!$D$6:$Z$47,23,FALSE))</f>
        <v/>
      </c>
      <c r="AG126" s="1082" t="str">
        <f>IF(AG124="","",VLOOKUP(AG124,'標準様式１シフト記号表（勤務時間帯）'!$D$6:$Z$47,23,FALSE))</f>
        <v/>
      </c>
      <c r="AH126" s="1096" t="str">
        <f>IF(AH124="","",VLOOKUP(AH124,'標準様式１シフト記号表（勤務時間帯）'!$D$6:$Z$47,23,FALSE))</f>
        <v/>
      </c>
      <c r="AI126" s="1072" t="str">
        <f>IF(AI124="","",VLOOKUP(AI124,'標準様式１シフト記号表（勤務時間帯）'!$D$6:$Z$47,23,FALSE))</f>
        <v/>
      </c>
      <c r="AJ126" s="1082" t="str">
        <f>IF(AJ124="","",VLOOKUP(AJ124,'標準様式１シフト記号表（勤務時間帯）'!$D$6:$Z$47,23,FALSE))</f>
        <v/>
      </c>
      <c r="AK126" s="1082" t="str">
        <f>IF(AK124="","",VLOOKUP(AK124,'標準様式１シフト記号表（勤務時間帯）'!$D$6:$Z$47,23,FALSE))</f>
        <v/>
      </c>
      <c r="AL126" s="1082" t="str">
        <f>IF(AL124="","",VLOOKUP(AL124,'標準様式１シフト記号表（勤務時間帯）'!$D$6:$Z$47,23,FALSE))</f>
        <v/>
      </c>
      <c r="AM126" s="1082" t="str">
        <f>IF(AM124="","",VLOOKUP(AM124,'標準様式１シフト記号表（勤務時間帯）'!$D$6:$Z$47,23,FALSE))</f>
        <v/>
      </c>
      <c r="AN126" s="1082" t="str">
        <f>IF(AN124="","",VLOOKUP(AN124,'標準様式１シフト記号表（勤務時間帯）'!$D$6:$Z$47,23,FALSE))</f>
        <v/>
      </c>
      <c r="AO126" s="1096" t="str">
        <f>IF(AO124="","",VLOOKUP(AO124,'標準様式１シフト記号表（勤務時間帯）'!$D$6:$Z$47,23,FALSE))</f>
        <v/>
      </c>
      <c r="AP126" s="1072" t="str">
        <f>IF(AP124="","",VLOOKUP(AP124,'標準様式１シフト記号表（勤務時間帯）'!$D$6:$Z$47,23,FALSE))</f>
        <v/>
      </c>
      <c r="AQ126" s="1082" t="str">
        <f>IF(AQ124="","",VLOOKUP(AQ124,'標準様式１シフト記号表（勤務時間帯）'!$D$6:$Z$47,23,FALSE))</f>
        <v/>
      </c>
      <c r="AR126" s="1082" t="str">
        <f>IF(AR124="","",VLOOKUP(AR124,'標準様式１シフト記号表（勤務時間帯）'!$D$6:$Z$47,23,FALSE))</f>
        <v/>
      </c>
      <c r="AS126" s="1082" t="str">
        <f>IF(AS124="","",VLOOKUP(AS124,'標準様式１シフト記号表（勤務時間帯）'!$D$6:$Z$47,23,FALSE))</f>
        <v/>
      </c>
      <c r="AT126" s="1082" t="str">
        <f>IF(AT124="","",VLOOKUP(AT124,'標準様式１シフト記号表（勤務時間帯）'!$D$6:$Z$47,23,FALSE))</f>
        <v/>
      </c>
      <c r="AU126" s="1082" t="str">
        <f>IF(AU124="","",VLOOKUP(AU124,'標準様式１シフト記号表（勤務時間帯）'!$D$6:$Z$47,23,FALSE))</f>
        <v/>
      </c>
      <c r="AV126" s="1096" t="str">
        <f>IF(AV124="","",VLOOKUP(AV124,'標準様式１シフト記号表（勤務時間帯）'!$D$6:$Z$47,23,FALSE))</f>
        <v/>
      </c>
      <c r="AW126" s="1072" t="str">
        <f>IF(AW124="","",VLOOKUP(AW124,'標準様式１シフト記号表（勤務時間帯）'!$D$6:$Z$47,23,FALSE))</f>
        <v/>
      </c>
      <c r="AX126" s="1082" t="str">
        <f>IF(AX124="","",VLOOKUP(AX124,'標準様式１シフト記号表（勤務時間帯）'!$D$6:$Z$47,23,FALSE))</f>
        <v/>
      </c>
      <c r="AY126" s="1082" t="str">
        <f>IF(AY124="","",VLOOKUP(AY124,'標準様式１シフト記号表（勤務時間帯）'!$D$6:$Z$47,23,FALSE))</f>
        <v/>
      </c>
      <c r="AZ126" s="1132">
        <f>IF($BC$4="４週",SUM(U126:AV126),IF($BC$4="暦月",SUM(U126:AY126),""))</f>
        <v>0</v>
      </c>
      <c r="BA126" s="1144"/>
      <c r="BB126" s="1158">
        <f>IF($BC$4="４週",AZ126/4,IF($BC$4="暦月",(AZ126/($BC$9/7)),""))</f>
        <v>0</v>
      </c>
      <c r="BC126" s="1144"/>
      <c r="BD126" s="1174"/>
      <c r="BE126" s="1178"/>
      <c r="BF126" s="1178"/>
      <c r="BG126" s="1178"/>
      <c r="BH126" s="1183"/>
    </row>
    <row r="127" spans="2:60" ht="20.25" customHeight="1">
      <c r="B127" s="941"/>
      <c r="C127" s="954"/>
      <c r="D127" s="967"/>
      <c r="E127" s="975"/>
      <c r="F127" s="975"/>
      <c r="G127" s="983"/>
      <c r="H127" s="993"/>
      <c r="I127" s="1002"/>
      <c r="J127" s="1008"/>
      <c r="K127" s="1008"/>
      <c r="L127" s="983"/>
      <c r="M127" s="1014"/>
      <c r="N127" s="1019"/>
      <c r="O127" s="1024"/>
      <c r="P127" s="1031" t="s">
        <v>305</v>
      </c>
      <c r="Q127" s="1039"/>
      <c r="R127" s="1039"/>
      <c r="S127" s="1047"/>
      <c r="T127" s="1061"/>
      <c r="U127" s="1073"/>
      <c r="V127" s="1083"/>
      <c r="W127" s="1083"/>
      <c r="X127" s="1083"/>
      <c r="Y127" s="1083"/>
      <c r="Z127" s="1083"/>
      <c r="AA127" s="1097"/>
      <c r="AB127" s="1073"/>
      <c r="AC127" s="1083"/>
      <c r="AD127" s="1083"/>
      <c r="AE127" s="1083"/>
      <c r="AF127" s="1083"/>
      <c r="AG127" s="1083"/>
      <c r="AH127" s="1097"/>
      <c r="AI127" s="1073"/>
      <c r="AJ127" s="1083"/>
      <c r="AK127" s="1083"/>
      <c r="AL127" s="1083"/>
      <c r="AM127" s="1083"/>
      <c r="AN127" s="1083"/>
      <c r="AO127" s="1097"/>
      <c r="AP127" s="1073"/>
      <c r="AQ127" s="1083"/>
      <c r="AR127" s="1083"/>
      <c r="AS127" s="1083"/>
      <c r="AT127" s="1083"/>
      <c r="AU127" s="1083"/>
      <c r="AV127" s="1097"/>
      <c r="AW127" s="1073"/>
      <c r="AX127" s="1083"/>
      <c r="AY127" s="1083"/>
      <c r="AZ127" s="1133"/>
      <c r="BA127" s="1145"/>
      <c r="BB127" s="1159"/>
      <c r="BC127" s="1145"/>
      <c r="BD127" s="1175"/>
      <c r="BE127" s="1179"/>
      <c r="BF127" s="1179"/>
      <c r="BG127" s="1179"/>
      <c r="BH127" s="1184"/>
    </row>
    <row r="128" spans="2:60" ht="20.25" customHeight="1">
      <c r="B128" s="939">
        <f>B125+1</f>
        <v>36</v>
      </c>
      <c r="C128" s="952"/>
      <c r="D128" s="965"/>
      <c r="E128" s="973"/>
      <c r="F128" s="973">
        <f>C127</f>
        <v>0</v>
      </c>
      <c r="G128" s="981"/>
      <c r="H128" s="991"/>
      <c r="I128" s="1000"/>
      <c r="J128" s="1006"/>
      <c r="K128" s="1006"/>
      <c r="L128" s="981"/>
      <c r="M128" s="1012"/>
      <c r="N128" s="1017"/>
      <c r="O128" s="1022"/>
      <c r="P128" s="1027" t="s">
        <v>301</v>
      </c>
      <c r="Q128" s="1034"/>
      <c r="R128" s="1034"/>
      <c r="S128" s="1042"/>
      <c r="T128" s="1054"/>
      <c r="U128" s="1071" t="str">
        <f>IF(U127="","",VLOOKUP(U127,'標準様式１シフト記号表（勤務時間帯）'!$D$6:$X$47,21,FALSE))</f>
        <v/>
      </c>
      <c r="V128" s="1081" t="str">
        <f>IF(V127="","",VLOOKUP(V127,'標準様式１シフト記号表（勤務時間帯）'!$D$6:$X$47,21,FALSE))</f>
        <v/>
      </c>
      <c r="W128" s="1081" t="str">
        <f>IF(W127="","",VLOOKUP(W127,'標準様式１シフト記号表（勤務時間帯）'!$D$6:$X$47,21,FALSE))</f>
        <v/>
      </c>
      <c r="X128" s="1081" t="str">
        <f>IF(X127="","",VLOOKUP(X127,'標準様式１シフト記号表（勤務時間帯）'!$D$6:$X$47,21,FALSE))</f>
        <v/>
      </c>
      <c r="Y128" s="1081" t="str">
        <f>IF(Y127="","",VLOOKUP(Y127,'標準様式１シフト記号表（勤務時間帯）'!$D$6:$X$47,21,FALSE))</f>
        <v/>
      </c>
      <c r="Z128" s="1081" t="str">
        <f>IF(Z127="","",VLOOKUP(Z127,'標準様式１シフト記号表（勤務時間帯）'!$D$6:$X$47,21,FALSE))</f>
        <v/>
      </c>
      <c r="AA128" s="1095" t="str">
        <f>IF(AA127="","",VLOOKUP(AA127,'標準様式１シフト記号表（勤務時間帯）'!$D$6:$X$47,21,FALSE))</f>
        <v/>
      </c>
      <c r="AB128" s="1071" t="str">
        <f>IF(AB127="","",VLOOKUP(AB127,'標準様式１シフト記号表（勤務時間帯）'!$D$6:$X$47,21,FALSE))</f>
        <v/>
      </c>
      <c r="AC128" s="1081" t="str">
        <f>IF(AC127="","",VLOOKUP(AC127,'標準様式１シフト記号表（勤務時間帯）'!$D$6:$X$47,21,FALSE))</f>
        <v/>
      </c>
      <c r="AD128" s="1081" t="str">
        <f>IF(AD127="","",VLOOKUP(AD127,'標準様式１シフト記号表（勤務時間帯）'!$D$6:$X$47,21,FALSE))</f>
        <v/>
      </c>
      <c r="AE128" s="1081" t="str">
        <f>IF(AE127="","",VLOOKUP(AE127,'標準様式１シフト記号表（勤務時間帯）'!$D$6:$X$47,21,FALSE))</f>
        <v/>
      </c>
      <c r="AF128" s="1081" t="str">
        <f>IF(AF127="","",VLOOKUP(AF127,'標準様式１シフト記号表（勤務時間帯）'!$D$6:$X$47,21,FALSE))</f>
        <v/>
      </c>
      <c r="AG128" s="1081" t="str">
        <f>IF(AG127="","",VLOOKUP(AG127,'標準様式１シフト記号表（勤務時間帯）'!$D$6:$X$47,21,FALSE))</f>
        <v/>
      </c>
      <c r="AH128" s="1095" t="str">
        <f>IF(AH127="","",VLOOKUP(AH127,'標準様式１シフト記号表（勤務時間帯）'!$D$6:$X$47,21,FALSE))</f>
        <v/>
      </c>
      <c r="AI128" s="1071" t="str">
        <f>IF(AI127="","",VLOOKUP(AI127,'標準様式１シフト記号表（勤務時間帯）'!$D$6:$X$47,21,FALSE))</f>
        <v/>
      </c>
      <c r="AJ128" s="1081" t="str">
        <f>IF(AJ127="","",VLOOKUP(AJ127,'標準様式１シフト記号表（勤務時間帯）'!$D$6:$X$47,21,FALSE))</f>
        <v/>
      </c>
      <c r="AK128" s="1081" t="str">
        <f>IF(AK127="","",VLOOKUP(AK127,'標準様式１シフト記号表（勤務時間帯）'!$D$6:$X$47,21,FALSE))</f>
        <v/>
      </c>
      <c r="AL128" s="1081" t="str">
        <f>IF(AL127="","",VLOOKUP(AL127,'標準様式１シフト記号表（勤務時間帯）'!$D$6:$X$47,21,FALSE))</f>
        <v/>
      </c>
      <c r="AM128" s="1081" t="str">
        <f>IF(AM127="","",VLOOKUP(AM127,'標準様式１シフト記号表（勤務時間帯）'!$D$6:$X$47,21,FALSE))</f>
        <v/>
      </c>
      <c r="AN128" s="1081" t="str">
        <f>IF(AN127="","",VLOOKUP(AN127,'標準様式１シフト記号表（勤務時間帯）'!$D$6:$X$47,21,FALSE))</f>
        <v/>
      </c>
      <c r="AO128" s="1095" t="str">
        <f>IF(AO127="","",VLOOKUP(AO127,'標準様式１シフト記号表（勤務時間帯）'!$D$6:$X$47,21,FALSE))</f>
        <v/>
      </c>
      <c r="AP128" s="1071" t="str">
        <f>IF(AP127="","",VLOOKUP(AP127,'標準様式１シフト記号表（勤務時間帯）'!$D$6:$X$47,21,FALSE))</f>
        <v/>
      </c>
      <c r="AQ128" s="1081" t="str">
        <f>IF(AQ127="","",VLOOKUP(AQ127,'標準様式１シフト記号表（勤務時間帯）'!$D$6:$X$47,21,FALSE))</f>
        <v/>
      </c>
      <c r="AR128" s="1081" t="str">
        <f>IF(AR127="","",VLOOKUP(AR127,'標準様式１シフト記号表（勤務時間帯）'!$D$6:$X$47,21,FALSE))</f>
        <v/>
      </c>
      <c r="AS128" s="1081" t="str">
        <f>IF(AS127="","",VLOOKUP(AS127,'標準様式１シフト記号表（勤務時間帯）'!$D$6:$X$47,21,FALSE))</f>
        <v/>
      </c>
      <c r="AT128" s="1081" t="str">
        <f>IF(AT127="","",VLOOKUP(AT127,'標準様式１シフト記号表（勤務時間帯）'!$D$6:$X$47,21,FALSE))</f>
        <v/>
      </c>
      <c r="AU128" s="1081" t="str">
        <f>IF(AU127="","",VLOOKUP(AU127,'標準様式１シフト記号表（勤務時間帯）'!$D$6:$X$47,21,FALSE))</f>
        <v/>
      </c>
      <c r="AV128" s="1095" t="str">
        <f>IF(AV127="","",VLOOKUP(AV127,'標準様式１シフト記号表（勤務時間帯）'!$D$6:$X$47,21,FALSE))</f>
        <v/>
      </c>
      <c r="AW128" s="1071" t="str">
        <f>IF(AW127="","",VLOOKUP(AW127,'標準様式１シフト記号表（勤務時間帯）'!$D$6:$X$47,21,FALSE))</f>
        <v/>
      </c>
      <c r="AX128" s="1081" t="str">
        <f>IF(AX127="","",VLOOKUP(AX127,'標準様式１シフト記号表（勤務時間帯）'!$D$6:$X$47,21,FALSE))</f>
        <v/>
      </c>
      <c r="AY128" s="1081" t="str">
        <f>IF(AY127="","",VLOOKUP(AY127,'標準様式１シフト記号表（勤務時間帯）'!$D$6:$X$47,21,FALSE))</f>
        <v/>
      </c>
      <c r="AZ128" s="1131">
        <f>IF($BC$4="４週",SUM(U128:AV128),IF($BC$4="暦月",SUM(U128:AY128),""))</f>
        <v>0</v>
      </c>
      <c r="BA128" s="1143"/>
      <c r="BB128" s="1157">
        <f>IF($BC$4="４週",AZ128/4,IF($BC$4="暦月",(AZ128/($BC$9/7)),""))</f>
        <v>0</v>
      </c>
      <c r="BC128" s="1143"/>
      <c r="BD128" s="1173"/>
      <c r="BE128" s="1177"/>
      <c r="BF128" s="1177"/>
      <c r="BG128" s="1177"/>
      <c r="BH128" s="1182"/>
    </row>
    <row r="129" spans="2:60" ht="20.25" customHeight="1">
      <c r="B129" s="940"/>
      <c r="C129" s="953"/>
      <c r="D129" s="966"/>
      <c r="E129" s="974"/>
      <c r="F129" s="974"/>
      <c r="G129" s="982">
        <f>C127</f>
        <v>0</v>
      </c>
      <c r="H129" s="992"/>
      <c r="I129" s="1001"/>
      <c r="J129" s="1007"/>
      <c r="K129" s="1007"/>
      <c r="L129" s="982"/>
      <c r="M129" s="1013"/>
      <c r="N129" s="1018"/>
      <c r="O129" s="1023"/>
      <c r="P129" s="1189" t="s">
        <v>30</v>
      </c>
      <c r="Q129" s="1035"/>
      <c r="R129" s="1035"/>
      <c r="S129" s="1045"/>
      <c r="T129" s="1058"/>
      <c r="U129" s="1072" t="str">
        <f>IF(U127="","",VLOOKUP(U127,'標準様式１シフト記号表（勤務時間帯）'!$D$6:$Z$47,23,FALSE))</f>
        <v/>
      </c>
      <c r="V129" s="1082" t="str">
        <f>IF(V127="","",VLOOKUP(V127,'標準様式１シフト記号表（勤務時間帯）'!$D$6:$Z$47,23,FALSE))</f>
        <v/>
      </c>
      <c r="W129" s="1082" t="str">
        <f>IF(W127="","",VLOOKUP(W127,'標準様式１シフト記号表（勤務時間帯）'!$D$6:$Z$47,23,FALSE))</f>
        <v/>
      </c>
      <c r="X129" s="1082" t="str">
        <f>IF(X127="","",VLOOKUP(X127,'標準様式１シフト記号表（勤務時間帯）'!$D$6:$Z$47,23,FALSE))</f>
        <v/>
      </c>
      <c r="Y129" s="1082" t="str">
        <f>IF(Y127="","",VLOOKUP(Y127,'標準様式１シフト記号表（勤務時間帯）'!$D$6:$Z$47,23,FALSE))</f>
        <v/>
      </c>
      <c r="Z129" s="1082" t="str">
        <f>IF(Z127="","",VLOOKUP(Z127,'標準様式１シフト記号表（勤務時間帯）'!$D$6:$Z$47,23,FALSE))</f>
        <v/>
      </c>
      <c r="AA129" s="1096" t="str">
        <f>IF(AA127="","",VLOOKUP(AA127,'標準様式１シフト記号表（勤務時間帯）'!$D$6:$Z$47,23,FALSE))</f>
        <v/>
      </c>
      <c r="AB129" s="1072" t="str">
        <f>IF(AB127="","",VLOOKUP(AB127,'標準様式１シフト記号表（勤務時間帯）'!$D$6:$Z$47,23,FALSE))</f>
        <v/>
      </c>
      <c r="AC129" s="1082" t="str">
        <f>IF(AC127="","",VLOOKUP(AC127,'標準様式１シフト記号表（勤務時間帯）'!$D$6:$Z$47,23,FALSE))</f>
        <v/>
      </c>
      <c r="AD129" s="1082" t="str">
        <f>IF(AD127="","",VLOOKUP(AD127,'標準様式１シフト記号表（勤務時間帯）'!$D$6:$Z$47,23,FALSE))</f>
        <v/>
      </c>
      <c r="AE129" s="1082" t="str">
        <f>IF(AE127="","",VLOOKUP(AE127,'標準様式１シフト記号表（勤務時間帯）'!$D$6:$Z$47,23,FALSE))</f>
        <v/>
      </c>
      <c r="AF129" s="1082" t="str">
        <f>IF(AF127="","",VLOOKUP(AF127,'標準様式１シフト記号表（勤務時間帯）'!$D$6:$Z$47,23,FALSE))</f>
        <v/>
      </c>
      <c r="AG129" s="1082" t="str">
        <f>IF(AG127="","",VLOOKUP(AG127,'標準様式１シフト記号表（勤務時間帯）'!$D$6:$Z$47,23,FALSE))</f>
        <v/>
      </c>
      <c r="AH129" s="1096" t="str">
        <f>IF(AH127="","",VLOOKUP(AH127,'標準様式１シフト記号表（勤務時間帯）'!$D$6:$Z$47,23,FALSE))</f>
        <v/>
      </c>
      <c r="AI129" s="1072" t="str">
        <f>IF(AI127="","",VLOOKUP(AI127,'標準様式１シフト記号表（勤務時間帯）'!$D$6:$Z$47,23,FALSE))</f>
        <v/>
      </c>
      <c r="AJ129" s="1082" t="str">
        <f>IF(AJ127="","",VLOOKUP(AJ127,'標準様式１シフト記号表（勤務時間帯）'!$D$6:$Z$47,23,FALSE))</f>
        <v/>
      </c>
      <c r="AK129" s="1082" t="str">
        <f>IF(AK127="","",VLOOKUP(AK127,'標準様式１シフト記号表（勤務時間帯）'!$D$6:$Z$47,23,FALSE))</f>
        <v/>
      </c>
      <c r="AL129" s="1082" t="str">
        <f>IF(AL127="","",VLOOKUP(AL127,'標準様式１シフト記号表（勤務時間帯）'!$D$6:$Z$47,23,FALSE))</f>
        <v/>
      </c>
      <c r="AM129" s="1082" t="str">
        <f>IF(AM127="","",VLOOKUP(AM127,'標準様式１シフト記号表（勤務時間帯）'!$D$6:$Z$47,23,FALSE))</f>
        <v/>
      </c>
      <c r="AN129" s="1082" t="str">
        <f>IF(AN127="","",VLOOKUP(AN127,'標準様式１シフト記号表（勤務時間帯）'!$D$6:$Z$47,23,FALSE))</f>
        <v/>
      </c>
      <c r="AO129" s="1096" t="str">
        <f>IF(AO127="","",VLOOKUP(AO127,'標準様式１シフト記号表（勤務時間帯）'!$D$6:$Z$47,23,FALSE))</f>
        <v/>
      </c>
      <c r="AP129" s="1072" t="str">
        <f>IF(AP127="","",VLOOKUP(AP127,'標準様式１シフト記号表（勤務時間帯）'!$D$6:$Z$47,23,FALSE))</f>
        <v/>
      </c>
      <c r="AQ129" s="1082" t="str">
        <f>IF(AQ127="","",VLOOKUP(AQ127,'標準様式１シフト記号表（勤務時間帯）'!$D$6:$Z$47,23,FALSE))</f>
        <v/>
      </c>
      <c r="AR129" s="1082" t="str">
        <f>IF(AR127="","",VLOOKUP(AR127,'標準様式１シフト記号表（勤務時間帯）'!$D$6:$Z$47,23,FALSE))</f>
        <v/>
      </c>
      <c r="AS129" s="1082" t="str">
        <f>IF(AS127="","",VLOOKUP(AS127,'標準様式１シフト記号表（勤務時間帯）'!$D$6:$Z$47,23,FALSE))</f>
        <v/>
      </c>
      <c r="AT129" s="1082" t="str">
        <f>IF(AT127="","",VLOOKUP(AT127,'標準様式１シフト記号表（勤務時間帯）'!$D$6:$Z$47,23,FALSE))</f>
        <v/>
      </c>
      <c r="AU129" s="1082" t="str">
        <f>IF(AU127="","",VLOOKUP(AU127,'標準様式１シフト記号表（勤務時間帯）'!$D$6:$Z$47,23,FALSE))</f>
        <v/>
      </c>
      <c r="AV129" s="1096" t="str">
        <f>IF(AV127="","",VLOOKUP(AV127,'標準様式１シフト記号表（勤務時間帯）'!$D$6:$Z$47,23,FALSE))</f>
        <v/>
      </c>
      <c r="AW129" s="1072" t="str">
        <f>IF(AW127="","",VLOOKUP(AW127,'標準様式１シフト記号表（勤務時間帯）'!$D$6:$Z$47,23,FALSE))</f>
        <v/>
      </c>
      <c r="AX129" s="1082" t="str">
        <f>IF(AX127="","",VLOOKUP(AX127,'標準様式１シフト記号表（勤務時間帯）'!$D$6:$Z$47,23,FALSE))</f>
        <v/>
      </c>
      <c r="AY129" s="1082" t="str">
        <f>IF(AY127="","",VLOOKUP(AY127,'標準様式１シフト記号表（勤務時間帯）'!$D$6:$Z$47,23,FALSE))</f>
        <v/>
      </c>
      <c r="AZ129" s="1132">
        <f>IF($BC$4="４週",SUM(U129:AV129),IF($BC$4="暦月",SUM(U129:AY129),""))</f>
        <v>0</v>
      </c>
      <c r="BA129" s="1144"/>
      <c r="BB129" s="1158">
        <f>IF($BC$4="４週",AZ129/4,IF($BC$4="暦月",(AZ129/($BC$9/7)),""))</f>
        <v>0</v>
      </c>
      <c r="BC129" s="1144"/>
      <c r="BD129" s="1174"/>
      <c r="BE129" s="1178"/>
      <c r="BF129" s="1178"/>
      <c r="BG129" s="1178"/>
      <c r="BH129" s="1183"/>
    </row>
    <row r="130" spans="2:60" ht="20.25" customHeight="1">
      <c r="B130" s="941"/>
      <c r="C130" s="954"/>
      <c r="D130" s="967"/>
      <c r="E130" s="975"/>
      <c r="F130" s="975"/>
      <c r="G130" s="983"/>
      <c r="H130" s="993"/>
      <c r="I130" s="1002"/>
      <c r="J130" s="1008"/>
      <c r="K130" s="1008"/>
      <c r="L130" s="983"/>
      <c r="M130" s="1014"/>
      <c r="N130" s="1019"/>
      <c r="O130" s="1024"/>
      <c r="P130" s="1031" t="s">
        <v>305</v>
      </c>
      <c r="Q130" s="1039"/>
      <c r="R130" s="1039"/>
      <c r="S130" s="1047"/>
      <c r="T130" s="1061"/>
      <c r="U130" s="1073"/>
      <c r="V130" s="1083"/>
      <c r="W130" s="1083"/>
      <c r="X130" s="1083"/>
      <c r="Y130" s="1083"/>
      <c r="Z130" s="1083"/>
      <c r="AA130" s="1097"/>
      <c r="AB130" s="1073"/>
      <c r="AC130" s="1083"/>
      <c r="AD130" s="1083"/>
      <c r="AE130" s="1083"/>
      <c r="AF130" s="1083"/>
      <c r="AG130" s="1083"/>
      <c r="AH130" s="1097"/>
      <c r="AI130" s="1073"/>
      <c r="AJ130" s="1083"/>
      <c r="AK130" s="1083"/>
      <c r="AL130" s="1083"/>
      <c r="AM130" s="1083"/>
      <c r="AN130" s="1083"/>
      <c r="AO130" s="1097"/>
      <c r="AP130" s="1073"/>
      <c r="AQ130" s="1083"/>
      <c r="AR130" s="1083"/>
      <c r="AS130" s="1083"/>
      <c r="AT130" s="1083"/>
      <c r="AU130" s="1083"/>
      <c r="AV130" s="1097"/>
      <c r="AW130" s="1073"/>
      <c r="AX130" s="1083"/>
      <c r="AY130" s="1083"/>
      <c r="AZ130" s="1133"/>
      <c r="BA130" s="1145"/>
      <c r="BB130" s="1159"/>
      <c r="BC130" s="1145"/>
      <c r="BD130" s="1175"/>
      <c r="BE130" s="1179"/>
      <c r="BF130" s="1179"/>
      <c r="BG130" s="1179"/>
      <c r="BH130" s="1184"/>
    </row>
    <row r="131" spans="2:60" ht="20.25" customHeight="1">
      <c r="B131" s="939">
        <f>B128+1</f>
        <v>37</v>
      </c>
      <c r="C131" s="952"/>
      <c r="D131" s="965"/>
      <c r="E131" s="973"/>
      <c r="F131" s="973">
        <f>C130</f>
        <v>0</v>
      </c>
      <c r="G131" s="981"/>
      <c r="H131" s="991"/>
      <c r="I131" s="1000"/>
      <c r="J131" s="1006"/>
      <c r="K131" s="1006"/>
      <c r="L131" s="981"/>
      <c r="M131" s="1012"/>
      <c r="N131" s="1017"/>
      <c r="O131" s="1022"/>
      <c r="P131" s="1027" t="s">
        <v>301</v>
      </c>
      <c r="Q131" s="1034"/>
      <c r="R131" s="1034"/>
      <c r="S131" s="1042"/>
      <c r="T131" s="1054"/>
      <c r="U131" s="1071" t="str">
        <f>IF(U130="","",VLOOKUP(U130,'標準様式１シフト記号表（勤務時間帯）'!$D$6:$X$47,21,FALSE))</f>
        <v/>
      </c>
      <c r="V131" s="1081" t="str">
        <f>IF(V130="","",VLOOKUP(V130,'標準様式１シフト記号表（勤務時間帯）'!$D$6:$X$47,21,FALSE))</f>
        <v/>
      </c>
      <c r="W131" s="1081" t="str">
        <f>IF(W130="","",VLOOKUP(W130,'標準様式１シフト記号表（勤務時間帯）'!$D$6:$X$47,21,FALSE))</f>
        <v/>
      </c>
      <c r="X131" s="1081" t="str">
        <f>IF(X130="","",VLOOKUP(X130,'標準様式１シフト記号表（勤務時間帯）'!$D$6:$X$47,21,FALSE))</f>
        <v/>
      </c>
      <c r="Y131" s="1081" t="str">
        <f>IF(Y130="","",VLOOKUP(Y130,'標準様式１シフト記号表（勤務時間帯）'!$D$6:$X$47,21,FALSE))</f>
        <v/>
      </c>
      <c r="Z131" s="1081" t="str">
        <f>IF(Z130="","",VLOOKUP(Z130,'標準様式１シフト記号表（勤務時間帯）'!$D$6:$X$47,21,FALSE))</f>
        <v/>
      </c>
      <c r="AA131" s="1095" t="str">
        <f>IF(AA130="","",VLOOKUP(AA130,'標準様式１シフト記号表（勤務時間帯）'!$D$6:$X$47,21,FALSE))</f>
        <v/>
      </c>
      <c r="AB131" s="1071" t="str">
        <f>IF(AB130="","",VLOOKUP(AB130,'標準様式１シフト記号表（勤務時間帯）'!$D$6:$X$47,21,FALSE))</f>
        <v/>
      </c>
      <c r="AC131" s="1081" t="str">
        <f>IF(AC130="","",VLOOKUP(AC130,'標準様式１シフト記号表（勤務時間帯）'!$D$6:$X$47,21,FALSE))</f>
        <v/>
      </c>
      <c r="AD131" s="1081" t="str">
        <f>IF(AD130="","",VLOOKUP(AD130,'標準様式１シフト記号表（勤務時間帯）'!$D$6:$X$47,21,FALSE))</f>
        <v/>
      </c>
      <c r="AE131" s="1081" t="str">
        <f>IF(AE130="","",VLOOKUP(AE130,'標準様式１シフト記号表（勤務時間帯）'!$D$6:$X$47,21,FALSE))</f>
        <v/>
      </c>
      <c r="AF131" s="1081" t="str">
        <f>IF(AF130="","",VLOOKUP(AF130,'標準様式１シフト記号表（勤務時間帯）'!$D$6:$X$47,21,FALSE))</f>
        <v/>
      </c>
      <c r="AG131" s="1081" t="str">
        <f>IF(AG130="","",VLOOKUP(AG130,'標準様式１シフト記号表（勤務時間帯）'!$D$6:$X$47,21,FALSE))</f>
        <v/>
      </c>
      <c r="AH131" s="1095" t="str">
        <f>IF(AH130="","",VLOOKUP(AH130,'標準様式１シフト記号表（勤務時間帯）'!$D$6:$X$47,21,FALSE))</f>
        <v/>
      </c>
      <c r="AI131" s="1071" t="str">
        <f>IF(AI130="","",VLOOKUP(AI130,'標準様式１シフト記号表（勤務時間帯）'!$D$6:$X$47,21,FALSE))</f>
        <v/>
      </c>
      <c r="AJ131" s="1081" t="str">
        <f>IF(AJ130="","",VLOOKUP(AJ130,'標準様式１シフト記号表（勤務時間帯）'!$D$6:$X$47,21,FALSE))</f>
        <v/>
      </c>
      <c r="AK131" s="1081" t="str">
        <f>IF(AK130="","",VLOOKUP(AK130,'標準様式１シフト記号表（勤務時間帯）'!$D$6:$X$47,21,FALSE))</f>
        <v/>
      </c>
      <c r="AL131" s="1081" t="str">
        <f>IF(AL130="","",VLOOKUP(AL130,'標準様式１シフト記号表（勤務時間帯）'!$D$6:$X$47,21,FALSE))</f>
        <v/>
      </c>
      <c r="AM131" s="1081" t="str">
        <f>IF(AM130="","",VLOOKUP(AM130,'標準様式１シフト記号表（勤務時間帯）'!$D$6:$X$47,21,FALSE))</f>
        <v/>
      </c>
      <c r="AN131" s="1081" t="str">
        <f>IF(AN130="","",VLOOKUP(AN130,'標準様式１シフト記号表（勤務時間帯）'!$D$6:$X$47,21,FALSE))</f>
        <v/>
      </c>
      <c r="AO131" s="1095" t="str">
        <f>IF(AO130="","",VLOOKUP(AO130,'標準様式１シフト記号表（勤務時間帯）'!$D$6:$X$47,21,FALSE))</f>
        <v/>
      </c>
      <c r="AP131" s="1071" t="str">
        <f>IF(AP130="","",VLOOKUP(AP130,'標準様式１シフト記号表（勤務時間帯）'!$D$6:$X$47,21,FALSE))</f>
        <v/>
      </c>
      <c r="AQ131" s="1081" t="str">
        <f>IF(AQ130="","",VLOOKUP(AQ130,'標準様式１シフト記号表（勤務時間帯）'!$D$6:$X$47,21,FALSE))</f>
        <v/>
      </c>
      <c r="AR131" s="1081" t="str">
        <f>IF(AR130="","",VLOOKUP(AR130,'標準様式１シフト記号表（勤務時間帯）'!$D$6:$X$47,21,FALSE))</f>
        <v/>
      </c>
      <c r="AS131" s="1081" t="str">
        <f>IF(AS130="","",VLOOKUP(AS130,'標準様式１シフト記号表（勤務時間帯）'!$D$6:$X$47,21,FALSE))</f>
        <v/>
      </c>
      <c r="AT131" s="1081" t="str">
        <f>IF(AT130="","",VLOOKUP(AT130,'標準様式１シフト記号表（勤務時間帯）'!$D$6:$X$47,21,FALSE))</f>
        <v/>
      </c>
      <c r="AU131" s="1081" t="str">
        <f>IF(AU130="","",VLOOKUP(AU130,'標準様式１シフト記号表（勤務時間帯）'!$D$6:$X$47,21,FALSE))</f>
        <v/>
      </c>
      <c r="AV131" s="1095" t="str">
        <f>IF(AV130="","",VLOOKUP(AV130,'標準様式１シフト記号表（勤務時間帯）'!$D$6:$X$47,21,FALSE))</f>
        <v/>
      </c>
      <c r="AW131" s="1071" t="str">
        <f>IF(AW130="","",VLOOKUP(AW130,'標準様式１シフト記号表（勤務時間帯）'!$D$6:$X$47,21,FALSE))</f>
        <v/>
      </c>
      <c r="AX131" s="1081" t="str">
        <f>IF(AX130="","",VLOOKUP(AX130,'標準様式１シフト記号表（勤務時間帯）'!$D$6:$X$47,21,FALSE))</f>
        <v/>
      </c>
      <c r="AY131" s="1081" t="str">
        <f>IF(AY130="","",VLOOKUP(AY130,'標準様式１シフト記号表（勤務時間帯）'!$D$6:$X$47,21,FALSE))</f>
        <v/>
      </c>
      <c r="AZ131" s="1131">
        <f>IF($BC$4="４週",SUM(U131:AV131),IF($BC$4="暦月",SUM(U131:AY131),""))</f>
        <v>0</v>
      </c>
      <c r="BA131" s="1143"/>
      <c r="BB131" s="1157">
        <f>IF($BC$4="４週",AZ131/4,IF($BC$4="暦月",(AZ131/($BC$9/7)),""))</f>
        <v>0</v>
      </c>
      <c r="BC131" s="1143"/>
      <c r="BD131" s="1173"/>
      <c r="BE131" s="1177"/>
      <c r="BF131" s="1177"/>
      <c r="BG131" s="1177"/>
      <c r="BH131" s="1182"/>
    </row>
    <row r="132" spans="2:60" ht="20.25" customHeight="1">
      <c r="B132" s="940"/>
      <c r="C132" s="953"/>
      <c r="D132" s="966"/>
      <c r="E132" s="974"/>
      <c r="F132" s="974"/>
      <c r="G132" s="982">
        <f>C130</f>
        <v>0</v>
      </c>
      <c r="H132" s="992"/>
      <c r="I132" s="1001"/>
      <c r="J132" s="1007"/>
      <c r="K132" s="1007"/>
      <c r="L132" s="982"/>
      <c r="M132" s="1013"/>
      <c r="N132" s="1018"/>
      <c r="O132" s="1023"/>
      <c r="P132" s="1189" t="s">
        <v>30</v>
      </c>
      <c r="Q132" s="1035"/>
      <c r="R132" s="1035"/>
      <c r="S132" s="1045"/>
      <c r="T132" s="1058"/>
      <c r="U132" s="1072" t="str">
        <f>IF(U130="","",VLOOKUP(U130,'標準様式１シフト記号表（勤務時間帯）'!$D$6:$Z$47,23,FALSE))</f>
        <v/>
      </c>
      <c r="V132" s="1082" t="str">
        <f>IF(V130="","",VLOOKUP(V130,'標準様式１シフト記号表（勤務時間帯）'!$D$6:$Z$47,23,FALSE))</f>
        <v/>
      </c>
      <c r="W132" s="1082" t="str">
        <f>IF(W130="","",VLOOKUP(W130,'標準様式１シフト記号表（勤務時間帯）'!$D$6:$Z$47,23,FALSE))</f>
        <v/>
      </c>
      <c r="X132" s="1082" t="str">
        <f>IF(X130="","",VLOOKUP(X130,'標準様式１シフト記号表（勤務時間帯）'!$D$6:$Z$47,23,FALSE))</f>
        <v/>
      </c>
      <c r="Y132" s="1082" t="str">
        <f>IF(Y130="","",VLOOKUP(Y130,'標準様式１シフト記号表（勤務時間帯）'!$D$6:$Z$47,23,FALSE))</f>
        <v/>
      </c>
      <c r="Z132" s="1082" t="str">
        <f>IF(Z130="","",VLOOKUP(Z130,'標準様式１シフト記号表（勤務時間帯）'!$D$6:$Z$47,23,FALSE))</f>
        <v/>
      </c>
      <c r="AA132" s="1096" t="str">
        <f>IF(AA130="","",VLOOKUP(AA130,'標準様式１シフト記号表（勤務時間帯）'!$D$6:$Z$47,23,FALSE))</f>
        <v/>
      </c>
      <c r="AB132" s="1072" t="str">
        <f>IF(AB130="","",VLOOKUP(AB130,'標準様式１シフト記号表（勤務時間帯）'!$D$6:$Z$47,23,FALSE))</f>
        <v/>
      </c>
      <c r="AC132" s="1082" t="str">
        <f>IF(AC130="","",VLOOKUP(AC130,'標準様式１シフト記号表（勤務時間帯）'!$D$6:$Z$47,23,FALSE))</f>
        <v/>
      </c>
      <c r="AD132" s="1082" t="str">
        <f>IF(AD130="","",VLOOKUP(AD130,'標準様式１シフト記号表（勤務時間帯）'!$D$6:$Z$47,23,FALSE))</f>
        <v/>
      </c>
      <c r="AE132" s="1082" t="str">
        <f>IF(AE130="","",VLOOKUP(AE130,'標準様式１シフト記号表（勤務時間帯）'!$D$6:$Z$47,23,FALSE))</f>
        <v/>
      </c>
      <c r="AF132" s="1082" t="str">
        <f>IF(AF130="","",VLOOKUP(AF130,'標準様式１シフト記号表（勤務時間帯）'!$D$6:$Z$47,23,FALSE))</f>
        <v/>
      </c>
      <c r="AG132" s="1082" t="str">
        <f>IF(AG130="","",VLOOKUP(AG130,'標準様式１シフト記号表（勤務時間帯）'!$D$6:$Z$47,23,FALSE))</f>
        <v/>
      </c>
      <c r="AH132" s="1096" t="str">
        <f>IF(AH130="","",VLOOKUP(AH130,'標準様式１シフト記号表（勤務時間帯）'!$D$6:$Z$47,23,FALSE))</f>
        <v/>
      </c>
      <c r="AI132" s="1072" t="str">
        <f>IF(AI130="","",VLOOKUP(AI130,'標準様式１シフト記号表（勤務時間帯）'!$D$6:$Z$47,23,FALSE))</f>
        <v/>
      </c>
      <c r="AJ132" s="1082" t="str">
        <f>IF(AJ130="","",VLOOKUP(AJ130,'標準様式１シフト記号表（勤務時間帯）'!$D$6:$Z$47,23,FALSE))</f>
        <v/>
      </c>
      <c r="AK132" s="1082" t="str">
        <f>IF(AK130="","",VLOOKUP(AK130,'標準様式１シフト記号表（勤務時間帯）'!$D$6:$Z$47,23,FALSE))</f>
        <v/>
      </c>
      <c r="AL132" s="1082" t="str">
        <f>IF(AL130="","",VLOOKUP(AL130,'標準様式１シフト記号表（勤務時間帯）'!$D$6:$Z$47,23,FALSE))</f>
        <v/>
      </c>
      <c r="AM132" s="1082" t="str">
        <f>IF(AM130="","",VLOOKUP(AM130,'標準様式１シフト記号表（勤務時間帯）'!$D$6:$Z$47,23,FALSE))</f>
        <v/>
      </c>
      <c r="AN132" s="1082" t="str">
        <f>IF(AN130="","",VLOOKUP(AN130,'標準様式１シフト記号表（勤務時間帯）'!$D$6:$Z$47,23,FALSE))</f>
        <v/>
      </c>
      <c r="AO132" s="1096" t="str">
        <f>IF(AO130="","",VLOOKUP(AO130,'標準様式１シフト記号表（勤務時間帯）'!$D$6:$Z$47,23,FALSE))</f>
        <v/>
      </c>
      <c r="AP132" s="1072" t="str">
        <f>IF(AP130="","",VLOOKUP(AP130,'標準様式１シフト記号表（勤務時間帯）'!$D$6:$Z$47,23,FALSE))</f>
        <v/>
      </c>
      <c r="AQ132" s="1082" t="str">
        <f>IF(AQ130="","",VLOOKUP(AQ130,'標準様式１シフト記号表（勤務時間帯）'!$D$6:$Z$47,23,FALSE))</f>
        <v/>
      </c>
      <c r="AR132" s="1082" t="str">
        <f>IF(AR130="","",VLOOKUP(AR130,'標準様式１シフト記号表（勤務時間帯）'!$D$6:$Z$47,23,FALSE))</f>
        <v/>
      </c>
      <c r="AS132" s="1082" t="str">
        <f>IF(AS130="","",VLOOKUP(AS130,'標準様式１シフト記号表（勤務時間帯）'!$D$6:$Z$47,23,FALSE))</f>
        <v/>
      </c>
      <c r="AT132" s="1082" t="str">
        <f>IF(AT130="","",VLOOKUP(AT130,'標準様式１シフト記号表（勤務時間帯）'!$D$6:$Z$47,23,FALSE))</f>
        <v/>
      </c>
      <c r="AU132" s="1082" t="str">
        <f>IF(AU130="","",VLOOKUP(AU130,'標準様式１シフト記号表（勤務時間帯）'!$D$6:$Z$47,23,FALSE))</f>
        <v/>
      </c>
      <c r="AV132" s="1096" t="str">
        <f>IF(AV130="","",VLOOKUP(AV130,'標準様式１シフト記号表（勤務時間帯）'!$D$6:$Z$47,23,FALSE))</f>
        <v/>
      </c>
      <c r="AW132" s="1072" t="str">
        <f>IF(AW130="","",VLOOKUP(AW130,'標準様式１シフト記号表（勤務時間帯）'!$D$6:$Z$47,23,FALSE))</f>
        <v/>
      </c>
      <c r="AX132" s="1082" t="str">
        <f>IF(AX130="","",VLOOKUP(AX130,'標準様式１シフト記号表（勤務時間帯）'!$D$6:$Z$47,23,FALSE))</f>
        <v/>
      </c>
      <c r="AY132" s="1082" t="str">
        <f>IF(AY130="","",VLOOKUP(AY130,'標準様式１シフト記号表（勤務時間帯）'!$D$6:$Z$47,23,FALSE))</f>
        <v/>
      </c>
      <c r="AZ132" s="1132">
        <f>IF($BC$4="４週",SUM(U132:AV132),IF($BC$4="暦月",SUM(U132:AY132),""))</f>
        <v>0</v>
      </c>
      <c r="BA132" s="1144"/>
      <c r="BB132" s="1158">
        <f>IF($BC$4="４週",AZ132/4,IF($BC$4="暦月",(AZ132/($BC$9/7)),""))</f>
        <v>0</v>
      </c>
      <c r="BC132" s="1144"/>
      <c r="BD132" s="1174"/>
      <c r="BE132" s="1178"/>
      <c r="BF132" s="1178"/>
      <c r="BG132" s="1178"/>
      <c r="BH132" s="1183"/>
    </row>
    <row r="133" spans="2:60" ht="20.25" customHeight="1">
      <c r="B133" s="941"/>
      <c r="C133" s="954"/>
      <c r="D133" s="967"/>
      <c r="E133" s="975"/>
      <c r="F133" s="975"/>
      <c r="G133" s="983"/>
      <c r="H133" s="993"/>
      <c r="I133" s="1002"/>
      <c r="J133" s="1008"/>
      <c r="K133" s="1008"/>
      <c r="L133" s="983"/>
      <c r="M133" s="1014"/>
      <c r="N133" s="1019"/>
      <c r="O133" s="1024"/>
      <c r="P133" s="1031" t="s">
        <v>305</v>
      </c>
      <c r="Q133" s="1039"/>
      <c r="R133" s="1039"/>
      <c r="S133" s="1047"/>
      <c r="T133" s="1061"/>
      <c r="U133" s="1073"/>
      <c r="V133" s="1083"/>
      <c r="W133" s="1083"/>
      <c r="X133" s="1083"/>
      <c r="Y133" s="1083"/>
      <c r="Z133" s="1083"/>
      <c r="AA133" s="1097"/>
      <c r="AB133" s="1073"/>
      <c r="AC133" s="1083"/>
      <c r="AD133" s="1083"/>
      <c r="AE133" s="1083"/>
      <c r="AF133" s="1083"/>
      <c r="AG133" s="1083"/>
      <c r="AH133" s="1097"/>
      <c r="AI133" s="1073"/>
      <c r="AJ133" s="1083"/>
      <c r="AK133" s="1083"/>
      <c r="AL133" s="1083"/>
      <c r="AM133" s="1083"/>
      <c r="AN133" s="1083"/>
      <c r="AO133" s="1097"/>
      <c r="AP133" s="1073"/>
      <c r="AQ133" s="1083"/>
      <c r="AR133" s="1083"/>
      <c r="AS133" s="1083"/>
      <c r="AT133" s="1083"/>
      <c r="AU133" s="1083"/>
      <c r="AV133" s="1097"/>
      <c r="AW133" s="1073"/>
      <c r="AX133" s="1083"/>
      <c r="AY133" s="1083"/>
      <c r="AZ133" s="1133"/>
      <c r="BA133" s="1145"/>
      <c r="BB133" s="1159"/>
      <c r="BC133" s="1145"/>
      <c r="BD133" s="1175"/>
      <c r="BE133" s="1179"/>
      <c r="BF133" s="1179"/>
      <c r="BG133" s="1179"/>
      <c r="BH133" s="1184"/>
    </row>
    <row r="134" spans="2:60" ht="20.25" customHeight="1">
      <c r="B134" s="939">
        <f>B131+1</f>
        <v>38</v>
      </c>
      <c r="C134" s="952"/>
      <c r="D134" s="965"/>
      <c r="E134" s="973"/>
      <c r="F134" s="973">
        <f>C133</f>
        <v>0</v>
      </c>
      <c r="G134" s="981"/>
      <c r="H134" s="991"/>
      <c r="I134" s="1000"/>
      <c r="J134" s="1006"/>
      <c r="K134" s="1006"/>
      <c r="L134" s="981"/>
      <c r="M134" s="1012"/>
      <c r="N134" s="1017"/>
      <c r="O134" s="1022"/>
      <c r="P134" s="1027" t="s">
        <v>301</v>
      </c>
      <c r="Q134" s="1034"/>
      <c r="R134" s="1034"/>
      <c r="S134" s="1042"/>
      <c r="T134" s="1054"/>
      <c r="U134" s="1071" t="str">
        <f>IF(U133="","",VLOOKUP(U133,'標準様式１シフト記号表（勤務時間帯）'!$D$6:$X$47,21,FALSE))</f>
        <v/>
      </c>
      <c r="V134" s="1081" t="str">
        <f>IF(V133="","",VLOOKUP(V133,'標準様式１シフト記号表（勤務時間帯）'!$D$6:$X$47,21,FALSE))</f>
        <v/>
      </c>
      <c r="W134" s="1081" t="str">
        <f>IF(W133="","",VLOOKUP(W133,'標準様式１シフト記号表（勤務時間帯）'!$D$6:$X$47,21,FALSE))</f>
        <v/>
      </c>
      <c r="X134" s="1081" t="str">
        <f>IF(X133="","",VLOOKUP(X133,'標準様式１シフト記号表（勤務時間帯）'!$D$6:$X$47,21,FALSE))</f>
        <v/>
      </c>
      <c r="Y134" s="1081" t="str">
        <f>IF(Y133="","",VLOOKUP(Y133,'標準様式１シフト記号表（勤務時間帯）'!$D$6:$X$47,21,FALSE))</f>
        <v/>
      </c>
      <c r="Z134" s="1081" t="str">
        <f>IF(Z133="","",VLOOKUP(Z133,'標準様式１シフト記号表（勤務時間帯）'!$D$6:$X$47,21,FALSE))</f>
        <v/>
      </c>
      <c r="AA134" s="1095" t="str">
        <f>IF(AA133="","",VLOOKUP(AA133,'標準様式１シフト記号表（勤務時間帯）'!$D$6:$X$47,21,FALSE))</f>
        <v/>
      </c>
      <c r="AB134" s="1071" t="str">
        <f>IF(AB133="","",VLOOKUP(AB133,'標準様式１シフト記号表（勤務時間帯）'!$D$6:$X$47,21,FALSE))</f>
        <v/>
      </c>
      <c r="AC134" s="1081" t="str">
        <f>IF(AC133="","",VLOOKUP(AC133,'標準様式１シフト記号表（勤務時間帯）'!$D$6:$X$47,21,FALSE))</f>
        <v/>
      </c>
      <c r="AD134" s="1081" t="str">
        <f>IF(AD133="","",VLOOKUP(AD133,'標準様式１シフト記号表（勤務時間帯）'!$D$6:$X$47,21,FALSE))</f>
        <v/>
      </c>
      <c r="AE134" s="1081" t="str">
        <f>IF(AE133="","",VLOOKUP(AE133,'標準様式１シフト記号表（勤務時間帯）'!$D$6:$X$47,21,FALSE))</f>
        <v/>
      </c>
      <c r="AF134" s="1081" t="str">
        <f>IF(AF133="","",VLOOKUP(AF133,'標準様式１シフト記号表（勤務時間帯）'!$D$6:$X$47,21,FALSE))</f>
        <v/>
      </c>
      <c r="AG134" s="1081" t="str">
        <f>IF(AG133="","",VLOOKUP(AG133,'標準様式１シフト記号表（勤務時間帯）'!$D$6:$X$47,21,FALSE))</f>
        <v/>
      </c>
      <c r="AH134" s="1095" t="str">
        <f>IF(AH133="","",VLOOKUP(AH133,'標準様式１シフト記号表（勤務時間帯）'!$D$6:$X$47,21,FALSE))</f>
        <v/>
      </c>
      <c r="AI134" s="1071" t="str">
        <f>IF(AI133="","",VLOOKUP(AI133,'標準様式１シフト記号表（勤務時間帯）'!$D$6:$X$47,21,FALSE))</f>
        <v/>
      </c>
      <c r="AJ134" s="1081" t="str">
        <f>IF(AJ133="","",VLOOKUP(AJ133,'標準様式１シフト記号表（勤務時間帯）'!$D$6:$X$47,21,FALSE))</f>
        <v/>
      </c>
      <c r="AK134" s="1081" t="str">
        <f>IF(AK133="","",VLOOKUP(AK133,'標準様式１シフト記号表（勤務時間帯）'!$D$6:$X$47,21,FALSE))</f>
        <v/>
      </c>
      <c r="AL134" s="1081" t="str">
        <f>IF(AL133="","",VLOOKUP(AL133,'標準様式１シフト記号表（勤務時間帯）'!$D$6:$X$47,21,FALSE))</f>
        <v/>
      </c>
      <c r="AM134" s="1081" t="str">
        <f>IF(AM133="","",VLOOKUP(AM133,'標準様式１シフト記号表（勤務時間帯）'!$D$6:$X$47,21,FALSE))</f>
        <v/>
      </c>
      <c r="AN134" s="1081" t="str">
        <f>IF(AN133="","",VLOOKUP(AN133,'標準様式１シフト記号表（勤務時間帯）'!$D$6:$X$47,21,FALSE))</f>
        <v/>
      </c>
      <c r="AO134" s="1095" t="str">
        <f>IF(AO133="","",VLOOKUP(AO133,'標準様式１シフト記号表（勤務時間帯）'!$D$6:$X$47,21,FALSE))</f>
        <v/>
      </c>
      <c r="AP134" s="1071" t="str">
        <f>IF(AP133="","",VLOOKUP(AP133,'標準様式１シフト記号表（勤務時間帯）'!$D$6:$X$47,21,FALSE))</f>
        <v/>
      </c>
      <c r="AQ134" s="1081" t="str">
        <f>IF(AQ133="","",VLOOKUP(AQ133,'標準様式１シフト記号表（勤務時間帯）'!$D$6:$X$47,21,FALSE))</f>
        <v/>
      </c>
      <c r="AR134" s="1081" t="str">
        <f>IF(AR133="","",VLOOKUP(AR133,'標準様式１シフト記号表（勤務時間帯）'!$D$6:$X$47,21,FALSE))</f>
        <v/>
      </c>
      <c r="AS134" s="1081" t="str">
        <f>IF(AS133="","",VLOOKUP(AS133,'標準様式１シフト記号表（勤務時間帯）'!$D$6:$X$47,21,FALSE))</f>
        <v/>
      </c>
      <c r="AT134" s="1081" t="str">
        <f>IF(AT133="","",VLOOKUP(AT133,'標準様式１シフト記号表（勤務時間帯）'!$D$6:$X$47,21,FALSE))</f>
        <v/>
      </c>
      <c r="AU134" s="1081" t="str">
        <f>IF(AU133="","",VLOOKUP(AU133,'標準様式１シフト記号表（勤務時間帯）'!$D$6:$X$47,21,FALSE))</f>
        <v/>
      </c>
      <c r="AV134" s="1095" t="str">
        <f>IF(AV133="","",VLOOKUP(AV133,'標準様式１シフト記号表（勤務時間帯）'!$D$6:$X$47,21,FALSE))</f>
        <v/>
      </c>
      <c r="AW134" s="1071" t="str">
        <f>IF(AW133="","",VLOOKUP(AW133,'標準様式１シフト記号表（勤務時間帯）'!$D$6:$X$47,21,FALSE))</f>
        <v/>
      </c>
      <c r="AX134" s="1081" t="str">
        <f>IF(AX133="","",VLOOKUP(AX133,'標準様式１シフト記号表（勤務時間帯）'!$D$6:$X$47,21,FALSE))</f>
        <v/>
      </c>
      <c r="AY134" s="1081" t="str">
        <f>IF(AY133="","",VLOOKUP(AY133,'標準様式１シフト記号表（勤務時間帯）'!$D$6:$X$47,21,FALSE))</f>
        <v/>
      </c>
      <c r="AZ134" s="1131">
        <f>IF($BC$4="４週",SUM(U134:AV134),IF($BC$4="暦月",SUM(U134:AY134),""))</f>
        <v>0</v>
      </c>
      <c r="BA134" s="1143"/>
      <c r="BB134" s="1157">
        <f>IF($BC$4="４週",AZ134/4,IF($BC$4="暦月",(AZ134/($BC$9/7)),""))</f>
        <v>0</v>
      </c>
      <c r="BC134" s="1143"/>
      <c r="BD134" s="1173"/>
      <c r="BE134" s="1177"/>
      <c r="BF134" s="1177"/>
      <c r="BG134" s="1177"/>
      <c r="BH134" s="1182"/>
    </row>
    <row r="135" spans="2:60" ht="20.25" customHeight="1">
      <c r="B135" s="940"/>
      <c r="C135" s="953"/>
      <c r="D135" s="966"/>
      <c r="E135" s="974"/>
      <c r="F135" s="974"/>
      <c r="G135" s="982">
        <f>C133</f>
        <v>0</v>
      </c>
      <c r="H135" s="992"/>
      <c r="I135" s="1001"/>
      <c r="J135" s="1007"/>
      <c r="K135" s="1007"/>
      <c r="L135" s="982"/>
      <c r="M135" s="1013"/>
      <c r="N135" s="1018"/>
      <c r="O135" s="1023"/>
      <c r="P135" s="1189" t="s">
        <v>30</v>
      </c>
      <c r="Q135" s="1035"/>
      <c r="R135" s="1035"/>
      <c r="S135" s="1045"/>
      <c r="T135" s="1058"/>
      <c r="U135" s="1072" t="str">
        <f>IF(U133="","",VLOOKUP(U133,'標準様式１シフト記号表（勤務時間帯）'!$D$6:$Z$47,23,FALSE))</f>
        <v/>
      </c>
      <c r="V135" s="1082" t="str">
        <f>IF(V133="","",VLOOKUP(V133,'標準様式１シフト記号表（勤務時間帯）'!$D$6:$Z$47,23,FALSE))</f>
        <v/>
      </c>
      <c r="W135" s="1082" t="str">
        <f>IF(W133="","",VLOOKUP(W133,'標準様式１シフト記号表（勤務時間帯）'!$D$6:$Z$47,23,FALSE))</f>
        <v/>
      </c>
      <c r="X135" s="1082" t="str">
        <f>IF(X133="","",VLOOKUP(X133,'標準様式１シフト記号表（勤務時間帯）'!$D$6:$Z$47,23,FALSE))</f>
        <v/>
      </c>
      <c r="Y135" s="1082" t="str">
        <f>IF(Y133="","",VLOOKUP(Y133,'標準様式１シフト記号表（勤務時間帯）'!$D$6:$Z$47,23,FALSE))</f>
        <v/>
      </c>
      <c r="Z135" s="1082" t="str">
        <f>IF(Z133="","",VLOOKUP(Z133,'標準様式１シフト記号表（勤務時間帯）'!$D$6:$Z$47,23,FALSE))</f>
        <v/>
      </c>
      <c r="AA135" s="1096" t="str">
        <f>IF(AA133="","",VLOOKUP(AA133,'標準様式１シフト記号表（勤務時間帯）'!$D$6:$Z$47,23,FALSE))</f>
        <v/>
      </c>
      <c r="AB135" s="1072" t="str">
        <f>IF(AB133="","",VLOOKUP(AB133,'標準様式１シフト記号表（勤務時間帯）'!$D$6:$Z$47,23,FALSE))</f>
        <v/>
      </c>
      <c r="AC135" s="1082" t="str">
        <f>IF(AC133="","",VLOOKUP(AC133,'標準様式１シフト記号表（勤務時間帯）'!$D$6:$Z$47,23,FALSE))</f>
        <v/>
      </c>
      <c r="AD135" s="1082" t="str">
        <f>IF(AD133="","",VLOOKUP(AD133,'標準様式１シフト記号表（勤務時間帯）'!$D$6:$Z$47,23,FALSE))</f>
        <v/>
      </c>
      <c r="AE135" s="1082" t="str">
        <f>IF(AE133="","",VLOOKUP(AE133,'標準様式１シフト記号表（勤務時間帯）'!$D$6:$Z$47,23,FALSE))</f>
        <v/>
      </c>
      <c r="AF135" s="1082" t="str">
        <f>IF(AF133="","",VLOOKUP(AF133,'標準様式１シフト記号表（勤務時間帯）'!$D$6:$Z$47,23,FALSE))</f>
        <v/>
      </c>
      <c r="AG135" s="1082" t="str">
        <f>IF(AG133="","",VLOOKUP(AG133,'標準様式１シフト記号表（勤務時間帯）'!$D$6:$Z$47,23,FALSE))</f>
        <v/>
      </c>
      <c r="AH135" s="1096" t="str">
        <f>IF(AH133="","",VLOOKUP(AH133,'標準様式１シフト記号表（勤務時間帯）'!$D$6:$Z$47,23,FALSE))</f>
        <v/>
      </c>
      <c r="AI135" s="1072" t="str">
        <f>IF(AI133="","",VLOOKUP(AI133,'標準様式１シフト記号表（勤務時間帯）'!$D$6:$Z$47,23,FALSE))</f>
        <v/>
      </c>
      <c r="AJ135" s="1082" t="str">
        <f>IF(AJ133="","",VLOOKUP(AJ133,'標準様式１シフト記号表（勤務時間帯）'!$D$6:$Z$47,23,FALSE))</f>
        <v/>
      </c>
      <c r="AK135" s="1082" t="str">
        <f>IF(AK133="","",VLOOKUP(AK133,'標準様式１シフト記号表（勤務時間帯）'!$D$6:$Z$47,23,FALSE))</f>
        <v/>
      </c>
      <c r="AL135" s="1082" t="str">
        <f>IF(AL133="","",VLOOKUP(AL133,'標準様式１シフト記号表（勤務時間帯）'!$D$6:$Z$47,23,FALSE))</f>
        <v/>
      </c>
      <c r="AM135" s="1082" t="str">
        <f>IF(AM133="","",VLOOKUP(AM133,'標準様式１シフト記号表（勤務時間帯）'!$D$6:$Z$47,23,FALSE))</f>
        <v/>
      </c>
      <c r="AN135" s="1082" t="str">
        <f>IF(AN133="","",VLOOKUP(AN133,'標準様式１シフト記号表（勤務時間帯）'!$D$6:$Z$47,23,FALSE))</f>
        <v/>
      </c>
      <c r="AO135" s="1096" t="str">
        <f>IF(AO133="","",VLOOKUP(AO133,'標準様式１シフト記号表（勤務時間帯）'!$D$6:$Z$47,23,FALSE))</f>
        <v/>
      </c>
      <c r="AP135" s="1072" t="str">
        <f>IF(AP133="","",VLOOKUP(AP133,'標準様式１シフト記号表（勤務時間帯）'!$D$6:$Z$47,23,FALSE))</f>
        <v/>
      </c>
      <c r="AQ135" s="1082" t="str">
        <f>IF(AQ133="","",VLOOKUP(AQ133,'標準様式１シフト記号表（勤務時間帯）'!$D$6:$Z$47,23,FALSE))</f>
        <v/>
      </c>
      <c r="AR135" s="1082" t="str">
        <f>IF(AR133="","",VLOOKUP(AR133,'標準様式１シフト記号表（勤務時間帯）'!$D$6:$Z$47,23,FALSE))</f>
        <v/>
      </c>
      <c r="AS135" s="1082" t="str">
        <f>IF(AS133="","",VLOOKUP(AS133,'標準様式１シフト記号表（勤務時間帯）'!$D$6:$Z$47,23,FALSE))</f>
        <v/>
      </c>
      <c r="AT135" s="1082" t="str">
        <f>IF(AT133="","",VLOOKUP(AT133,'標準様式１シフト記号表（勤務時間帯）'!$D$6:$Z$47,23,FALSE))</f>
        <v/>
      </c>
      <c r="AU135" s="1082" t="str">
        <f>IF(AU133="","",VLOOKUP(AU133,'標準様式１シフト記号表（勤務時間帯）'!$D$6:$Z$47,23,FALSE))</f>
        <v/>
      </c>
      <c r="AV135" s="1096" t="str">
        <f>IF(AV133="","",VLOOKUP(AV133,'標準様式１シフト記号表（勤務時間帯）'!$D$6:$Z$47,23,FALSE))</f>
        <v/>
      </c>
      <c r="AW135" s="1072" t="str">
        <f>IF(AW133="","",VLOOKUP(AW133,'標準様式１シフト記号表（勤務時間帯）'!$D$6:$Z$47,23,FALSE))</f>
        <v/>
      </c>
      <c r="AX135" s="1082" t="str">
        <f>IF(AX133="","",VLOOKUP(AX133,'標準様式１シフト記号表（勤務時間帯）'!$D$6:$Z$47,23,FALSE))</f>
        <v/>
      </c>
      <c r="AY135" s="1082" t="str">
        <f>IF(AY133="","",VLOOKUP(AY133,'標準様式１シフト記号表（勤務時間帯）'!$D$6:$Z$47,23,FALSE))</f>
        <v/>
      </c>
      <c r="AZ135" s="1132">
        <f>IF($BC$4="４週",SUM(U135:AV135),IF($BC$4="暦月",SUM(U135:AY135),""))</f>
        <v>0</v>
      </c>
      <c r="BA135" s="1144"/>
      <c r="BB135" s="1158">
        <f>IF($BC$4="４週",AZ135/4,IF($BC$4="暦月",(AZ135/($BC$9/7)),""))</f>
        <v>0</v>
      </c>
      <c r="BC135" s="1144"/>
      <c r="BD135" s="1174"/>
      <c r="BE135" s="1178"/>
      <c r="BF135" s="1178"/>
      <c r="BG135" s="1178"/>
      <c r="BH135" s="1183"/>
    </row>
    <row r="136" spans="2:60" ht="20.25" customHeight="1">
      <c r="B136" s="941"/>
      <c r="C136" s="954"/>
      <c r="D136" s="967"/>
      <c r="E136" s="975"/>
      <c r="F136" s="975"/>
      <c r="G136" s="983"/>
      <c r="H136" s="993"/>
      <c r="I136" s="1002"/>
      <c r="J136" s="1008"/>
      <c r="K136" s="1008"/>
      <c r="L136" s="983"/>
      <c r="M136" s="1014"/>
      <c r="N136" s="1019"/>
      <c r="O136" s="1024"/>
      <c r="P136" s="1031" t="s">
        <v>305</v>
      </c>
      <c r="Q136" s="1039"/>
      <c r="R136" s="1039"/>
      <c r="S136" s="1047"/>
      <c r="T136" s="1061"/>
      <c r="U136" s="1073"/>
      <c r="V136" s="1083"/>
      <c r="W136" s="1083"/>
      <c r="X136" s="1083"/>
      <c r="Y136" s="1083"/>
      <c r="Z136" s="1083"/>
      <c r="AA136" s="1097"/>
      <c r="AB136" s="1073"/>
      <c r="AC136" s="1083"/>
      <c r="AD136" s="1083"/>
      <c r="AE136" s="1083"/>
      <c r="AF136" s="1083"/>
      <c r="AG136" s="1083"/>
      <c r="AH136" s="1097"/>
      <c r="AI136" s="1073"/>
      <c r="AJ136" s="1083"/>
      <c r="AK136" s="1083"/>
      <c r="AL136" s="1083"/>
      <c r="AM136" s="1083"/>
      <c r="AN136" s="1083"/>
      <c r="AO136" s="1097"/>
      <c r="AP136" s="1073"/>
      <c r="AQ136" s="1083"/>
      <c r="AR136" s="1083"/>
      <c r="AS136" s="1083"/>
      <c r="AT136" s="1083"/>
      <c r="AU136" s="1083"/>
      <c r="AV136" s="1097"/>
      <c r="AW136" s="1073"/>
      <c r="AX136" s="1083"/>
      <c r="AY136" s="1083"/>
      <c r="AZ136" s="1133"/>
      <c r="BA136" s="1145"/>
      <c r="BB136" s="1159"/>
      <c r="BC136" s="1145"/>
      <c r="BD136" s="1175"/>
      <c r="BE136" s="1179"/>
      <c r="BF136" s="1179"/>
      <c r="BG136" s="1179"/>
      <c r="BH136" s="1184"/>
    </row>
    <row r="137" spans="2:60" ht="20.25" customHeight="1">
      <c r="B137" s="939">
        <f>B134+1</f>
        <v>39</v>
      </c>
      <c r="C137" s="952"/>
      <c r="D137" s="965"/>
      <c r="E137" s="973"/>
      <c r="F137" s="973">
        <f>C136</f>
        <v>0</v>
      </c>
      <c r="G137" s="981"/>
      <c r="H137" s="991"/>
      <c r="I137" s="1000"/>
      <c r="J137" s="1006"/>
      <c r="K137" s="1006"/>
      <c r="L137" s="981"/>
      <c r="M137" s="1012"/>
      <c r="N137" s="1017"/>
      <c r="O137" s="1022"/>
      <c r="P137" s="1027" t="s">
        <v>301</v>
      </c>
      <c r="Q137" s="1034"/>
      <c r="R137" s="1034"/>
      <c r="S137" s="1042"/>
      <c r="T137" s="1054"/>
      <c r="U137" s="1071" t="str">
        <f>IF(U136="","",VLOOKUP(U136,'標準様式１シフト記号表（勤務時間帯）'!$D$6:$X$47,21,FALSE))</f>
        <v/>
      </c>
      <c r="V137" s="1081" t="str">
        <f>IF(V136="","",VLOOKUP(V136,'標準様式１シフト記号表（勤務時間帯）'!$D$6:$X$47,21,FALSE))</f>
        <v/>
      </c>
      <c r="W137" s="1081" t="str">
        <f>IF(W136="","",VLOOKUP(W136,'標準様式１シフト記号表（勤務時間帯）'!$D$6:$X$47,21,FALSE))</f>
        <v/>
      </c>
      <c r="X137" s="1081" t="str">
        <f>IF(X136="","",VLOOKUP(X136,'標準様式１シフト記号表（勤務時間帯）'!$D$6:$X$47,21,FALSE))</f>
        <v/>
      </c>
      <c r="Y137" s="1081" t="str">
        <f>IF(Y136="","",VLOOKUP(Y136,'標準様式１シフト記号表（勤務時間帯）'!$D$6:$X$47,21,FALSE))</f>
        <v/>
      </c>
      <c r="Z137" s="1081" t="str">
        <f>IF(Z136="","",VLOOKUP(Z136,'標準様式１シフト記号表（勤務時間帯）'!$D$6:$X$47,21,FALSE))</f>
        <v/>
      </c>
      <c r="AA137" s="1095" t="str">
        <f>IF(AA136="","",VLOOKUP(AA136,'標準様式１シフト記号表（勤務時間帯）'!$D$6:$X$47,21,FALSE))</f>
        <v/>
      </c>
      <c r="AB137" s="1071" t="str">
        <f>IF(AB136="","",VLOOKUP(AB136,'標準様式１シフト記号表（勤務時間帯）'!$D$6:$X$47,21,FALSE))</f>
        <v/>
      </c>
      <c r="AC137" s="1081" t="str">
        <f>IF(AC136="","",VLOOKUP(AC136,'標準様式１シフト記号表（勤務時間帯）'!$D$6:$X$47,21,FALSE))</f>
        <v/>
      </c>
      <c r="AD137" s="1081" t="str">
        <f>IF(AD136="","",VLOOKUP(AD136,'標準様式１シフト記号表（勤務時間帯）'!$D$6:$X$47,21,FALSE))</f>
        <v/>
      </c>
      <c r="AE137" s="1081" t="str">
        <f>IF(AE136="","",VLOOKUP(AE136,'標準様式１シフト記号表（勤務時間帯）'!$D$6:$X$47,21,FALSE))</f>
        <v/>
      </c>
      <c r="AF137" s="1081" t="str">
        <f>IF(AF136="","",VLOOKUP(AF136,'標準様式１シフト記号表（勤務時間帯）'!$D$6:$X$47,21,FALSE))</f>
        <v/>
      </c>
      <c r="AG137" s="1081" t="str">
        <f>IF(AG136="","",VLOOKUP(AG136,'標準様式１シフト記号表（勤務時間帯）'!$D$6:$X$47,21,FALSE))</f>
        <v/>
      </c>
      <c r="AH137" s="1095" t="str">
        <f>IF(AH136="","",VLOOKUP(AH136,'標準様式１シフト記号表（勤務時間帯）'!$D$6:$X$47,21,FALSE))</f>
        <v/>
      </c>
      <c r="AI137" s="1071" t="str">
        <f>IF(AI136="","",VLOOKUP(AI136,'標準様式１シフト記号表（勤務時間帯）'!$D$6:$X$47,21,FALSE))</f>
        <v/>
      </c>
      <c r="AJ137" s="1081" t="str">
        <f>IF(AJ136="","",VLOOKUP(AJ136,'標準様式１シフト記号表（勤務時間帯）'!$D$6:$X$47,21,FALSE))</f>
        <v/>
      </c>
      <c r="AK137" s="1081" t="str">
        <f>IF(AK136="","",VLOOKUP(AK136,'標準様式１シフト記号表（勤務時間帯）'!$D$6:$X$47,21,FALSE))</f>
        <v/>
      </c>
      <c r="AL137" s="1081" t="str">
        <f>IF(AL136="","",VLOOKUP(AL136,'標準様式１シフト記号表（勤務時間帯）'!$D$6:$X$47,21,FALSE))</f>
        <v/>
      </c>
      <c r="AM137" s="1081" t="str">
        <f>IF(AM136="","",VLOOKUP(AM136,'標準様式１シフト記号表（勤務時間帯）'!$D$6:$X$47,21,FALSE))</f>
        <v/>
      </c>
      <c r="AN137" s="1081" t="str">
        <f>IF(AN136="","",VLOOKUP(AN136,'標準様式１シフト記号表（勤務時間帯）'!$D$6:$X$47,21,FALSE))</f>
        <v/>
      </c>
      <c r="AO137" s="1095" t="str">
        <f>IF(AO136="","",VLOOKUP(AO136,'標準様式１シフト記号表（勤務時間帯）'!$D$6:$X$47,21,FALSE))</f>
        <v/>
      </c>
      <c r="AP137" s="1071" t="str">
        <f>IF(AP136="","",VLOOKUP(AP136,'標準様式１シフト記号表（勤務時間帯）'!$D$6:$X$47,21,FALSE))</f>
        <v/>
      </c>
      <c r="AQ137" s="1081" t="str">
        <f>IF(AQ136="","",VLOOKUP(AQ136,'標準様式１シフト記号表（勤務時間帯）'!$D$6:$X$47,21,FALSE))</f>
        <v/>
      </c>
      <c r="AR137" s="1081" t="str">
        <f>IF(AR136="","",VLOOKUP(AR136,'標準様式１シフト記号表（勤務時間帯）'!$D$6:$X$47,21,FALSE))</f>
        <v/>
      </c>
      <c r="AS137" s="1081" t="str">
        <f>IF(AS136="","",VLOOKUP(AS136,'標準様式１シフト記号表（勤務時間帯）'!$D$6:$X$47,21,FALSE))</f>
        <v/>
      </c>
      <c r="AT137" s="1081" t="str">
        <f>IF(AT136="","",VLOOKUP(AT136,'標準様式１シフト記号表（勤務時間帯）'!$D$6:$X$47,21,FALSE))</f>
        <v/>
      </c>
      <c r="AU137" s="1081" t="str">
        <f>IF(AU136="","",VLOOKUP(AU136,'標準様式１シフト記号表（勤務時間帯）'!$D$6:$X$47,21,FALSE))</f>
        <v/>
      </c>
      <c r="AV137" s="1095" t="str">
        <f>IF(AV136="","",VLOOKUP(AV136,'標準様式１シフト記号表（勤務時間帯）'!$D$6:$X$47,21,FALSE))</f>
        <v/>
      </c>
      <c r="AW137" s="1071" t="str">
        <f>IF(AW136="","",VLOOKUP(AW136,'標準様式１シフト記号表（勤務時間帯）'!$D$6:$X$47,21,FALSE))</f>
        <v/>
      </c>
      <c r="AX137" s="1081" t="str">
        <f>IF(AX136="","",VLOOKUP(AX136,'標準様式１シフト記号表（勤務時間帯）'!$D$6:$X$47,21,FALSE))</f>
        <v/>
      </c>
      <c r="AY137" s="1081" t="str">
        <f>IF(AY136="","",VLOOKUP(AY136,'標準様式１シフト記号表（勤務時間帯）'!$D$6:$X$47,21,FALSE))</f>
        <v/>
      </c>
      <c r="AZ137" s="1131">
        <f>IF($BC$4="４週",SUM(U137:AV137),IF($BC$4="暦月",SUM(U137:AY137),""))</f>
        <v>0</v>
      </c>
      <c r="BA137" s="1143"/>
      <c r="BB137" s="1157">
        <f>IF($BC$4="４週",AZ137/4,IF($BC$4="暦月",(AZ137/($BC$9/7)),""))</f>
        <v>0</v>
      </c>
      <c r="BC137" s="1143"/>
      <c r="BD137" s="1173"/>
      <c r="BE137" s="1177"/>
      <c r="BF137" s="1177"/>
      <c r="BG137" s="1177"/>
      <c r="BH137" s="1182"/>
    </row>
    <row r="138" spans="2:60" ht="20.25" customHeight="1">
      <c r="B138" s="940"/>
      <c r="C138" s="953"/>
      <c r="D138" s="966"/>
      <c r="E138" s="974"/>
      <c r="F138" s="974"/>
      <c r="G138" s="982">
        <f>C136</f>
        <v>0</v>
      </c>
      <c r="H138" s="992"/>
      <c r="I138" s="1001"/>
      <c r="J138" s="1007"/>
      <c r="K138" s="1007"/>
      <c r="L138" s="982"/>
      <c r="M138" s="1013"/>
      <c r="N138" s="1018"/>
      <c r="O138" s="1023"/>
      <c r="P138" s="1189" t="s">
        <v>30</v>
      </c>
      <c r="Q138" s="1035"/>
      <c r="R138" s="1035"/>
      <c r="S138" s="1045"/>
      <c r="T138" s="1058"/>
      <c r="U138" s="1072" t="str">
        <f>IF(U136="","",VLOOKUP(U136,'標準様式１シフト記号表（勤務時間帯）'!$D$6:$Z$47,23,FALSE))</f>
        <v/>
      </c>
      <c r="V138" s="1082" t="str">
        <f>IF(V136="","",VLOOKUP(V136,'標準様式１シフト記号表（勤務時間帯）'!$D$6:$Z$47,23,FALSE))</f>
        <v/>
      </c>
      <c r="W138" s="1082" t="str">
        <f>IF(W136="","",VLOOKUP(W136,'標準様式１シフト記号表（勤務時間帯）'!$D$6:$Z$47,23,FALSE))</f>
        <v/>
      </c>
      <c r="X138" s="1082" t="str">
        <f>IF(X136="","",VLOOKUP(X136,'標準様式１シフト記号表（勤務時間帯）'!$D$6:$Z$47,23,FALSE))</f>
        <v/>
      </c>
      <c r="Y138" s="1082" t="str">
        <f>IF(Y136="","",VLOOKUP(Y136,'標準様式１シフト記号表（勤務時間帯）'!$D$6:$Z$47,23,FALSE))</f>
        <v/>
      </c>
      <c r="Z138" s="1082" t="str">
        <f>IF(Z136="","",VLOOKUP(Z136,'標準様式１シフト記号表（勤務時間帯）'!$D$6:$Z$47,23,FALSE))</f>
        <v/>
      </c>
      <c r="AA138" s="1096" t="str">
        <f>IF(AA136="","",VLOOKUP(AA136,'標準様式１シフト記号表（勤務時間帯）'!$D$6:$Z$47,23,FALSE))</f>
        <v/>
      </c>
      <c r="AB138" s="1072" t="str">
        <f>IF(AB136="","",VLOOKUP(AB136,'標準様式１シフト記号表（勤務時間帯）'!$D$6:$Z$47,23,FALSE))</f>
        <v/>
      </c>
      <c r="AC138" s="1082" t="str">
        <f>IF(AC136="","",VLOOKUP(AC136,'標準様式１シフト記号表（勤務時間帯）'!$D$6:$Z$47,23,FALSE))</f>
        <v/>
      </c>
      <c r="AD138" s="1082" t="str">
        <f>IF(AD136="","",VLOOKUP(AD136,'標準様式１シフト記号表（勤務時間帯）'!$D$6:$Z$47,23,FALSE))</f>
        <v/>
      </c>
      <c r="AE138" s="1082" t="str">
        <f>IF(AE136="","",VLOOKUP(AE136,'標準様式１シフト記号表（勤務時間帯）'!$D$6:$Z$47,23,FALSE))</f>
        <v/>
      </c>
      <c r="AF138" s="1082" t="str">
        <f>IF(AF136="","",VLOOKUP(AF136,'標準様式１シフト記号表（勤務時間帯）'!$D$6:$Z$47,23,FALSE))</f>
        <v/>
      </c>
      <c r="AG138" s="1082" t="str">
        <f>IF(AG136="","",VLOOKUP(AG136,'標準様式１シフト記号表（勤務時間帯）'!$D$6:$Z$47,23,FALSE))</f>
        <v/>
      </c>
      <c r="AH138" s="1096" t="str">
        <f>IF(AH136="","",VLOOKUP(AH136,'標準様式１シフト記号表（勤務時間帯）'!$D$6:$Z$47,23,FALSE))</f>
        <v/>
      </c>
      <c r="AI138" s="1072" t="str">
        <f>IF(AI136="","",VLOOKUP(AI136,'標準様式１シフト記号表（勤務時間帯）'!$D$6:$Z$47,23,FALSE))</f>
        <v/>
      </c>
      <c r="AJ138" s="1082" t="str">
        <f>IF(AJ136="","",VLOOKUP(AJ136,'標準様式１シフト記号表（勤務時間帯）'!$D$6:$Z$47,23,FALSE))</f>
        <v/>
      </c>
      <c r="AK138" s="1082" t="str">
        <f>IF(AK136="","",VLOOKUP(AK136,'標準様式１シフト記号表（勤務時間帯）'!$D$6:$Z$47,23,FALSE))</f>
        <v/>
      </c>
      <c r="AL138" s="1082" t="str">
        <f>IF(AL136="","",VLOOKUP(AL136,'標準様式１シフト記号表（勤務時間帯）'!$D$6:$Z$47,23,FALSE))</f>
        <v/>
      </c>
      <c r="AM138" s="1082" t="str">
        <f>IF(AM136="","",VLOOKUP(AM136,'標準様式１シフト記号表（勤務時間帯）'!$D$6:$Z$47,23,FALSE))</f>
        <v/>
      </c>
      <c r="AN138" s="1082" t="str">
        <f>IF(AN136="","",VLOOKUP(AN136,'標準様式１シフト記号表（勤務時間帯）'!$D$6:$Z$47,23,FALSE))</f>
        <v/>
      </c>
      <c r="AO138" s="1096" t="str">
        <f>IF(AO136="","",VLOOKUP(AO136,'標準様式１シフト記号表（勤務時間帯）'!$D$6:$Z$47,23,FALSE))</f>
        <v/>
      </c>
      <c r="AP138" s="1072" t="str">
        <f>IF(AP136="","",VLOOKUP(AP136,'標準様式１シフト記号表（勤務時間帯）'!$D$6:$Z$47,23,FALSE))</f>
        <v/>
      </c>
      <c r="AQ138" s="1082" t="str">
        <f>IF(AQ136="","",VLOOKUP(AQ136,'標準様式１シフト記号表（勤務時間帯）'!$D$6:$Z$47,23,FALSE))</f>
        <v/>
      </c>
      <c r="AR138" s="1082" t="str">
        <f>IF(AR136="","",VLOOKUP(AR136,'標準様式１シフト記号表（勤務時間帯）'!$D$6:$Z$47,23,FALSE))</f>
        <v/>
      </c>
      <c r="AS138" s="1082" t="str">
        <f>IF(AS136="","",VLOOKUP(AS136,'標準様式１シフト記号表（勤務時間帯）'!$D$6:$Z$47,23,FALSE))</f>
        <v/>
      </c>
      <c r="AT138" s="1082" t="str">
        <f>IF(AT136="","",VLOOKUP(AT136,'標準様式１シフト記号表（勤務時間帯）'!$D$6:$Z$47,23,FALSE))</f>
        <v/>
      </c>
      <c r="AU138" s="1082" t="str">
        <f>IF(AU136="","",VLOOKUP(AU136,'標準様式１シフト記号表（勤務時間帯）'!$D$6:$Z$47,23,FALSE))</f>
        <v/>
      </c>
      <c r="AV138" s="1096" t="str">
        <f>IF(AV136="","",VLOOKUP(AV136,'標準様式１シフト記号表（勤務時間帯）'!$D$6:$Z$47,23,FALSE))</f>
        <v/>
      </c>
      <c r="AW138" s="1072" t="str">
        <f>IF(AW136="","",VLOOKUP(AW136,'標準様式１シフト記号表（勤務時間帯）'!$D$6:$Z$47,23,FALSE))</f>
        <v/>
      </c>
      <c r="AX138" s="1082" t="str">
        <f>IF(AX136="","",VLOOKUP(AX136,'標準様式１シフト記号表（勤務時間帯）'!$D$6:$Z$47,23,FALSE))</f>
        <v/>
      </c>
      <c r="AY138" s="1082" t="str">
        <f>IF(AY136="","",VLOOKUP(AY136,'標準様式１シフト記号表（勤務時間帯）'!$D$6:$Z$47,23,FALSE))</f>
        <v/>
      </c>
      <c r="AZ138" s="1132">
        <f>IF($BC$4="４週",SUM(U138:AV138),IF($BC$4="暦月",SUM(U138:AY138),""))</f>
        <v>0</v>
      </c>
      <c r="BA138" s="1144"/>
      <c r="BB138" s="1158">
        <f>IF($BC$4="４週",AZ138/4,IF($BC$4="暦月",(AZ138/($BC$9/7)),""))</f>
        <v>0</v>
      </c>
      <c r="BC138" s="1144"/>
      <c r="BD138" s="1174"/>
      <c r="BE138" s="1178"/>
      <c r="BF138" s="1178"/>
      <c r="BG138" s="1178"/>
      <c r="BH138" s="1183"/>
    </row>
    <row r="139" spans="2:60" ht="20.25" customHeight="1">
      <c r="B139" s="941"/>
      <c r="C139" s="954"/>
      <c r="D139" s="967"/>
      <c r="E139" s="975"/>
      <c r="F139" s="975"/>
      <c r="G139" s="983"/>
      <c r="H139" s="993"/>
      <c r="I139" s="1002"/>
      <c r="J139" s="1008"/>
      <c r="K139" s="1008"/>
      <c r="L139" s="983"/>
      <c r="M139" s="1014"/>
      <c r="N139" s="1019"/>
      <c r="O139" s="1024"/>
      <c r="P139" s="1031" t="s">
        <v>305</v>
      </c>
      <c r="Q139" s="1039"/>
      <c r="R139" s="1039"/>
      <c r="S139" s="1047"/>
      <c r="T139" s="1061"/>
      <c r="U139" s="1073"/>
      <c r="V139" s="1083"/>
      <c r="W139" s="1083"/>
      <c r="X139" s="1083"/>
      <c r="Y139" s="1083"/>
      <c r="Z139" s="1083"/>
      <c r="AA139" s="1097"/>
      <c r="AB139" s="1073"/>
      <c r="AC139" s="1083"/>
      <c r="AD139" s="1083"/>
      <c r="AE139" s="1083"/>
      <c r="AF139" s="1083"/>
      <c r="AG139" s="1083"/>
      <c r="AH139" s="1097"/>
      <c r="AI139" s="1073"/>
      <c r="AJ139" s="1083"/>
      <c r="AK139" s="1083"/>
      <c r="AL139" s="1083"/>
      <c r="AM139" s="1083"/>
      <c r="AN139" s="1083"/>
      <c r="AO139" s="1097"/>
      <c r="AP139" s="1073"/>
      <c r="AQ139" s="1083"/>
      <c r="AR139" s="1083"/>
      <c r="AS139" s="1083"/>
      <c r="AT139" s="1083"/>
      <c r="AU139" s="1083"/>
      <c r="AV139" s="1097"/>
      <c r="AW139" s="1073"/>
      <c r="AX139" s="1083"/>
      <c r="AY139" s="1083"/>
      <c r="AZ139" s="1133"/>
      <c r="BA139" s="1145"/>
      <c r="BB139" s="1159"/>
      <c r="BC139" s="1145"/>
      <c r="BD139" s="1175"/>
      <c r="BE139" s="1179"/>
      <c r="BF139" s="1179"/>
      <c r="BG139" s="1179"/>
      <c r="BH139" s="1184"/>
    </row>
    <row r="140" spans="2:60" ht="20.25" customHeight="1">
      <c r="B140" s="939">
        <f>B137+1</f>
        <v>40</v>
      </c>
      <c r="C140" s="952"/>
      <c r="D140" s="965"/>
      <c r="E140" s="973"/>
      <c r="F140" s="973">
        <f>C139</f>
        <v>0</v>
      </c>
      <c r="G140" s="981"/>
      <c r="H140" s="991"/>
      <c r="I140" s="1000"/>
      <c r="J140" s="1006"/>
      <c r="K140" s="1006"/>
      <c r="L140" s="981"/>
      <c r="M140" s="1012"/>
      <c r="N140" s="1017"/>
      <c r="O140" s="1022"/>
      <c r="P140" s="1027" t="s">
        <v>301</v>
      </c>
      <c r="Q140" s="1034"/>
      <c r="R140" s="1034"/>
      <c r="S140" s="1042"/>
      <c r="T140" s="1054"/>
      <c r="U140" s="1071" t="str">
        <f>IF(U139="","",VLOOKUP(U139,'標準様式１シフト記号表（勤務時間帯）'!$D$6:$X$47,21,FALSE))</f>
        <v/>
      </c>
      <c r="V140" s="1081" t="str">
        <f>IF(V139="","",VLOOKUP(V139,'標準様式１シフト記号表（勤務時間帯）'!$D$6:$X$47,21,FALSE))</f>
        <v/>
      </c>
      <c r="W140" s="1081" t="str">
        <f>IF(W139="","",VLOOKUP(W139,'標準様式１シフト記号表（勤務時間帯）'!$D$6:$X$47,21,FALSE))</f>
        <v/>
      </c>
      <c r="X140" s="1081" t="str">
        <f>IF(X139="","",VLOOKUP(X139,'標準様式１シフト記号表（勤務時間帯）'!$D$6:$X$47,21,FALSE))</f>
        <v/>
      </c>
      <c r="Y140" s="1081" t="str">
        <f>IF(Y139="","",VLOOKUP(Y139,'標準様式１シフト記号表（勤務時間帯）'!$D$6:$X$47,21,FALSE))</f>
        <v/>
      </c>
      <c r="Z140" s="1081" t="str">
        <f>IF(Z139="","",VLOOKUP(Z139,'標準様式１シフト記号表（勤務時間帯）'!$D$6:$X$47,21,FALSE))</f>
        <v/>
      </c>
      <c r="AA140" s="1095" t="str">
        <f>IF(AA139="","",VLOOKUP(AA139,'標準様式１シフト記号表（勤務時間帯）'!$D$6:$X$47,21,FALSE))</f>
        <v/>
      </c>
      <c r="AB140" s="1071" t="str">
        <f>IF(AB139="","",VLOOKUP(AB139,'標準様式１シフト記号表（勤務時間帯）'!$D$6:$X$47,21,FALSE))</f>
        <v/>
      </c>
      <c r="AC140" s="1081" t="str">
        <f>IF(AC139="","",VLOOKUP(AC139,'標準様式１シフト記号表（勤務時間帯）'!$D$6:$X$47,21,FALSE))</f>
        <v/>
      </c>
      <c r="AD140" s="1081" t="str">
        <f>IF(AD139="","",VLOOKUP(AD139,'標準様式１シフト記号表（勤務時間帯）'!$D$6:$X$47,21,FALSE))</f>
        <v/>
      </c>
      <c r="AE140" s="1081" t="str">
        <f>IF(AE139="","",VLOOKUP(AE139,'標準様式１シフト記号表（勤務時間帯）'!$D$6:$X$47,21,FALSE))</f>
        <v/>
      </c>
      <c r="AF140" s="1081" t="str">
        <f>IF(AF139="","",VLOOKUP(AF139,'標準様式１シフト記号表（勤務時間帯）'!$D$6:$X$47,21,FALSE))</f>
        <v/>
      </c>
      <c r="AG140" s="1081" t="str">
        <f>IF(AG139="","",VLOOKUP(AG139,'標準様式１シフト記号表（勤務時間帯）'!$D$6:$X$47,21,FALSE))</f>
        <v/>
      </c>
      <c r="AH140" s="1095" t="str">
        <f>IF(AH139="","",VLOOKUP(AH139,'標準様式１シフト記号表（勤務時間帯）'!$D$6:$X$47,21,FALSE))</f>
        <v/>
      </c>
      <c r="AI140" s="1071" t="str">
        <f>IF(AI139="","",VLOOKUP(AI139,'標準様式１シフト記号表（勤務時間帯）'!$D$6:$X$47,21,FALSE))</f>
        <v/>
      </c>
      <c r="AJ140" s="1081" t="str">
        <f>IF(AJ139="","",VLOOKUP(AJ139,'標準様式１シフト記号表（勤務時間帯）'!$D$6:$X$47,21,FALSE))</f>
        <v/>
      </c>
      <c r="AK140" s="1081" t="str">
        <f>IF(AK139="","",VLOOKUP(AK139,'標準様式１シフト記号表（勤務時間帯）'!$D$6:$X$47,21,FALSE))</f>
        <v/>
      </c>
      <c r="AL140" s="1081" t="str">
        <f>IF(AL139="","",VLOOKUP(AL139,'標準様式１シフト記号表（勤務時間帯）'!$D$6:$X$47,21,FALSE))</f>
        <v/>
      </c>
      <c r="AM140" s="1081" t="str">
        <f>IF(AM139="","",VLOOKUP(AM139,'標準様式１シフト記号表（勤務時間帯）'!$D$6:$X$47,21,FALSE))</f>
        <v/>
      </c>
      <c r="AN140" s="1081" t="str">
        <f>IF(AN139="","",VLOOKUP(AN139,'標準様式１シフト記号表（勤務時間帯）'!$D$6:$X$47,21,FALSE))</f>
        <v/>
      </c>
      <c r="AO140" s="1095" t="str">
        <f>IF(AO139="","",VLOOKUP(AO139,'標準様式１シフト記号表（勤務時間帯）'!$D$6:$X$47,21,FALSE))</f>
        <v/>
      </c>
      <c r="AP140" s="1071" t="str">
        <f>IF(AP139="","",VLOOKUP(AP139,'標準様式１シフト記号表（勤務時間帯）'!$D$6:$X$47,21,FALSE))</f>
        <v/>
      </c>
      <c r="AQ140" s="1081" t="str">
        <f>IF(AQ139="","",VLOOKUP(AQ139,'標準様式１シフト記号表（勤務時間帯）'!$D$6:$X$47,21,FALSE))</f>
        <v/>
      </c>
      <c r="AR140" s="1081" t="str">
        <f>IF(AR139="","",VLOOKUP(AR139,'標準様式１シフト記号表（勤務時間帯）'!$D$6:$X$47,21,FALSE))</f>
        <v/>
      </c>
      <c r="AS140" s="1081" t="str">
        <f>IF(AS139="","",VLOOKUP(AS139,'標準様式１シフト記号表（勤務時間帯）'!$D$6:$X$47,21,FALSE))</f>
        <v/>
      </c>
      <c r="AT140" s="1081" t="str">
        <f>IF(AT139="","",VLOOKUP(AT139,'標準様式１シフト記号表（勤務時間帯）'!$D$6:$X$47,21,FALSE))</f>
        <v/>
      </c>
      <c r="AU140" s="1081" t="str">
        <f>IF(AU139="","",VLOOKUP(AU139,'標準様式１シフト記号表（勤務時間帯）'!$D$6:$X$47,21,FALSE))</f>
        <v/>
      </c>
      <c r="AV140" s="1095" t="str">
        <f>IF(AV139="","",VLOOKUP(AV139,'標準様式１シフト記号表（勤務時間帯）'!$D$6:$X$47,21,FALSE))</f>
        <v/>
      </c>
      <c r="AW140" s="1071" t="str">
        <f>IF(AW139="","",VLOOKUP(AW139,'標準様式１シフト記号表（勤務時間帯）'!$D$6:$X$47,21,FALSE))</f>
        <v/>
      </c>
      <c r="AX140" s="1081" t="str">
        <f>IF(AX139="","",VLOOKUP(AX139,'標準様式１シフト記号表（勤務時間帯）'!$D$6:$X$47,21,FALSE))</f>
        <v/>
      </c>
      <c r="AY140" s="1081" t="str">
        <f>IF(AY139="","",VLOOKUP(AY139,'標準様式１シフト記号表（勤務時間帯）'!$D$6:$X$47,21,FALSE))</f>
        <v/>
      </c>
      <c r="AZ140" s="1131">
        <f>IF($BC$4="４週",SUM(U140:AV140),IF($BC$4="暦月",SUM(U140:AY140),""))</f>
        <v>0</v>
      </c>
      <c r="BA140" s="1143"/>
      <c r="BB140" s="1157">
        <f>IF($BC$4="４週",AZ140/4,IF($BC$4="暦月",(AZ140/($BC$9/7)),""))</f>
        <v>0</v>
      </c>
      <c r="BC140" s="1143"/>
      <c r="BD140" s="1173"/>
      <c r="BE140" s="1177"/>
      <c r="BF140" s="1177"/>
      <c r="BG140" s="1177"/>
      <c r="BH140" s="1182"/>
    </row>
    <row r="141" spans="2:60" ht="20.25" customHeight="1">
      <c r="B141" s="940"/>
      <c r="C141" s="953"/>
      <c r="D141" s="966"/>
      <c r="E141" s="974"/>
      <c r="F141" s="974"/>
      <c r="G141" s="982">
        <f>C139</f>
        <v>0</v>
      </c>
      <c r="H141" s="992"/>
      <c r="I141" s="1001"/>
      <c r="J141" s="1007"/>
      <c r="K141" s="1007"/>
      <c r="L141" s="982"/>
      <c r="M141" s="1013"/>
      <c r="N141" s="1018"/>
      <c r="O141" s="1023"/>
      <c r="P141" s="1189" t="s">
        <v>30</v>
      </c>
      <c r="Q141" s="1035"/>
      <c r="R141" s="1035"/>
      <c r="S141" s="1045"/>
      <c r="T141" s="1058"/>
      <c r="U141" s="1072" t="str">
        <f>IF(U139="","",VLOOKUP(U139,'標準様式１シフト記号表（勤務時間帯）'!$D$6:$Z$47,23,FALSE))</f>
        <v/>
      </c>
      <c r="V141" s="1082" t="str">
        <f>IF(V139="","",VLOOKUP(V139,'標準様式１シフト記号表（勤務時間帯）'!$D$6:$Z$47,23,FALSE))</f>
        <v/>
      </c>
      <c r="W141" s="1082" t="str">
        <f>IF(W139="","",VLOOKUP(W139,'標準様式１シフト記号表（勤務時間帯）'!$D$6:$Z$47,23,FALSE))</f>
        <v/>
      </c>
      <c r="X141" s="1082" t="str">
        <f>IF(X139="","",VLOOKUP(X139,'標準様式１シフト記号表（勤務時間帯）'!$D$6:$Z$47,23,FALSE))</f>
        <v/>
      </c>
      <c r="Y141" s="1082" t="str">
        <f>IF(Y139="","",VLOOKUP(Y139,'標準様式１シフト記号表（勤務時間帯）'!$D$6:$Z$47,23,FALSE))</f>
        <v/>
      </c>
      <c r="Z141" s="1082" t="str">
        <f>IF(Z139="","",VLOOKUP(Z139,'標準様式１シフト記号表（勤務時間帯）'!$D$6:$Z$47,23,FALSE))</f>
        <v/>
      </c>
      <c r="AA141" s="1096" t="str">
        <f>IF(AA139="","",VLOOKUP(AA139,'標準様式１シフト記号表（勤務時間帯）'!$D$6:$Z$47,23,FALSE))</f>
        <v/>
      </c>
      <c r="AB141" s="1072" t="str">
        <f>IF(AB139="","",VLOOKUP(AB139,'標準様式１シフト記号表（勤務時間帯）'!$D$6:$Z$47,23,FALSE))</f>
        <v/>
      </c>
      <c r="AC141" s="1082" t="str">
        <f>IF(AC139="","",VLOOKUP(AC139,'標準様式１シフト記号表（勤務時間帯）'!$D$6:$Z$47,23,FALSE))</f>
        <v/>
      </c>
      <c r="AD141" s="1082" t="str">
        <f>IF(AD139="","",VLOOKUP(AD139,'標準様式１シフト記号表（勤務時間帯）'!$D$6:$Z$47,23,FALSE))</f>
        <v/>
      </c>
      <c r="AE141" s="1082" t="str">
        <f>IF(AE139="","",VLOOKUP(AE139,'標準様式１シフト記号表（勤務時間帯）'!$D$6:$Z$47,23,FALSE))</f>
        <v/>
      </c>
      <c r="AF141" s="1082" t="str">
        <f>IF(AF139="","",VLOOKUP(AF139,'標準様式１シフト記号表（勤務時間帯）'!$D$6:$Z$47,23,FALSE))</f>
        <v/>
      </c>
      <c r="AG141" s="1082" t="str">
        <f>IF(AG139="","",VLOOKUP(AG139,'標準様式１シフト記号表（勤務時間帯）'!$D$6:$Z$47,23,FALSE))</f>
        <v/>
      </c>
      <c r="AH141" s="1096" t="str">
        <f>IF(AH139="","",VLOOKUP(AH139,'標準様式１シフト記号表（勤務時間帯）'!$D$6:$Z$47,23,FALSE))</f>
        <v/>
      </c>
      <c r="AI141" s="1072" t="str">
        <f>IF(AI139="","",VLOOKUP(AI139,'標準様式１シフト記号表（勤務時間帯）'!$D$6:$Z$47,23,FALSE))</f>
        <v/>
      </c>
      <c r="AJ141" s="1082" t="str">
        <f>IF(AJ139="","",VLOOKUP(AJ139,'標準様式１シフト記号表（勤務時間帯）'!$D$6:$Z$47,23,FALSE))</f>
        <v/>
      </c>
      <c r="AK141" s="1082" t="str">
        <f>IF(AK139="","",VLOOKUP(AK139,'標準様式１シフト記号表（勤務時間帯）'!$D$6:$Z$47,23,FALSE))</f>
        <v/>
      </c>
      <c r="AL141" s="1082" t="str">
        <f>IF(AL139="","",VLOOKUP(AL139,'標準様式１シフト記号表（勤務時間帯）'!$D$6:$Z$47,23,FALSE))</f>
        <v/>
      </c>
      <c r="AM141" s="1082" t="str">
        <f>IF(AM139="","",VLOOKUP(AM139,'標準様式１シフト記号表（勤務時間帯）'!$D$6:$Z$47,23,FALSE))</f>
        <v/>
      </c>
      <c r="AN141" s="1082" t="str">
        <f>IF(AN139="","",VLOOKUP(AN139,'標準様式１シフト記号表（勤務時間帯）'!$D$6:$Z$47,23,FALSE))</f>
        <v/>
      </c>
      <c r="AO141" s="1096" t="str">
        <f>IF(AO139="","",VLOOKUP(AO139,'標準様式１シフト記号表（勤務時間帯）'!$D$6:$Z$47,23,FALSE))</f>
        <v/>
      </c>
      <c r="AP141" s="1072" t="str">
        <f>IF(AP139="","",VLOOKUP(AP139,'標準様式１シフト記号表（勤務時間帯）'!$D$6:$Z$47,23,FALSE))</f>
        <v/>
      </c>
      <c r="AQ141" s="1082" t="str">
        <f>IF(AQ139="","",VLOOKUP(AQ139,'標準様式１シフト記号表（勤務時間帯）'!$D$6:$Z$47,23,FALSE))</f>
        <v/>
      </c>
      <c r="AR141" s="1082" t="str">
        <f>IF(AR139="","",VLOOKUP(AR139,'標準様式１シフト記号表（勤務時間帯）'!$D$6:$Z$47,23,FALSE))</f>
        <v/>
      </c>
      <c r="AS141" s="1082" t="str">
        <f>IF(AS139="","",VLOOKUP(AS139,'標準様式１シフト記号表（勤務時間帯）'!$D$6:$Z$47,23,FALSE))</f>
        <v/>
      </c>
      <c r="AT141" s="1082" t="str">
        <f>IF(AT139="","",VLOOKUP(AT139,'標準様式１シフト記号表（勤務時間帯）'!$D$6:$Z$47,23,FALSE))</f>
        <v/>
      </c>
      <c r="AU141" s="1082" t="str">
        <f>IF(AU139="","",VLOOKUP(AU139,'標準様式１シフト記号表（勤務時間帯）'!$D$6:$Z$47,23,FALSE))</f>
        <v/>
      </c>
      <c r="AV141" s="1096" t="str">
        <f>IF(AV139="","",VLOOKUP(AV139,'標準様式１シフト記号表（勤務時間帯）'!$D$6:$Z$47,23,FALSE))</f>
        <v/>
      </c>
      <c r="AW141" s="1072" t="str">
        <f>IF(AW139="","",VLOOKUP(AW139,'標準様式１シフト記号表（勤務時間帯）'!$D$6:$Z$47,23,FALSE))</f>
        <v/>
      </c>
      <c r="AX141" s="1082" t="str">
        <f>IF(AX139="","",VLOOKUP(AX139,'標準様式１シフト記号表（勤務時間帯）'!$D$6:$Z$47,23,FALSE))</f>
        <v/>
      </c>
      <c r="AY141" s="1082" t="str">
        <f>IF(AY139="","",VLOOKUP(AY139,'標準様式１シフト記号表（勤務時間帯）'!$D$6:$Z$47,23,FALSE))</f>
        <v/>
      </c>
      <c r="AZ141" s="1132">
        <f>IF($BC$4="４週",SUM(U141:AV141),IF($BC$4="暦月",SUM(U141:AY141),""))</f>
        <v>0</v>
      </c>
      <c r="BA141" s="1144"/>
      <c r="BB141" s="1158">
        <f>IF($BC$4="４週",AZ141/4,IF($BC$4="暦月",(AZ141/($BC$9/7)),""))</f>
        <v>0</v>
      </c>
      <c r="BC141" s="1144"/>
      <c r="BD141" s="1174"/>
      <c r="BE141" s="1178"/>
      <c r="BF141" s="1178"/>
      <c r="BG141" s="1178"/>
      <c r="BH141" s="1183"/>
    </row>
    <row r="142" spans="2:60" ht="20.25" customHeight="1">
      <c r="B142" s="941"/>
      <c r="C142" s="954"/>
      <c r="D142" s="967"/>
      <c r="E142" s="975"/>
      <c r="F142" s="975"/>
      <c r="G142" s="983"/>
      <c r="H142" s="993"/>
      <c r="I142" s="1002"/>
      <c r="J142" s="1008"/>
      <c r="K142" s="1008"/>
      <c r="L142" s="983"/>
      <c r="M142" s="1014"/>
      <c r="N142" s="1019"/>
      <c r="O142" s="1024"/>
      <c r="P142" s="1031" t="s">
        <v>305</v>
      </c>
      <c r="Q142" s="1039"/>
      <c r="R142" s="1039"/>
      <c r="S142" s="1047"/>
      <c r="T142" s="1061"/>
      <c r="U142" s="1073"/>
      <c r="V142" s="1083"/>
      <c r="W142" s="1083"/>
      <c r="X142" s="1083"/>
      <c r="Y142" s="1083"/>
      <c r="Z142" s="1083"/>
      <c r="AA142" s="1097"/>
      <c r="AB142" s="1073"/>
      <c r="AC142" s="1083"/>
      <c r="AD142" s="1083"/>
      <c r="AE142" s="1083"/>
      <c r="AF142" s="1083"/>
      <c r="AG142" s="1083"/>
      <c r="AH142" s="1097"/>
      <c r="AI142" s="1073"/>
      <c r="AJ142" s="1083"/>
      <c r="AK142" s="1083"/>
      <c r="AL142" s="1083"/>
      <c r="AM142" s="1083"/>
      <c r="AN142" s="1083"/>
      <c r="AO142" s="1097"/>
      <c r="AP142" s="1073"/>
      <c r="AQ142" s="1083"/>
      <c r="AR142" s="1083"/>
      <c r="AS142" s="1083"/>
      <c r="AT142" s="1083"/>
      <c r="AU142" s="1083"/>
      <c r="AV142" s="1097"/>
      <c r="AW142" s="1073"/>
      <c r="AX142" s="1083"/>
      <c r="AY142" s="1083"/>
      <c r="AZ142" s="1133"/>
      <c r="BA142" s="1145"/>
      <c r="BB142" s="1159"/>
      <c r="BC142" s="1145"/>
      <c r="BD142" s="1175"/>
      <c r="BE142" s="1179"/>
      <c r="BF142" s="1179"/>
      <c r="BG142" s="1179"/>
      <c r="BH142" s="1184"/>
    </row>
    <row r="143" spans="2:60" ht="20.25" customHeight="1">
      <c r="B143" s="939">
        <f>B140+1</f>
        <v>41</v>
      </c>
      <c r="C143" s="952"/>
      <c r="D143" s="965"/>
      <c r="E143" s="973"/>
      <c r="F143" s="973">
        <f>C142</f>
        <v>0</v>
      </c>
      <c r="G143" s="981"/>
      <c r="H143" s="991"/>
      <c r="I143" s="1000"/>
      <c r="J143" s="1006"/>
      <c r="K143" s="1006"/>
      <c r="L143" s="981"/>
      <c r="M143" s="1012"/>
      <c r="N143" s="1017"/>
      <c r="O143" s="1022"/>
      <c r="P143" s="1027" t="s">
        <v>301</v>
      </c>
      <c r="Q143" s="1034"/>
      <c r="R143" s="1034"/>
      <c r="S143" s="1042"/>
      <c r="T143" s="1054"/>
      <c r="U143" s="1071" t="str">
        <f>IF(U142="","",VLOOKUP(U142,'標準様式１シフト記号表（勤務時間帯）'!$D$6:$X$47,21,FALSE))</f>
        <v/>
      </c>
      <c r="V143" s="1081" t="str">
        <f>IF(V142="","",VLOOKUP(V142,'標準様式１シフト記号表（勤務時間帯）'!$D$6:$X$47,21,FALSE))</f>
        <v/>
      </c>
      <c r="W143" s="1081" t="str">
        <f>IF(W142="","",VLOOKUP(W142,'標準様式１シフト記号表（勤務時間帯）'!$D$6:$X$47,21,FALSE))</f>
        <v/>
      </c>
      <c r="X143" s="1081" t="str">
        <f>IF(X142="","",VLOOKUP(X142,'標準様式１シフト記号表（勤務時間帯）'!$D$6:$X$47,21,FALSE))</f>
        <v/>
      </c>
      <c r="Y143" s="1081" t="str">
        <f>IF(Y142="","",VLOOKUP(Y142,'標準様式１シフト記号表（勤務時間帯）'!$D$6:$X$47,21,FALSE))</f>
        <v/>
      </c>
      <c r="Z143" s="1081" t="str">
        <f>IF(Z142="","",VLOOKUP(Z142,'標準様式１シフト記号表（勤務時間帯）'!$D$6:$X$47,21,FALSE))</f>
        <v/>
      </c>
      <c r="AA143" s="1095" t="str">
        <f>IF(AA142="","",VLOOKUP(AA142,'標準様式１シフト記号表（勤務時間帯）'!$D$6:$X$47,21,FALSE))</f>
        <v/>
      </c>
      <c r="AB143" s="1071" t="str">
        <f>IF(AB142="","",VLOOKUP(AB142,'標準様式１シフト記号表（勤務時間帯）'!$D$6:$X$47,21,FALSE))</f>
        <v/>
      </c>
      <c r="AC143" s="1081" t="str">
        <f>IF(AC142="","",VLOOKUP(AC142,'標準様式１シフト記号表（勤務時間帯）'!$D$6:$X$47,21,FALSE))</f>
        <v/>
      </c>
      <c r="AD143" s="1081" t="str">
        <f>IF(AD142="","",VLOOKUP(AD142,'標準様式１シフト記号表（勤務時間帯）'!$D$6:$X$47,21,FALSE))</f>
        <v/>
      </c>
      <c r="AE143" s="1081" t="str">
        <f>IF(AE142="","",VLOOKUP(AE142,'標準様式１シフト記号表（勤務時間帯）'!$D$6:$X$47,21,FALSE))</f>
        <v/>
      </c>
      <c r="AF143" s="1081" t="str">
        <f>IF(AF142="","",VLOOKUP(AF142,'標準様式１シフト記号表（勤務時間帯）'!$D$6:$X$47,21,FALSE))</f>
        <v/>
      </c>
      <c r="AG143" s="1081" t="str">
        <f>IF(AG142="","",VLOOKUP(AG142,'標準様式１シフト記号表（勤務時間帯）'!$D$6:$X$47,21,FALSE))</f>
        <v/>
      </c>
      <c r="AH143" s="1095" t="str">
        <f>IF(AH142="","",VLOOKUP(AH142,'標準様式１シフト記号表（勤務時間帯）'!$D$6:$X$47,21,FALSE))</f>
        <v/>
      </c>
      <c r="AI143" s="1071" t="str">
        <f>IF(AI142="","",VLOOKUP(AI142,'標準様式１シフト記号表（勤務時間帯）'!$D$6:$X$47,21,FALSE))</f>
        <v/>
      </c>
      <c r="AJ143" s="1081" t="str">
        <f>IF(AJ142="","",VLOOKUP(AJ142,'標準様式１シフト記号表（勤務時間帯）'!$D$6:$X$47,21,FALSE))</f>
        <v/>
      </c>
      <c r="AK143" s="1081" t="str">
        <f>IF(AK142="","",VLOOKUP(AK142,'標準様式１シフト記号表（勤務時間帯）'!$D$6:$X$47,21,FALSE))</f>
        <v/>
      </c>
      <c r="AL143" s="1081" t="str">
        <f>IF(AL142="","",VLOOKUP(AL142,'標準様式１シフト記号表（勤務時間帯）'!$D$6:$X$47,21,FALSE))</f>
        <v/>
      </c>
      <c r="AM143" s="1081" t="str">
        <f>IF(AM142="","",VLOOKUP(AM142,'標準様式１シフト記号表（勤務時間帯）'!$D$6:$X$47,21,FALSE))</f>
        <v/>
      </c>
      <c r="AN143" s="1081" t="str">
        <f>IF(AN142="","",VLOOKUP(AN142,'標準様式１シフト記号表（勤務時間帯）'!$D$6:$X$47,21,FALSE))</f>
        <v/>
      </c>
      <c r="AO143" s="1095" t="str">
        <f>IF(AO142="","",VLOOKUP(AO142,'標準様式１シフト記号表（勤務時間帯）'!$D$6:$X$47,21,FALSE))</f>
        <v/>
      </c>
      <c r="AP143" s="1071" t="str">
        <f>IF(AP142="","",VLOOKUP(AP142,'標準様式１シフト記号表（勤務時間帯）'!$D$6:$X$47,21,FALSE))</f>
        <v/>
      </c>
      <c r="AQ143" s="1081" t="str">
        <f>IF(AQ142="","",VLOOKUP(AQ142,'標準様式１シフト記号表（勤務時間帯）'!$D$6:$X$47,21,FALSE))</f>
        <v/>
      </c>
      <c r="AR143" s="1081" t="str">
        <f>IF(AR142="","",VLOOKUP(AR142,'標準様式１シフト記号表（勤務時間帯）'!$D$6:$X$47,21,FALSE))</f>
        <v/>
      </c>
      <c r="AS143" s="1081" t="str">
        <f>IF(AS142="","",VLOOKUP(AS142,'標準様式１シフト記号表（勤務時間帯）'!$D$6:$X$47,21,FALSE))</f>
        <v/>
      </c>
      <c r="AT143" s="1081" t="str">
        <f>IF(AT142="","",VLOOKUP(AT142,'標準様式１シフト記号表（勤務時間帯）'!$D$6:$X$47,21,FALSE))</f>
        <v/>
      </c>
      <c r="AU143" s="1081" t="str">
        <f>IF(AU142="","",VLOOKUP(AU142,'標準様式１シフト記号表（勤務時間帯）'!$D$6:$X$47,21,FALSE))</f>
        <v/>
      </c>
      <c r="AV143" s="1095" t="str">
        <f>IF(AV142="","",VLOOKUP(AV142,'標準様式１シフト記号表（勤務時間帯）'!$D$6:$X$47,21,FALSE))</f>
        <v/>
      </c>
      <c r="AW143" s="1071" t="str">
        <f>IF(AW142="","",VLOOKUP(AW142,'標準様式１シフト記号表（勤務時間帯）'!$D$6:$X$47,21,FALSE))</f>
        <v/>
      </c>
      <c r="AX143" s="1081" t="str">
        <f>IF(AX142="","",VLOOKUP(AX142,'標準様式１シフト記号表（勤務時間帯）'!$D$6:$X$47,21,FALSE))</f>
        <v/>
      </c>
      <c r="AY143" s="1081" t="str">
        <f>IF(AY142="","",VLOOKUP(AY142,'標準様式１シフト記号表（勤務時間帯）'!$D$6:$X$47,21,FALSE))</f>
        <v/>
      </c>
      <c r="AZ143" s="1131">
        <f>IF($BC$4="４週",SUM(U143:AV143),IF($BC$4="暦月",SUM(U143:AY143),""))</f>
        <v>0</v>
      </c>
      <c r="BA143" s="1143"/>
      <c r="BB143" s="1157">
        <f>IF($BC$4="４週",AZ143/4,IF($BC$4="暦月",(AZ143/($BC$9/7)),""))</f>
        <v>0</v>
      </c>
      <c r="BC143" s="1143"/>
      <c r="BD143" s="1173"/>
      <c r="BE143" s="1177"/>
      <c r="BF143" s="1177"/>
      <c r="BG143" s="1177"/>
      <c r="BH143" s="1182"/>
    </row>
    <row r="144" spans="2:60" ht="20.25" customHeight="1">
      <c r="B144" s="940"/>
      <c r="C144" s="953"/>
      <c r="D144" s="966"/>
      <c r="E144" s="974"/>
      <c r="F144" s="974"/>
      <c r="G144" s="982">
        <f>C142</f>
        <v>0</v>
      </c>
      <c r="H144" s="992"/>
      <c r="I144" s="1001"/>
      <c r="J144" s="1007"/>
      <c r="K144" s="1007"/>
      <c r="L144" s="982"/>
      <c r="M144" s="1013"/>
      <c r="N144" s="1018"/>
      <c r="O144" s="1023"/>
      <c r="P144" s="1189" t="s">
        <v>30</v>
      </c>
      <c r="Q144" s="1035"/>
      <c r="R144" s="1035"/>
      <c r="S144" s="1045"/>
      <c r="T144" s="1058"/>
      <c r="U144" s="1072" t="str">
        <f>IF(U142="","",VLOOKUP(U142,'標準様式１シフト記号表（勤務時間帯）'!$D$6:$Z$47,23,FALSE))</f>
        <v/>
      </c>
      <c r="V144" s="1082" t="str">
        <f>IF(V142="","",VLOOKUP(V142,'標準様式１シフト記号表（勤務時間帯）'!$D$6:$Z$47,23,FALSE))</f>
        <v/>
      </c>
      <c r="W144" s="1082" t="str">
        <f>IF(W142="","",VLOOKUP(W142,'標準様式１シフト記号表（勤務時間帯）'!$D$6:$Z$47,23,FALSE))</f>
        <v/>
      </c>
      <c r="X144" s="1082" t="str">
        <f>IF(X142="","",VLOOKUP(X142,'標準様式１シフト記号表（勤務時間帯）'!$D$6:$Z$47,23,FALSE))</f>
        <v/>
      </c>
      <c r="Y144" s="1082" t="str">
        <f>IF(Y142="","",VLOOKUP(Y142,'標準様式１シフト記号表（勤務時間帯）'!$D$6:$Z$47,23,FALSE))</f>
        <v/>
      </c>
      <c r="Z144" s="1082" t="str">
        <f>IF(Z142="","",VLOOKUP(Z142,'標準様式１シフト記号表（勤務時間帯）'!$D$6:$Z$47,23,FALSE))</f>
        <v/>
      </c>
      <c r="AA144" s="1096" t="str">
        <f>IF(AA142="","",VLOOKUP(AA142,'標準様式１シフト記号表（勤務時間帯）'!$D$6:$Z$47,23,FALSE))</f>
        <v/>
      </c>
      <c r="AB144" s="1072" t="str">
        <f>IF(AB142="","",VLOOKUP(AB142,'標準様式１シフト記号表（勤務時間帯）'!$D$6:$Z$47,23,FALSE))</f>
        <v/>
      </c>
      <c r="AC144" s="1082" t="str">
        <f>IF(AC142="","",VLOOKUP(AC142,'標準様式１シフト記号表（勤務時間帯）'!$D$6:$Z$47,23,FALSE))</f>
        <v/>
      </c>
      <c r="AD144" s="1082" t="str">
        <f>IF(AD142="","",VLOOKUP(AD142,'標準様式１シフト記号表（勤務時間帯）'!$D$6:$Z$47,23,FALSE))</f>
        <v/>
      </c>
      <c r="AE144" s="1082" t="str">
        <f>IF(AE142="","",VLOOKUP(AE142,'標準様式１シフト記号表（勤務時間帯）'!$D$6:$Z$47,23,FALSE))</f>
        <v/>
      </c>
      <c r="AF144" s="1082" t="str">
        <f>IF(AF142="","",VLOOKUP(AF142,'標準様式１シフト記号表（勤務時間帯）'!$D$6:$Z$47,23,FALSE))</f>
        <v/>
      </c>
      <c r="AG144" s="1082" t="str">
        <f>IF(AG142="","",VLOOKUP(AG142,'標準様式１シフト記号表（勤務時間帯）'!$D$6:$Z$47,23,FALSE))</f>
        <v/>
      </c>
      <c r="AH144" s="1096" t="str">
        <f>IF(AH142="","",VLOOKUP(AH142,'標準様式１シフト記号表（勤務時間帯）'!$D$6:$Z$47,23,FALSE))</f>
        <v/>
      </c>
      <c r="AI144" s="1072" t="str">
        <f>IF(AI142="","",VLOOKUP(AI142,'標準様式１シフト記号表（勤務時間帯）'!$D$6:$Z$47,23,FALSE))</f>
        <v/>
      </c>
      <c r="AJ144" s="1082" t="str">
        <f>IF(AJ142="","",VLOOKUP(AJ142,'標準様式１シフト記号表（勤務時間帯）'!$D$6:$Z$47,23,FALSE))</f>
        <v/>
      </c>
      <c r="AK144" s="1082" t="str">
        <f>IF(AK142="","",VLOOKUP(AK142,'標準様式１シフト記号表（勤務時間帯）'!$D$6:$Z$47,23,FALSE))</f>
        <v/>
      </c>
      <c r="AL144" s="1082" t="str">
        <f>IF(AL142="","",VLOOKUP(AL142,'標準様式１シフト記号表（勤務時間帯）'!$D$6:$Z$47,23,FALSE))</f>
        <v/>
      </c>
      <c r="AM144" s="1082" t="str">
        <f>IF(AM142="","",VLOOKUP(AM142,'標準様式１シフト記号表（勤務時間帯）'!$D$6:$Z$47,23,FALSE))</f>
        <v/>
      </c>
      <c r="AN144" s="1082" t="str">
        <f>IF(AN142="","",VLOOKUP(AN142,'標準様式１シフト記号表（勤務時間帯）'!$D$6:$Z$47,23,FALSE))</f>
        <v/>
      </c>
      <c r="AO144" s="1096" t="str">
        <f>IF(AO142="","",VLOOKUP(AO142,'標準様式１シフト記号表（勤務時間帯）'!$D$6:$Z$47,23,FALSE))</f>
        <v/>
      </c>
      <c r="AP144" s="1072" t="str">
        <f>IF(AP142="","",VLOOKUP(AP142,'標準様式１シフト記号表（勤務時間帯）'!$D$6:$Z$47,23,FALSE))</f>
        <v/>
      </c>
      <c r="AQ144" s="1082" t="str">
        <f>IF(AQ142="","",VLOOKUP(AQ142,'標準様式１シフト記号表（勤務時間帯）'!$D$6:$Z$47,23,FALSE))</f>
        <v/>
      </c>
      <c r="AR144" s="1082" t="str">
        <f>IF(AR142="","",VLOOKUP(AR142,'標準様式１シフト記号表（勤務時間帯）'!$D$6:$Z$47,23,FALSE))</f>
        <v/>
      </c>
      <c r="AS144" s="1082" t="str">
        <f>IF(AS142="","",VLOOKUP(AS142,'標準様式１シフト記号表（勤務時間帯）'!$D$6:$Z$47,23,FALSE))</f>
        <v/>
      </c>
      <c r="AT144" s="1082" t="str">
        <f>IF(AT142="","",VLOOKUP(AT142,'標準様式１シフト記号表（勤務時間帯）'!$D$6:$Z$47,23,FALSE))</f>
        <v/>
      </c>
      <c r="AU144" s="1082" t="str">
        <f>IF(AU142="","",VLOOKUP(AU142,'標準様式１シフト記号表（勤務時間帯）'!$D$6:$Z$47,23,FALSE))</f>
        <v/>
      </c>
      <c r="AV144" s="1096" t="str">
        <f>IF(AV142="","",VLOOKUP(AV142,'標準様式１シフト記号表（勤務時間帯）'!$D$6:$Z$47,23,FALSE))</f>
        <v/>
      </c>
      <c r="AW144" s="1072" t="str">
        <f>IF(AW142="","",VLOOKUP(AW142,'標準様式１シフト記号表（勤務時間帯）'!$D$6:$Z$47,23,FALSE))</f>
        <v/>
      </c>
      <c r="AX144" s="1082" t="str">
        <f>IF(AX142="","",VLOOKUP(AX142,'標準様式１シフト記号表（勤務時間帯）'!$D$6:$Z$47,23,FALSE))</f>
        <v/>
      </c>
      <c r="AY144" s="1082" t="str">
        <f>IF(AY142="","",VLOOKUP(AY142,'標準様式１シフト記号表（勤務時間帯）'!$D$6:$Z$47,23,FALSE))</f>
        <v/>
      </c>
      <c r="AZ144" s="1132">
        <f>IF($BC$4="４週",SUM(U144:AV144),IF($BC$4="暦月",SUM(U144:AY144),""))</f>
        <v>0</v>
      </c>
      <c r="BA144" s="1144"/>
      <c r="BB144" s="1158">
        <f>IF($BC$4="４週",AZ144/4,IF($BC$4="暦月",(AZ144/($BC$9/7)),""))</f>
        <v>0</v>
      </c>
      <c r="BC144" s="1144"/>
      <c r="BD144" s="1174"/>
      <c r="BE144" s="1178"/>
      <c r="BF144" s="1178"/>
      <c r="BG144" s="1178"/>
      <c r="BH144" s="1183"/>
    </row>
    <row r="145" spans="2:60" ht="20.25" customHeight="1">
      <c r="B145" s="941"/>
      <c r="C145" s="954"/>
      <c r="D145" s="967"/>
      <c r="E145" s="975"/>
      <c r="F145" s="975"/>
      <c r="G145" s="983"/>
      <c r="H145" s="993"/>
      <c r="I145" s="1002"/>
      <c r="J145" s="1008"/>
      <c r="K145" s="1008"/>
      <c r="L145" s="983"/>
      <c r="M145" s="1014"/>
      <c r="N145" s="1019"/>
      <c r="O145" s="1024"/>
      <c r="P145" s="1031" t="s">
        <v>305</v>
      </c>
      <c r="Q145" s="1039"/>
      <c r="R145" s="1039"/>
      <c r="S145" s="1047"/>
      <c r="T145" s="1061"/>
      <c r="U145" s="1073"/>
      <c r="V145" s="1083"/>
      <c r="W145" s="1083"/>
      <c r="X145" s="1083"/>
      <c r="Y145" s="1083"/>
      <c r="Z145" s="1083"/>
      <c r="AA145" s="1097"/>
      <c r="AB145" s="1073"/>
      <c r="AC145" s="1083"/>
      <c r="AD145" s="1083"/>
      <c r="AE145" s="1083"/>
      <c r="AF145" s="1083"/>
      <c r="AG145" s="1083"/>
      <c r="AH145" s="1097"/>
      <c r="AI145" s="1073"/>
      <c r="AJ145" s="1083"/>
      <c r="AK145" s="1083"/>
      <c r="AL145" s="1083"/>
      <c r="AM145" s="1083"/>
      <c r="AN145" s="1083"/>
      <c r="AO145" s="1097"/>
      <c r="AP145" s="1073"/>
      <c r="AQ145" s="1083"/>
      <c r="AR145" s="1083"/>
      <c r="AS145" s="1083"/>
      <c r="AT145" s="1083"/>
      <c r="AU145" s="1083"/>
      <c r="AV145" s="1097"/>
      <c r="AW145" s="1073"/>
      <c r="AX145" s="1083"/>
      <c r="AY145" s="1083"/>
      <c r="AZ145" s="1133"/>
      <c r="BA145" s="1145"/>
      <c r="BB145" s="1159"/>
      <c r="BC145" s="1145"/>
      <c r="BD145" s="1175"/>
      <c r="BE145" s="1179"/>
      <c r="BF145" s="1179"/>
      <c r="BG145" s="1179"/>
      <c r="BH145" s="1184"/>
    </row>
    <row r="146" spans="2:60" ht="20.25" customHeight="1">
      <c r="B146" s="939">
        <f>B143+1</f>
        <v>42</v>
      </c>
      <c r="C146" s="952"/>
      <c r="D146" s="965"/>
      <c r="E146" s="973"/>
      <c r="F146" s="973">
        <f>C145</f>
        <v>0</v>
      </c>
      <c r="G146" s="981"/>
      <c r="H146" s="991"/>
      <c r="I146" s="1000"/>
      <c r="J146" s="1006"/>
      <c r="K146" s="1006"/>
      <c r="L146" s="981"/>
      <c r="M146" s="1012"/>
      <c r="N146" s="1017"/>
      <c r="O146" s="1022"/>
      <c r="P146" s="1027" t="s">
        <v>301</v>
      </c>
      <c r="Q146" s="1034"/>
      <c r="R146" s="1034"/>
      <c r="S146" s="1042"/>
      <c r="T146" s="1054"/>
      <c r="U146" s="1071" t="str">
        <f>IF(U145="","",VLOOKUP(U145,'標準様式１シフト記号表（勤務時間帯）'!$D$6:$X$47,21,FALSE))</f>
        <v/>
      </c>
      <c r="V146" s="1081" t="str">
        <f>IF(V145="","",VLOOKUP(V145,'標準様式１シフト記号表（勤務時間帯）'!$D$6:$X$47,21,FALSE))</f>
        <v/>
      </c>
      <c r="W146" s="1081" t="str">
        <f>IF(W145="","",VLOOKUP(W145,'標準様式１シフト記号表（勤務時間帯）'!$D$6:$X$47,21,FALSE))</f>
        <v/>
      </c>
      <c r="X146" s="1081" t="str">
        <f>IF(X145="","",VLOOKUP(X145,'標準様式１シフト記号表（勤務時間帯）'!$D$6:$X$47,21,FALSE))</f>
        <v/>
      </c>
      <c r="Y146" s="1081" t="str">
        <f>IF(Y145="","",VLOOKUP(Y145,'標準様式１シフト記号表（勤務時間帯）'!$D$6:$X$47,21,FALSE))</f>
        <v/>
      </c>
      <c r="Z146" s="1081" t="str">
        <f>IF(Z145="","",VLOOKUP(Z145,'標準様式１シフト記号表（勤務時間帯）'!$D$6:$X$47,21,FALSE))</f>
        <v/>
      </c>
      <c r="AA146" s="1095" t="str">
        <f>IF(AA145="","",VLOOKUP(AA145,'標準様式１シフト記号表（勤務時間帯）'!$D$6:$X$47,21,FALSE))</f>
        <v/>
      </c>
      <c r="AB146" s="1071" t="str">
        <f>IF(AB145="","",VLOOKUP(AB145,'標準様式１シフト記号表（勤務時間帯）'!$D$6:$X$47,21,FALSE))</f>
        <v/>
      </c>
      <c r="AC146" s="1081" t="str">
        <f>IF(AC145="","",VLOOKUP(AC145,'標準様式１シフト記号表（勤務時間帯）'!$D$6:$X$47,21,FALSE))</f>
        <v/>
      </c>
      <c r="AD146" s="1081" t="str">
        <f>IF(AD145="","",VLOOKUP(AD145,'標準様式１シフト記号表（勤務時間帯）'!$D$6:$X$47,21,FALSE))</f>
        <v/>
      </c>
      <c r="AE146" s="1081" t="str">
        <f>IF(AE145="","",VLOOKUP(AE145,'標準様式１シフト記号表（勤務時間帯）'!$D$6:$X$47,21,FALSE))</f>
        <v/>
      </c>
      <c r="AF146" s="1081" t="str">
        <f>IF(AF145="","",VLOOKUP(AF145,'標準様式１シフト記号表（勤務時間帯）'!$D$6:$X$47,21,FALSE))</f>
        <v/>
      </c>
      <c r="AG146" s="1081" t="str">
        <f>IF(AG145="","",VLOOKUP(AG145,'標準様式１シフト記号表（勤務時間帯）'!$D$6:$X$47,21,FALSE))</f>
        <v/>
      </c>
      <c r="AH146" s="1095" t="str">
        <f>IF(AH145="","",VLOOKUP(AH145,'標準様式１シフト記号表（勤務時間帯）'!$D$6:$X$47,21,FALSE))</f>
        <v/>
      </c>
      <c r="AI146" s="1071" t="str">
        <f>IF(AI145="","",VLOOKUP(AI145,'標準様式１シフト記号表（勤務時間帯）'!$D$6:$X$47,21,FALSE))</f>
        <v/>
      </c>
      <c r="AJ146" s="1081" t="str">
        <f>IF(AJ145="","",VLOOKUP(AJ145,'標準様式１シフト記号表（勤務時間帯）'!$D$6:$X$47,21,FALSE))</f>
        <v/>
      </c>
      <c r="AK146" s="1081" t="str">
        <f>IF(AK145="","",VLOOKUP(AK145,'標準様式１シフト記号表（勤務時間帯）'!$D$6:$X$47,21,FALSE))</f>
        <v/>
      </c>
      <c r="AL146" s="1081" t="str">
        <f>IF(AL145="","",VLOOKUP(AL145,'標準様式１シフト記号表（勤務時間帯）'!$D$6:$X$47,21,FALSE))</f>
        <v/>
      </c>
      <c r="AM146" s="1081" t="str">
        <f>IF(AM145="","",VLOOKUP(AM145,'標準様式１シフト記号表（勤務時間帯）'!$D$6:$X$47,21,FALSE))</f>
        <v/>
      </c>
      <c r="AN146" s="1081" t="str">
        <f>IF(AN145="","",VLOOKUP(AN145,'標準様式１シフト記号表（勤務時間帯）'!$D$6:$X$47,21,FALSE))</f>
        <v/>
      </c>
      <c r="AO146" s="1095" t="str">
        <f>IF(AO145="","",VLOOKUP(AO145,'標準様式１シフト記号表（勤務時間帯）'!$D$6:$X$47,21,FALSE))</f>
        <v/>
      </c>
      <c r="AP146" s="1071" t="str">
        <f>IF(AP145="","",VLOOKUP(AP145,'標準様式１シフト記号表（勤務時間帯）'!$D$6:$X$47,21,FALSE))</f>
        <v/>
      </c>
      <c r="AQ146" s="1081" t="str">
        <f>IF(AQ145="","",VLOOKUP(AQ145,'標準様式１シフト記号表（勤務時間帯）'!$D$6:$X$47,21,FALSE))</f>
        <v/>
      </c>
      <c r="AR146" s="1081" t="str">
        <f>IF(AR145="","",VLOOKUP(AR145,'標準様式１シフト記号表（勤務時間帯）'!$D$6:$X$47,21,FALSE))</f>
        <v/>
      </c>
      <c r="AS146" s="1081" t="str">
        <f>IF(AS145="","",VLOOKUP(AS145,'標準様式１シフト記号表（勤務時間帯）'!$D$6:$X$47,21,FALSE))</f>
        <v/>
      </c>
      <c r="AT146" s="1081" t="str">
        <f>IF(AT145="","",VLOOKUP(AT145,'標準様式１シフト記号表（勤務時間帯）'!$D$6:$X$47,21,FALSE))</f>
        <v/>
      </c>
      <c r="AU146" s="1081" t="str">
        <f>IF(AU145="","",VLOOKUP(AU145,'標準様式１シフト記号表（勤務時間帯）'!$D$6:$X$47,21,FALSE))</f>
        <v/>
      </c>
      <c r="AV146" s="1095" t="str">
        <f>IF(AV145="","",VLOOKUP(AV145,'標準様式１シフト記号表（勤務時間帯）'!$D$6:$X$47,21,FALSE))</f>
        <v/>
      </c>
      <c r="AW146" s="1071" t="str">
        <f>IF(AW145="","",VLOOKUP(AW145,'標準様式１シフト記号表（勤務時間帯）'!$D$6:$X$47,21,FALSE))</f>
        <v/>
      </c>
      <c r="AX146" s="1081" t="str">
        <f>IF(AX145="","",VLOOKUP(AX145,'標準様式１シフト記号表（勤務時間帯）'!$D$6:$X$47,21,FALSE))</f>
        <v/>
      </c>
      <c r="AY146" s="1081" t="str">
        <f>IF(AY145="","",VLOOKUP(AY145,'標準様式１シフト記号表（勤務時間帯）'!$D$6:$X$47,21,FALSE))</f>
        <v/>
      </c>
      <c r="AZ146" s="1131">
        <f>IF($BC$4="４週",SUM(U146:AV146),IF($BC$4="暦月",SUM(U146:AY146),""))</f>
        <v>0</v>
      </c>
      <c r="BA146" s="1143"/>
      <c r="BB146" s="1157">
        <f>IF($BC$4="４週",AZ146/4,IF($BC$4="暦月",(AZ146/($BC$9/7)),""))</f>
        <v>0</v>
      </c>
      <c r="BC146" s="1143"/>
      <c r="BD146" s="1173"/>
      <c r="BE146" s="1177"/>
      <c r="BF146" s="1177"/>
      <c r="BG146" s="1177"/>
      <c r="BH146" s="1182"/>
    </row>
    <row r="147" spans="2:60" ht="20.25" customHeight="1">
      <c r="B147" s="940"/>
      <c r="C147" s="953"/>
      <c r="D147" s="966"/>
      <c r="E147" s="974"/>
      <c r="F147" s="974"/>
      <c r="G147" s="982">
        <f>C145</f>
        <v>0</v>
      </c>
      <c r="H147" s="992"/>
      <c r="I147" s="1001"/>
      <c r="J147" s="1007"/>
      <c r="K147" s="1007"/>
      <c r="L147" s="982"/>
      <c r="M147" s="1013"/>
      <c r="N147" s="1018"/>
      <c r="O147" s="1023"/>
      <c r="P147" s="1189" t="s">
        <v>30</v>
      </c>
      <c r="Q147" s="1035"/>
      <c r="R147" s="1035"/>
      <c r="S147" s="1045"/>
      <c r="T147" s="1058"/>
      <c r="U147" s="1072" t="str">
        <f>IF(U145="","",VLOOKUP(U145,'標準様式１シフト記号表（勤務時間帯）'!$D$6:$Z$47,23,FALSE))</f>
        <v/>
      </c>
      <c r="V147" s="1082" t="str">
        <f>IF(V145="","",VLOOKUP(V145,'標準様式１シフト記号表（勤務時間帯）'!$D$6:$Z$47,23,FALSE))</f>
        <v/>
      </c>
      <c r="W147" s="1082" t="str">
        <f>IF(W145="","",VLOOKUP(W145,'標準様式１シフト記号表（勤務時間帯）'!$D$6:$Z$47,23,FALSE))</f>
        <v/>
      </c>
      <c r="X147" s="1082" t="str">
        <f>IF(X145="","",VLOOKUP(X145,'標準様式１シフト記号表（勤務時間帯）'!$D$6:$Z$47,23,FALSE))</f>
        <v/>
      </c>
      <c r="Y147" s="1082" t="str">
        <f>IF(Y145="","",VLOOKUP(Y145,'標準様式１シフト記号表（勤務時間帯）'!$D$6:$Z$47,23,FALSE))</f>
        <v/>
      </c>
      <c r="Z147" s="1082" t="str">
        <f>IF(Z145="","",VLOOKUP(Z145,'標準様式１シフト記号表（勤務時間帯）'!$D$6:$Z$47,23,FALSE))</f>
        <v/>
      </c>
      <c r="AA147" s="1096" t="str">
        <f>IF(AA145="","",VLOOKUP(AA145,'標準様式１シフト記号表（勤務時間帯）'!$D$6:$Z$47,23,FALSE))</f>
        <v/>
      </c>
      <c r="AB147" s="1072" t="str">
        <f>IF(AB145="","",VLOOKUP(AB145,'標準様式１シフト記号表（勤務時間帯）'!$D$6:$Z$47,23,FALSE))</f>
        <v/>
      </c>
      <c r="AC147" s="1082" t="str">
        <f>IF(AC145="","",VLOOKUP(AC145,'標準様式１シフト記号表（勤務時間帯）'!$D$6:$Z$47,23,FALSE))</f>
        <v/>
      </c>
      <c r="AD147" s="1082" t="str">
        <f>IF(AD145="","",VLOOKUP(AD145,'標準様式１シフト記号表（勤務時間帯）'!$D$6:$Z$47,23,FALSE))</f>
        <v/>
      </c>
      <c r="AE147" s="1082" t="str">
        <f>IF(AE145="","",VLOOKUP(AE145,'標準様式１シフト記号表（勤務時間帯）'!$D$6:$Z$47,23,FALSE))</f>
        <v/>
      </c>
      <c r="AF147" s="1082" t="str">
        <f>IF(AF145="","",VLOOKUP(AF145,'標準様式１シフト記号表（勤務時間帯）'!$D$6:$Z$47,23,FALSE))</f>
        <v/>
      </c>
      <c r="AG147" s="1082" t="str">
        <f>IF(AG145="","",VLOOKUP(AG145,'標準様式１シフト記号表（勤務時間帯）'!$D$6:$Z$47,23,FALSE))</f>
        <v/>
      </c>
      <c r="AH147" s="1096" t="str">
        <f>IF(AH145="","",VLOOKUP(AH145,'標準様式１シフト記号表（勤務時間帯）'!$D$6:$Z$47,23,FALSE))</f>
        <v/>
      </c>
      <c r="AI147" s="1072" t="str">
        <f>IF(AI145="","",VLOOKUP(AI145,'標準様式１シフト記号表（勤務時間帯）'!$D$6:$Z$47,23,FALSE))</f>
        <v/>
      </c>
      <c r="AJ147" s="1082" t="str">
        <f>IF(AJ145="","",VLOOKUP(AJ145,'標準様式１シフト記号表（勤務時間帯）'!$D$6:$Z$47,23,FALSE))</f>
        <v/>
      </c>
      <c r="AK147" s="1082" t="str">
        <f>IF(AK145="","",VLOOKUP(AK145,'標準様式１シフト記号表（勤務時間帯）'!$D$6:$Z$47,23,FALSE))</f>
        <v/>
      </c>
      <c r="AL147" s="1082" t="str">
        <f>IF(AL145="","",VLOOKUP(AL145,'標準様式１シフト記号表（勤務時間帯）'!$D$6:$Z$47,23,FALSE))</f>
        <v/>
      </c>
      <c r="AM147" s="1082" t="str">
        <f>IF(AM145="","",VLOOKUP(AM145,'標準様式１シフト記号表（勤務時間帯）'!$D$6:$Z$47,23,FALSE))</f>
        <v/>
      </c>
      <c r="AN147" s="1082" t="str">
        <f>IF(AN145="","",VLOOKUP(AN145,'標準様式１シフト記号表（勤務時間帯）'!$D$6:$Z$47,23,FALSE))</f>
        <v/>
      </c>
      <c r="AO147" s="1096" t="str">
        <f>IF(AO145="","",VLOOKUP(AO145,'標準様式１シフト記号表（勤務時間帯）'!$D$6:$Z$47,23,FALSE))</f>
        <v/>
      </c>
      <c r="AP147" s="1072" t="str">
        <f>IF(AP145="","",VLOOKUP(AP145,'標準様式１シフト記号表（勤務時間帯）'!$D$6:$Z$47,23,FALSE))</f>
        <v/>
      </c>
      <c r="AQ147" s="1082" t="str">
        <f>IF(AQ145="","",VLOOKUP(AQ145,'標準様式１シフト記号表（勤務時間帯）'!$D$6:$Z$47,23,FALSE))</f>
        <v/>
      </c>
      <c r="AR147" s="1082" t="str">
        <f>IF(AR145="","",VLOOKUP(AR145,'標準様式１シフト記号表（勤務時間帯）'!$D$6:$Z$47,23,FALSE))</f>
        <v/>
      </c>
      <c r="AS147" s="1082" t="str">
        <f>IF(AS145="","",VLOOKUP(AS145,'標準様式１シフト記号表（勤務時間帯）'!$D$6:$Z$47,23,FALSE))</f>
        <v/>
      </c>
      <c r="AT147" s="1082" t="str">
        <f>IF(AT145="","",VLOOKUP(AT145,'標準様式１シフト記号表（勤務時間帯）'!$D$6:$Z$47,23,FALSE))</f>
        <v/>
      </c>
      <c r="AU147" s="1082" t="str">
        <f>IF(AU145="","",VLOOKUP(AU145,'標準様式１シフト記号表（勤務時間帯）'!$D$6:$Z$47,23,FALSE))</f>
        <v/>
      </c>
      <c r="AV147" s="1096" t="str">
        <f>IF(AV145="","",VLOOKUP(AV145,'標準様式１シフト記号表（勤務時間帯）'!$D$6:$Z$47,23,FALSE))</f>
        <v/>
      </c>
      <c r="AW147" s="1072" t="str">
        <f>IF(AW145="","",VLOOKUP(AW145,'標準様式１シフト記号表（勤務時間帯）'!$D$6:$Z$47,23,FALSE))</f>
        <v/>
      </c>
      <c r="AX147" s="1082" t="str">
        <f>IF(AX145="","",VLOOKUP(AX145,'標準様式１シフト記号表（勤務時間帯）'!$D$6:$Z$47,23,FALSE))</f>
        <v/>
      </c>
      <c r="AY147" s="1082" t="str">
        <f>IF(AY145="","",VLOOKUP(AY145,'標準様式１シフト記号表（勤務時間帯）'!$D$6:$Z$47,23,FALSE))</f>
        <v/>
      </c>
      <c r="AZ147" s="1132">
        <f>IF($BC$4="４週",SUM(U147:AV147),IF($BC$4="暦月",SUM(U147:AY147),""))</f>
        <v>0</v>
      </c>
      <c r="BA147" s="1144"/>
      <c r="BB147" s="1158">
        <f>IF($BC$4="４週",AZ147/4,IF($BC$4="暦月",(AZ147/($BC$9/7)),""))</f>
        <v>0</v>
      </c>
      <c r="BC147" s="1144"/>
      <c r="BD147" s="1174"/>
      <c r="BE147" s="1178"/>
      <c r="BF147" s="1178"/>
      <c r="BG147" s="1178"/>
      <c r="BH147" s="1183"/>
    </row>
    <row r="148" spans="2:60" ht="20.25" customHeight="1">
      <c r="B148" s="941"/>
      <c r="C148" s="954"/>
      <c r="D148" s="967"/>
      <c r="E148" s="975"/>
      <c r="F148" s="975"/>
      <c r="G148" s="983"/>
      <c r="H148" s="993"/>
      <c r="I148" s="1002"/>
      <c r="J148" s="1008"/>
      <c r="K148" s="1008"/>
      <c r="L148" s="983"/>
      <c r="M148" s="1014"/>
      <c r="N148" s="1019"/>
      <c r="O148" s="1024"/>
      <c r="P148" s="1031" t="s">
        <v>305</v>
      </c>
      <c r="Q148" s="1039"/>
      <c r="R148" s="1039"/>
      <c r="S148" s="1047"/>
      <c r="T148" s="1061"/>
      <c r="U148" s="1073"/>
      <c r="V148" s="1083"/>
      <c r="W148" s="1083"/>
      <c r="X148" s="1083"/>
      <c r="Y148" s="1083"/>
      <c r="Z148" s="1083"/>
      <c r="AA148" s="1097"/>
      <c r="AB148" s="1073"/>
      <c r="AC148" s="1083"/>
      <c r="AD148" s="1083"/>
      <c r="AE148" s="1083"/>
      <c r="AF148" s="1083"/>
      <c r="AG148" s="1083"/>
      <c r="AH148" s="1097"/>
      <c r="AI148" s="1073"/>
      <c r="AJ148" s="1083"/>
      <c r="AK148" s="1083"/>
      <c r="AL148" s="1083"/>
      <c r="AM148" s="1083"/>
      <c r="AN148" s="1083"/>
      <c r="AO148" s="1097"/>
      <c r="AP148" s="1073"/>
      <c r="AQ148" s="1083"/>
      <c r="AR148" s="1083"/>
      <c r="AS148" s="1083"/>
      <c r="AT148" s="1083"/>
      <c r="AU148" s="1083"/>
      <c r="AV148" s="1097"/>
      <c r="AW148" s="1073"/>
      <c r="AX148" s="1083"/>
      <c r="AY148" s="1083"/>
      <c r="AZ148" s="1133"/>
      <c r="BA148" s="1145"/>
      <c r="BB148" s="1159"/>
      <c r="BC148" s="1145"/>
      <c r="BD148" s="1175"/>
      <c r="BE148" s="1179"/>
      <c r="BF148" s="1179"/>
      <c r="BG148" s="1179"/>
      <c r="BH148" s="1184"/>
    </row>
    <row r="149" spans="2:60" ht="20.25" customHeight="1">
      <c r="B149" s="939">
        <f>B146+1</f>
        <v>43</v>
      </c>
      <c r="C149" s="952"/>
      <c r="D149" s="965"/>
      <c r="E149" s="973"/>
      <c r="F149" s="973">
        <f>C148</f>
        <v>0</v>
      </c>
      <c r="G149" s="981"/>
      <c r="H149" s="991"/>
      <c r="I149" s="1000"/>
      <c r="J149" s="1006"/>
      <c r="K149" s="1006"/>
      <c r="L149" s="981"/>
      <c r="M149" s="1012"/>
      <c r="N149" s="1017"/>
      <c r="O149" s="1022"/>
      <c r="P149" s="1027" t="s">
        <v>301</v>
      </c>
      <c r="Q149" s="1034"/>
      <c r="R149" s="1034"/>
      <c r="S149" s="1042"/>
      <c r="T149" s="1054"/>
      <c r="U149" s="1071" t="str">
        <f>IF(U148="","",VLOOKUP(U148,'標準様式１シフト記号表（勤務時間帯）'!$D$6:$X$47,21,FALSE))</f>
        <v/>
      </c>
      <c r="V149" s="1081" t="str">
        <f>IF(V148="","",VLOOKUP(V148,'標準様式１シフト記号表（勤務時間帯）'!$D$6:$X$47,21,FALSE))</f>
        <v/>
      </c>
      <c r="W149" s="1081" t="str">
        <f>IF(W148="","",VLOOKUP(W148,'標準様式１シフト記号表（勤務時間帯）'!$D$6:$X$47,21,FALSE))</f>
        <v/>
      </c>
      <c r="X149" s="1081" t="str">
        <f>IF(X148="","",VLOOKUP(X148,'標準様式１シフト記号表（勤務時間帯）'!$D$6:$X$47,21,FALSE))</f>
        <v/>
      </c>
      <c r="Y149" s="1081" t="str">
        <f>IF(Y148="","",VLOOKUP(Y148,'標準様式１シフト記号表（勤務時間帯）'!$D$6:$X$47,21,FALSE))</f>
        <v/>
      </c>
      <c r="Z149" s="1081" t="str">
        <f>IF(Z148="","",VLOOKUP(Z148,'標準様式１シフト記号表（勤務時間帯）'!$D$6:$X$47,21,FALSE))</f>
        <v/>
      </c>
      <c r="AA149" s="1095" t="str">
        <f>IF(AA148="","",VLOOKUP(AA148,'標準様式１シフト記号表（勤務時間帯）'!$D$6:$X$47,21,FALSE))</f>
        <v/>
      </c>
      <c r="AB149" s="1071" t="str">
        <f>IF(AB148="","",VLOOKUP(AB148,'標準様式１シフト記号表（勤務時間帯）'!$D$6:$X$47,21,FALSE))</f>
        <v/>
      </c>
      <c r="AC149" s="1081" t="str">
        <f>IF(AC148="","",VLOOKUP(AC148,'標準様式１シフト記号表（勤務時間帯）'!$D$6:$X$47,21,FALSE))</f>
        <v/>
      </c>
      <c r="AD149" s="1081" t="str">
        <f>IF(AD148="","",VLOOKUP(AD148,'標準様式１シフト記号表（勤務時間帯）'!$D$6:$X$47,21,FALSE))</f>
        <v/>
      </c>
      <c r="AE149" s="1081" t="str">
        <f>IF(AE148="","",VLOOKUP(AE148,'標準様式１シフト記号表（勤務時間帯）'!$D$6:$X$47,21,FALSE))</f>
        <v/>
      </c>
      <c r="AF149" s="1081" t="str">
        <f>IF(AF148="","",VLOOKUP(AF148,'標準様式１シフト記号表（勤務時間帯）'!$D$6:$X$47,21,FALSE))</f>
        <v/>
      </c>
      <c r="AG149" s="1081" t="str">
        <f>IF(AG148="","",VLOOKUP(AG148,'標準様式１シフト記号表（勤務時間帯）'!$D$6:$X$47,21,FALSE))</f>
        <v/>
      </c>
      <c r="AH149" s="1095" t="str">
        <f>IF(AH148="","",VLOOKUP(AH148,'標準様式１シフト記号表（勤務時間帯）'!$D$6:$X$47,21,FALSE))</f>
        <v/>
      </c>
      <c r="AI149" s="1071" t="str">
        <f>IF(AI148="","",VLOOKUP(AI148,'標準様式１シフト記号表（勤務時間帯）'!$D$6:$X$47,21,FALSE))</f>
        <v/>
      </c>
      <c r="AJ149" s="1081" t="str">
        <f>IF(AJ148="","",VLOOKUP(AJ148,'標準様式１シフト記号表（勤務時間帯）'!$D$6:$X$47,21,FALSE))</f>
        <v/>
      </c>
      <c r="AK149" s="1081" t="str">
        <f>IF(AK148="","",VLOOKUP(AK148,'標準様式１シフト記号表（勤務時間帯）'!$D$6:$X$47,21,FALSE))</f>
        <v/>
      </c>
      <c r="AL149" s="1081" t="str">
        <f>IF(AL148="","",VLOOKUP(AL148,'標準様式１シフト記号表（勤務時間帯）'!$D$6:$X$47,21,FALSE))</f>
        <v/>
      </c>
      <c r="AM149" s="1081" t="str">
        <f>IF(AM148="","",VLOOKUP(AM148,'標準様式１シフト記号表（勤務時間帯）'!$D$6:$X$47,21,FALSE))</f>
        <v/>
      </c>
      <c r="AN149" s="1081" t="str">
        <f>IF(AN148="","",VLOOKUP(AN148,'標準様式１シフト記号表（勤務時間帯）'!$D$6:$X$47,21,FALSE))</f>
        <v/>
      </c>
      <c r="AO149" s="1095" t="str">
        <f>IF(AO148="","",VLOOKUP(AO148,'標準様式１シフト記号表（勤務時間帯）'!$D$6:$X$47,21,FALSE))</f>
        <v/>
      </c>
      <c r="AP149" s="1071" t="str">
        <f>IF(AP148="","",VLOOKUP(AP148,'標準様式１シフト記号表（勤務時間帯）'!$D$6:$X$47,21,FALSE))</f>
        <v/>
      </c>
      <c r="AQ149" s="1081" t="str">
        <f>IF(AQ148="","",VLOOKUP(AQ148,'標準様式１シフト記号表（勤務時間帯）'!$D$6:$X$47,21,FALSE))</f>
        <v/>
      </c>
      <c r="AR149" s="1081" t="str">
        <f>IF(AR148="","",VLOOKUP(AR148,'標準様式１シフト記号表（勤務時間帯）'!$D$6:$X$47,21,FALSE))</f>
        <v/>
      </c>
      <c r="AS149" s="1081" t="str">
        <f>IF(AS148="","",VLOOKUP(AS148,'標準様式１シフト記号表（勤務時間帯）'!$D$6:$X$47,21,FALSE))</f>
        <v/>
      </c>
      <c r="AT149" s="1081" t="str">
        <f>IF(AT148="","",VLOOKUP(AT148,'標準様式１シフト記号表（勤務時間帯）'!$D$6:$X$47,21,FALSE))</f>
        <v/>
      </c>
      <c r="AU149" s="1081" t="str">
        <f>IF(AU148="","",VLOOKUP(AU148,'標準様式１シフト記号表（勤務時間帯）'!$D$6:$X$47,21,FALSE))</f>
        <v/>
      </c>
      <c r="AV149" s="1095" t="str">
        <f>IF(AV148="","",VLOOKUP(AV148,'標準様式１シフト記号表（勤務時間帯）'!$D$6:$X$47,21,FALSE))</f>
        <v/>
      </c>
      <c r="AW149" s="1071" t="str">
        <f>IF(AW148="","",VLOOKUP(AW148,'標準様式１シフト記号表（勤務時間帯）'!$D$6:$X$47,21,FALSE))</f>
        <v/>
      </c>
      <c r="AX149" s="1081" t="str">
        <f>IF(AX148="","",VLOOKUP(AX148,'標準様式１シフト記号表（勤務時間帯）'!$D$6:$X$47,21,FALSE))</f>
        <v/>
      </c>
      <c r="AY149" s="1081" t="str">
        <f>IF(AY148="","",VLOOKUP(AY148,'標準様式１シフト記号表（勤務時間帯）'!$D$6:$X$47,21,FALSE))</f>
        <v/>
      </c>
      <c r="AZ149" s="1131">
        <f>IF($BC$4="４週",SUM(U149:AV149),IF($BC$4="暦月",SUM(U149:AY149),""))</f>
        <v>0</v>
      </c>
      <c r="BA149" s="1143"/>
      <c r="BB149" s="1157">
        <f>IF($BC$4="４週",AZ149/4,IF($BC$4="暦月",(AZ149/($BC$9/7)),""))</f>
        <v>0</v>
      </c>
      <c r="BC149" s="1143"/>
      <c r="BD149" s="1173"/>
      <c r="BE149" s="1177"/>
      <c r="BF149" s="1177"/>
      <c r="BG149" s="1177"/>
      <c r="BH149" s="1182"/>
    </row>
    <row r="150" spans="2:60" ht="20.25" customHeight="1">
      <c r="B150" s="940"/>
      <c r="C150" s="953"/>
      <c r="D150" s="966"/>
      <c r="E150" s="974"/>
      <c r="F150" s="974"/>
      <c r="G150" s="982">
        <f>C148</f>
        <v>0</v>
      </c>
      <c r="H150" s="992"/>
      <c r="I150" s="1001"/>
      <c r="J150" s="1007"/>
      <c r="K150" s="1007"/>
      <c r="L150" s="982"/>
      <c r="M150" s="1013"/>
      <c r="N150" s="1018"/>
      <c r="O150" s="1023"/>
      <c r="P150" s="1189" t="s">
        <v>30</v>
      </c>
      <c r="Q150" s="1035"/>
      <c r="R150" s="1035"/>
      <c r="S150" s="1045"/>
      <c r="T150" s="1058"/>
      <c r="U150" s="1072" t="str">
        <f>IF(U148="","",VLOOKUP(U148,'標準様式１シフト記号表（勤務時間帯）'!$D$6:$Z$47,23,FALSE))</f>
        <v/>
      </c>
      <c r="V150" s="1082" t="str">
        <f>IF(V148="","",VLOOKUP(V148,'標準様式１シフト記号表（勤務時間帯）'!$D$6:$Z$47,23,FALSE))</f>
        <v/>
      </c>
      <c r="W150" s="1082" t="str">
        <f>IF(W148="","",VLOOKUP(W148,'標準様式１シフト記号表（勤務時間帯）'!$D$6:$Z$47,23,FALSE))</f>
        <v/>
      </c>
      <c r="X150" s="1082" t="str">
        <f>IF(X148="","",VLOOKUP(X148,'標準様式１シフト記号表（勤務時間帯）'!$D$6:$Z$47,23,FALSE))</f>
        <v/>
      </c>
      <c r="Y150" s="1082" t="str">
        <f>IF(Y148="","",VLOOKUP(Y148,'標準様式１シフト記号表（勤務時間帯）'!$D$6:$Z$47,23,FALSE))</f>
        <v/>
      </c>
      <c r="Z150" s="1082" t="str">
        <f>IF(Z148="","",VLOOKUP(Z148,'標準様式１シフト記号表（勤務時間帯）'!$D$6:$Z$47,23,FALSE))</f>
        <v/>
      </c>
      <c r="AA150" s="1096" t="str">
        <f>IF(AA148="","",VLOOKUP(AA148,'標準様式１シフト記号表（勤務時間帯）'!$D$6:$Z$47,23,FALSE))</f>
        <v/>
      </c>
      <c r="AB150" s="1072" t="str">
        <f>IF(AB148="","",VLOOKUP(AB148,'標準様式１シフト記号表（勤務時間帯）'!$D$6:$Z$47,23,FALSE))</f>
        <v/>
      </c>
      <c r="AC150" s="1082" t="str">
        <f>IF(AC148="","",VLOOKUP(AC148,'標準様式１シフト記号表（勤務時間帯）'!$D$6:$Z$47,23,FALSE))</f>
        <v/>
      </c>
      <c r="AD150" s="1082" t="str">
        <f>IF(AD148="","",VLOOKUP(AD148,'標準様式１シフト記号表（勤務時間帯）'!$D$6:$Z$47,23,FALSE))</f>
        <v/>
      </c>
      <c r="AE150" s="1082" t="str">
        <f>IF(AE148="","",VLOOKUP(AE148,'標準様式１シフト記号表（勤務時間帯）'!$D$6:$Z$47,23,FALSE))</f>
        <v/>
      </c>
      <c r="AF150" s="1082" t="str">
        <f>IF(AF148="","",VLOOKUP(AF148,'標準様式１シフト記号表（勤務時間帯）'!$D$6:$Z$47,23,FALSE))</f>
        <v/>
      </c>
      <c r="AG150" s="1082" t="str">
        <f>IF(AG148="","",VLOOKUP(AG148,'標準様式１シフト記号表（勤務時間帯）'!$D$6:$Z$47,23,FALSE))</f>
        <v/>
      </c>
      <c r="AH150" s="1096" t="str">
        <f>IF(AH148="","",VLOOKUP(AH148,'標準様式１シフト記号表（勤務時間帯）'!$D$6:$Z$47,23,FALSE))</f>
        <v/>
      </c>
      <c r="AI150" s="1072" t="str">
        <f>IF(AI148="","",VLOOKUP(AI148,'標準様式１シフト記号表（勤務時間帯）'!$D$6:$Z$47,23,FALSE))</f>
        <v/>
      </c>
      <c r="AJ150" s="1082" t="str">
        <f>IF(AJ148="","",VLOOKUP(AJ148,'標準様式１シフト記号表（勤務時間帯）'!$D$6:$Z$47,23,FALSE))</f>
        <v/>
      </c>
      <c r="AK150" s="1082" t="str">
        <f>IF(AK148="","",VLOOKUP(AK148,'標準様式１シフト記号表（勤務時間帯）'!$D$6:$Z$47,23,FALSE))</f>
        <v/>
      </c>
      <c r="AL150" s="1082" t="str">
        <f>IF(AL148="","",VLOOKUP(AL148,'標準様式１シフト記号表（勤務時間帯）'!$D$6:$Z$47,23,FALSE))</f>
        <v/>
      </c>
      <c r="AM150" s="1082" t="str">
        <f>IF(AM148="","",VLOOKUP(AM148,'標準様式１シフト記号表（勤務時間帯）'!$D$6:$Z$47,23,FALSE))</f>
        <v/>
      </c>
      <c r="AN150" s="1082" t="str">
        <f>IF(AN148="","",VLOOKUP(AN148,'標準様式１シフト記号表（勤務時間帯）'!$D$6:$Z$47,23,FALSE))</f>
        <v/>
      </c>
      <c r="AO150" s="1096" t="str">
        <f>IF(AO148="","",VLOOKUP(AO148,'標準様式１シフト記号表（勤務時間帯）'!$D$6:$Z$47,23,FALSE))</f>
        <v/>
      </c>
      <c r="AP150" s="1072" t="str">
        <f>IF(AP148="","",VLOOKUP(AP148,'標準様式１シフト記号表（勤務時間帯）'!$D$6:$Z$47,23,FALSE))</f>
        <v/>
      </c>
      <c r="AQ150" s="1082" t="str">
        <f>IF(AQ148="","",VLOOKUP(AQ148,'標準様式１シフト記号表（勤務時間帯）'!$D$6:$Z$47,23,FALSE))</f>
        <v/>
      </c>
      <c r="AR150" s="1082" t="str">
        <f>IF(AR148="","",VLOOKUP(AR148,'標準様式１シフト記号表（勤務時間帯）'!$D$6:$Z$47,23,FALSE))</f>
        <v/>
      </c>
      <c r="AS150" s="1082" t="str">
        <f>IF(AS148="","",VLOOKUP(AS148,'標準様式１シフト記号表（勤務時間帯）'!$D$6:$Z$47,23,FALSE))</f>
        <v/>
      </c>
      <c r="AT150" s="1082" t="str">
        <f>IF(AT148="","",VLOOKUP(AT148,'標準様式１シフト記号表（勤務時間帯）'!$D$6:$Z$47,23,FALSE))</f>
        <v/>
      </c>
      <c r="AU150" s="1082" t="str">
        <f>IF(AU148="","",VLOOKUP(AU148,'標準様式１シフト記号表（勤務時間帯）'!$D$6:$Z$47,23,FALSE))</f>
        <v/>
      </c>
      <c r="AV150" s="1096" t="str">
        <f>IF(AV148="","",VLOOKUP(AV148,'標準様式１シフト記号表（勤務時間帯）'!$D$6:$Z$47,23,FALSE))</f>
        <v/>
      </c>
      <c r="AW150" s="1072" t="str">
        <f>IF(AW148="","",VLOOKUP(AW148,'標準様式１シフト記号表（勤務時間帯）'!$D$6:$Z$47,23,FALSE))</f>
        <v/>
      </c>
      <c r="AX150" s="1082" t="str">
        <f>IF(AX148="","",VLOOKUP(AX148,'標準様式１シフト記号表（勤務時間帯）'!$D$6:$Z$47,23,FALSE))</f>
        <v/>
      </c>
      <c r="AY150" s="1082" t="str">
        <f>IF(AY148="","",VLOOKUP(AY148,'標準様式１シフト記号表（勤務時間帯）'!$D$6:$Z$47,23,FALSE))</f>
        <v/>
      </c>
      <c r="AZ150" s="1132">
        <f>IF($BC$4="４週",SUM(U150:AV150),IF($BC$4="暦月",SUM(U150:AY150),""))</f>
        <v>0</v>
      </c>
      <c r="BA150" s="1144"/>
      <c r="BB150" s="1158">
        <f>IF($BC$4="４週",AZ150/4,IF($BC$4="暦月",(AZ150/($BC$9/7)),""))</f>
        <v>0</v>
      </c>
      <c r="BC150" s="1144"/>
      <c r="BD150" s="1174"/>
      <c r="BE150" s="1178"/>
      <c r="BF150" s="1178"/>
      <c r="BG150" s="1178"/>
      <c r="BH150" s="1183"/>
    </row>
    <row r="151" spans="2:60" ht="20.25" customHeight="1">
      <c r="B151" s="941"/>
      <c r="C151" s="954"/>
      <c r="D151" s="967"/>
      <c r="E151" s="975"/>
      <c r="F151" s="975"/>
      <c r="G151" s="983"/>
      <c r="H151" s="993"/>
      <c r="I151" s="1002"/>
      <c r="J151" s="1008"/>
      <c r="K151" s="1008"/>
      <c r="L151" s="983"/>
      <c r="M151" s="1014"/>
      <c r="N151" s="1019"/>
      <c r="O151" s="1024"/>
      <c r="P151" s="1031" t="s">
        <v>305</v>
      </c>
      <c r="Q151" s="1039"/>
      <c r="R151" s="1039"/>
      <c r="S151" s="1047"/>
      <c r="T151" s="1061"/>
      <c r="U151" s="1073"/>
      <c r="V151" s="1083"/>
      <c r="W151" s="1083"/>
      <c r="X151" s="1083"/>
      <c r="Y151" s="1083"/>
      <c r="Z151" s="1083"/>
      <c r="AA151" s="1097"/>
      <c r="AB151" s="1073"/>
      <c r="AC151" s="1083"/>
      <c r="AD151" s="1083"/>
      <c r="AE151" s="1083"/>
      <c r="AF151" s="1083"/>
      <c r="AG151" s="1083"/>
      <c r="AH151" s="1097"/>
      <c r="AI151" s="1073"/>
      <c r="AJ151" s="1083"/>
      <c r="AK151" s="1083"/>
      <c r="AL151" s="1083"/>
      <c r="AM151" s="1083"/>
      <c r="AN151" s="1083"/>
      <c r="AO151" s="1097"/>
      <c r="AP151" s="1073"/>
      <c r="AQ151" s="1083"/>
      <c r="AR151" s="1083"/>
      <c r="AS151" s="1083"/>
      <c r="AT151" s="1083"/>
      <c r="AU151" s="1083"/>
      <c r="AV151" s="1097"/>
      <c r="AW151" s="1073"/>
      <c r="AX151" s="1083"/>
      <c r="AY151" s="1083"/>
      <c r="AZ151" s="1133"/>
      <c r="BA151" s="1145"/>
      <c r="BB151" s="1159"/>
      <c r="BC151" s="1145"/>
      <c r="BD151" s="1175"/>
      <c r="BE151" s="1179"/>
      <c r="BF151" s="1179"/>
      <c r="BG151" s="1179"/>
      <c r="BH151" s="1184"/>
    </row>
    <row r="152" spans="2:60" ht="20.25" customHeight="1">
      <c r="B152" s="939">
        <f>B149+1</f>
        <v>44</v>
      </c>
      <c r="C152" s="952"/>
      <c r="D152" s="965"/>
      <c r="E152" s="973"/>
      <c r="F152" s="973">
        <f>C151</f>
        <v>0</v>
      </c>
      <c r="G152" s="981"/>
      <c r="H152" s="991"/>
      <c r="I152" s="1000"/>
      <c r="J152" s="1006"/>
      <c r="K152" s="1006"/>
      <c r="L152" s="981"/>
      <c r="M152" s="1012"/>
      <c r="N152" s="1017"/>
      <c r="O152" s="1022"/>
      <c r="P152" s="1027" t="s">
        <v>301</v>
      </c>
      <c r="Q152" s="1034"/>
      <c r="R152" s="1034"/>
      <c r="S152" s="1042"/>
      <c r="T152" s="1054"/>
      <c r="U152" s="1071" t="str">
        <f>IF(U151="","",VLOOKUP(U151,'標準様式１シフト記号表（勤務時間帯）'!$D$6:$X$47,21,FALSE))</f>
        <v/>
      </c>
      <c r="V152" s="1081" t="str">
        <f>IF(V151="","",VLOOKUP(V151,'標準様式１シフト記号表（勤務時間帯）'!$D$6:$X$47,21,FALSE))</f>
        <v/>
      </c>
      <c r="W152" s="1081" t="str">
        <f>IF(W151="","",VLOOKUP(W151,'標準様式１シフト記号表（勤務時間帯）'!$D$6:$X$47,21,FALSE))</f>
        <v/>
      </c>
      <c r="X152" s="1081" t="str">
        <f>IF(X151="","",VLOOKUP(X151,'標準様式１シフト記号表（勤務時間帯）'!$D$6:$X$47,21,FALSE))</f>
        <v/>
      </c>
      <c r="Y152" s="1081" t="str">
        <f>IF(Y151="","",VLOOKUP(Y151,'標準様式１シフト記号表（勤務時間帯）'!$D$6:$X$47,21,FALSE))</f>
        <v/>
      </c>
      <c r="Z152" s="1081" t="str">
        <f>IF(Z151="","",VLOOKUP(Z151,'標準様式１シフト記号表（勤務時間帯）'!$D$6:$X$47,21,FALSE))</f>
        <v/>
      </c>
      <c r="AA152" s="1095" t="str">
        <f>IF(AA151="","",VLOOKUP(AA151,'標準様式１シフト記号表（勤務時間帯）'!$D$6:$X$47,21,FALSE))</f>
        <v/>
      </c>
      <c r="AB152" s="1071" t="str">
        <f>IF(AB151="","",VLOOKUP(AB151,'標準様式１シフト記号表（勤務時間帯）'!$D$6:$X$47,21,FALSE))</f>
        <v/>
      </c>
      <c r="AC152" s="1081" t="str">
        <f>IF(AC151="","",VLOOKUP(AC151,'標準様式１シフト記号表（勤務時間帯）'!$D$6:$X$47,21,FALSE))</f>
        <v/>
      </c>
      <c r="AD152" s="1081" t="str">
        <f>IF(AD151="","",VLOOKUP(AD151,'標準様式１シフト記号表（勤務時間帯）'!$D$6:$X$47,21,FALSE))</f>
        <v/>
      </c>
      <c r="AE152" s="1081" t="str">
        <f>IF(AE151="","",VLOOKUP(AE151,'標準様式１シフト記号表（勤務時間帯）'!$D$6:$X$47,21,FALSE))</f>
        <v/>
      </c>
      <c r="AF152" s="1081" t="str">
        <f>IF(AF151="","",VLOOKUP(AF151,'標準様式１シフト記号表（勤務時間帯）'!$D$6:$X$47,21,FALSE))</f>
        <v/>
      </c>
      <c r="AG152" s="1081" t="str">
        <f>IF(AG151="","",VLOOKUP(AG151,'標準様式１シフト記号表（勤務時間帯）'!$D$6:$X$47,21,FALSE))</f>
        <v/>
      </c>
      <c r="AH152" s="1095" t="str">
        <f>IF(AH151="","",VLOOKUP(AH151,'標準様式１シフト記号表（勤務時間帯）'!$D$6:$X$47,21,FALSE))</f>
        <v/>
      </c>
      <c r="AI152" s="1071" t="str">
        <f>IF(AI151="","",VLOOKUP(AI151,'標準様式１シフト記号表（勤務時間帯）'!$D$6:$X$47,21,FALSE))</f>
        <v/>
      </c>
      <c r="AJ152" s="1081" t="str">
        <f>IF(AJ151="","",VLOOKUP(AJ151,'標準様式１シフト記号表（勤務時間帯）'!$D$6:$X$47,21,FALSE))</f>
        <v/>
      </c>
      <c r="AK152" s="1081" t="str">
        <f>IF(AK151="","",VLOOKUP(AK151,'標準様式１シフト記号表（勤務時間帯）'!$D$6:$X$47,21,FALSE))</f>
        <v/>
      </c>
      <c r="AL152" s="1081" t="str">
        <f>IF(AL151="","",VLOOKUP(AL151,'標準様式１シフト記号表（勤務時間帯）'!$D$6:$X$47,21,FALSE))</f>
        <v/>
      </c>
      <c r="AM152" s="1081" t="str">
        <f>IF(AM151="","",VLOOKUP(AM151,'標準様式１シフト記号表（勤務時間帯）'!$D$6:$X$47,21,FALSE))</f>
        <v/>
      </c>
      <c r="AN152" s="1081" t="str">
        <f>IF(AN151="","",VLOOKUP(AN151,'標準様式１シフト記号表（勤務時間帯）'!$D$6:$X$47,21,FALSE))</f>
        <v/>
      </c>
      <c r="AO152" s="1095" t="str">
        <f>IF(AO151="","",VLOOKUP(AO151,'標準様式１シフト記号表（勤務時間帯）'!$D$6:$X$47,21,FALSE))</f>
        <v/>
      </c>
      <c r="AP152" s="1071" t="str">
        <f>IF(AP151="","",VLOOKUP(AP151,'標準様式１シフト記号表（勤務時間帯）'!$D$6:$X$47,21,FALSE))</f>
        <v/>
      </c>
      <c r="AQ152" s="1081" t="str">
        <f>IF(AQ151="","",VLOOKUP(AQ151,'標準様式１シフト記号表（勤務時間帯）'!$D$6:$X$47,21,FALSE))</f>
        <v/>
      </c>
      <c r="AR152" s="1081" t="str">
        <f>IF(AR151="","",VLOOKUP(AR151,'標準様式１シフト記号表（勤務時間帯）'!$D$6:$X$47,21,FALSE))</f>
        <v/>
      </c>
      <c r="AS152" s="1081" t="str">
        <f>IF(AS151="","",VLOOKUP(AS151,'標準様式１シフト記号表（勤務時間帯）'!$D$6:$X$47,21,FALSE))</f>
        <v/>
      </c>
      <c r="AT152" s="1081" t="str">
        <f>IF(AT151="","",VLOOKUP(AT151,'標準様式１シフト記号表（勤務時間帯）'!$D$6:$X$47,21,FALSE))</f>
        <v/>
      </c>
      <c r="AU152" s="1081" t="str">
        <f>IF(AU151="","",VLOOKUP(AU151,'標準様式１シフト記号表（勤務時間帯）'!$D$6:$X$47,21,FALSE))</f>
        <v/>
      </c>
      <c r="AV152" s="1095" t="str">
        <f>IF(AV151="","",VLOOKUP(AV151,'標準様式１シフト記号表（勤務時間帯）'!$D$6:$X$47,21,FALSE))</f>
        <v/>
      </c>
      <c r="AW152" s="1071" t="str">
        <f>IF(AW151="","",VLOOKUP(AW151,'標準様式１シフト記号表（勤務時間帯）'!$D$6:$X$47,21,FALSE))</f>
        <v/>
      </c>
      <c r="AX152" s="1081" t="str">
        <f>IF(AX151="","",VLOOKUP(AX151,'標準様式１シフト記号表（勤務時間帯）'!$D$6:$X$47,21,FALSE))</f>
        <v/>
      </c>
      <c r="AY152" s="1081" t="str">
        <f>IF(AY151="","",VLOOKUP(AY151,'標準様式１シフト記号表（勤務時間帯）'!$D$6:$X$47,21,FALSE))</f>
        <v/>
      </c>
      <c r="AZ152" s="1131">
        <f>IF($BC$4="４週",SUM(U152:AV152),IF($BC$4="暦月",SUM(U152:AY152),""))</f>
        <v>0</v>
      </c>
      <c r="BA152" s="1143"/>
      <c r="BB152" s="1157">
        <f>IF($BC$4="４週",AZ152/4,IF($BC$4="暦月",(AZ152/($BC$9/7)),""))</f>
        <v>0</v>
      </c>
      <c r="BC152" s="1143"/>
      <c r="BD152" s="1173"/>
      <c r="BE152" s="1177"/>
      <c r="BF152" s="1177"/>
      <c r="BG152" s="1177"/>
      <c r="BH152" s="1182"/>
    </row>
    <row r="153" spans="2:60" ht="20.25" customHeight="1">
      <c r="B153" s="940"/>
      <c r="C153" s="953"/>
      <c r="D153" s="966"/>
      <c r="E153" s="974"/>
      <c r="F153" s="974"/>
      <c r="G153" s="982">
        <f>C151</f>
        <v>0</v>
      </c>
      <c r="H153" s="992"/>
      <c r="I153" s="1001"/>
      <c r="J153" s="1007"/>
      <c r="K153" s="1007"/>
      <c r="L153" s="982"/>
      <c r="M153" s="1013"/>
      <c r="N153" s="1018"/>
      <c r="O153" s="1023"/>
      <c r="P153" s="1189" t="s">
        <v>30</v>
      </c>
      <c r="Q153" s="1035"/>
      <c r="R153" s="1035"/>
      <c r="S153" s="1045"/>
      <c r="T153" s="1058"/>
      <c r="U153" s="1072" t="str">
        <f>IF(U151="","",VLOOKUP(U151,'標準様式１シフト記号表（勤務時間帯）'!$D$6:$Z$47,23,FALSE))</f>
        <v/>
      </c>
      <c r="V153" s="1082" t="str">
        <f>IF(V151="","",VLOOKUP(V151,'標準様式１シフト記号表（勤務時間帯）'!$D$6:$Z$47,23,FALSE))</f>
        <v/>
      </c>
      <c r="W153" s="1082" t="str">
        <f>IF(W151="","",VLOOKUP(W151,'標準様式１シフト記号表（勤務時間帯）'!$D$6:$Z$47,23,FALSE))</f>
        <v/>
      </c>
      <c r="X153" s="1082" t="str">
        <f>IF(X151="","",VLOOKUP(X151,'標準様式１シフト記号表（勤務時間帯）'!$D$6:$Z$47,23,FALSE))</f>
        <v/>
      </c>
      <c r="Y153" s="1082" t="str">
        <f>IF(Y151="","",VLOOKUP(Y151,'標準様式１シフト記号表（勤務時間帯）'!$D$6:$Z$47,23,FALSE))</f>
        <v/>
      </c>
      <c r="Z153" s="1082" t="str">
        <f>IF(Z151="","",VLOOKUP(Z151,'標準様式１シフト記号表（勤務時間帯）'!$D$6:$Z$47,23,FALSE))</f>
        <v/>
      </c>
      <c r="AA153" s="1096" t="str">
        <f>IF(AA151="","",VLOOKUP(AA151,'標準様式１シフト記号表（勤務時間帯）'!$D$6:$Z$47,23,FALSE))</f>
        <v/>
      </c>
      <c r="AB153" s="1072" t="str">
        <f>IF(AB151="","",VLOOKUP(AB151,'標準様式１シフト記号表（勤務時間帯）'!$D$6:$Z$47,23,FALSE))</f>
        <v/>
      </c>
      <c r="AC153" s="1082" t="str">
        <f>IF(AC151="","",VLOOKUP(AC151,'標準様式１シフト記号表（勤務時間帯）'!$D$6:$Z$47,23,FALSE))</f>
        <v/>
      </c>
      <c r="AD153" s="1082" t="str">
        <f>IF(AD151="","",VLOOKUP(AD151,'標準様式１シフト記号表（勤務時間帯）'!$D$6:$Z$47,23,FALSE))</f>
        <v/>
      </c>
      <c r="AE153" s="1082" t="str">
        <f>IF(AE151="","",VLOOKUP(AE151,'標準様式１シフト記号表（勤務時間帯）'!$D$6:$Z$47,23,FALSE))</f>
        <v/>
      </c>
      <c r="AF153" s="1082" t="str">
        <f>IF(AF151="","",VLOOKUP(AF151,'標準様式１シフト記号表（勤務時間帯）'!$D$6:$Z$47,23,FALSE))</f>
        <v/>
      </c>
      <c r="AG153" s="1082" t="str">
        <f>IF(AG151="","",VLOOKUP(AG151,'標準様式１シフト記号表（勤務時間帯）'!$D$6:$Z$47,23,FALSE))</f>
        <v/>
      </c>
      <c r="AH153" s="1096" t="str">
        <f>IF(AH151="","",VLOOKUP(AH151,'標準様式１シフト記号表（勤務時間帯）'!$D$6:$Z$47,23,FALSE))</f>
        <v/>
      </c>
      <c r="AI153" s="1072" t="str">
        <f>IF(AI151="","",VLOOKUP(AI151,'標準様式１シフト記号表（勤務時間帯）'!$D$6:$Z$47,23,FALSE))</f>
        <v/>
      </c>
      <c r="AJ153" s="1082" t="str">
        <f>IF(AJ151="","",VLOOKUP(AJ151,'標準様式１シフト記号表（勤務時間帯）'!$D$6:$Z$47,23,FALSE))</f>
        <v/>
      </c>
      <c r="AK153" s="1082" t="str">
        <f>IF(AK151="","",VLOOKUP(AK151,'標準様式１シフト記号表（勤務時間帯）'!$D$6:$Z$47,23,FALSE))</f>
        <v/>
      </c>
      <c r="AL153" s="1082" t="str">
        <f>IF(AL151="","",VLOOKUP(AL151,'標準様式１シフト記号表（勤務時間帯）'!$D$6:$Z$47,23,FALSE))</f>
        <v/>
      </c>
      <c r="AM153" s="1082" t="str">
        <f>IF(AM151="","",VLOOKUP(AM151,'標準様式１シフト記号表（勤務時間帯）'!$D$6:$Z$47,23,FALSE))</f>
        <v/>
      </c>
      <c r="AN153" s="1082" t="str">
        <f>IF(AN151="","",VLOOKUP(AN151,'標準様式１シフト記号表（勤務時間帯）'!$D$6:$Z$47,23,FALSE))</f>
        <v/>
      </c>
      <c r="AO153" s="1096" t="str">
        <f>IF(AO151="","",VLOOKUP(AO151,'標準様式１シフト記号表（勤務時間帯）'!$D$6:$Z$47,23,FALSE))</f>
        <v/>
      </c>
      <c r="AP153" s="1072" t="str">
        <f>IF(AP151="","",VLOOKUP(AP151,'標準様式１シフト記号表（勤務時間帯）'!$D$6:$Z$47,23,FALSE))</f>
        <v/>
      </c>
      <c r="AQ153" s="1082" t="str">
        <f>IF(AQ151="","",VLOOKUP(AQ151,'標準様式１シフト記号表（勤務時間帯）'!$D$6:$Z$47,23,FALSE))</f>
        <v/>
      </c>
      <c r="AR153" s="1082" t="str">
        <f>IF(AR151="","",VLOOKUP(AR151,'標準様式１シフト記号表（勤務時間帯）'!$D$6:$Z$47,23,FALSE))</f>
        <v/>
      </c>
      <c r="AS153" s="1082" t="str">
        <f>IF(AS151="","",VLOOKUP(AS151,'標準様式１シフト記号表（勤務時間帯）'!$D$6:$Z$47,23,FALSE))</f>
        <v/>
      </c>
      <c r="AT153" s="1082" t="str">
        <f>IF(AT151="","",VLOOKUP(AT151,'標準様式１シフト記号表（勤務時間帯）'!$D$6:$Z$47,23,FALSE))</f>
        <v/>
      </c>
      <c r="AU153" s="1082" t="str">
        <f>IF(AU151="","",VLOOKUP(AU151,'標準様式１シフト記号表（勤務時間帯）'!$D$6:$Z$47,23,FALSE))</f>
        <v/>
      </c>
      <c r="AV153" s="1096" t="str">
        <f>IF(AV151="","",VLOOKUP(AV151,'標準様式１シフト記号表（勤務時間帯）'!$D$6:$Z$47,23,FALSE))</f>
        <v/>
      </c>
      <c r="AW153" s="1072" t="str">
        <f>IF(AW151="","",VLOOKUP(AW151,'標準様式１シフト記号表（勤務時間帯）'!$D$6:$Z$47,23,FALSE))</f>
        <v/>
      </c>
      <c r="AX153" s="1082" t="str">
        <f>IF(AX151="","",VLOOKUP(AX151,'標準様式１シフト記号表（勤務時間帯）'!$D$6:$Z$47,23,FALSE))</f>
        <v/>
      </c>
      <c r="AY153" s="1082" t="str">
        <f>IF(AY151="","",VLOOKUP(AY151,'標準様式１シフト記号表（勤務時間帯）'!$D$6:$Z$47,23,FALSE))</f>
        <v/>
      </c>
      <c r="AZ153" s="1132">
        <f>IF($BC$4="４週",SUM(U153:AV153),IF($BC$4="暦月",SUM(U153:AY153),""))</f>
        <v>0</v>
      </c>
      <c r="BA153" s="1144"/>
      <c r="BB153" s="1158">
        <f>IF($BC$4="４週",AZ153/4,IF($BC$4="暦月",(AZ153/($BC$9/7)),""))</f>
        <v>0</v>
      </c>
      <c r="BC153" s="1144"/>
      <c r="BD153" s="1174"/>
      <c r="BE153" s="1178"/>
      <c r="BF153" s="1178"/>
      <c r="BG153" s="1178"/>
      <c r="BH153" s="1183"/>
    </row>
    <row r="154" spans="2:60" ht="20.25" customHeight="1">
      <c r="B154" s="941"/>
      <c r="C154" s="954"/>
      <c r="D154" s="967"/>
      <c r="E154" s="975"/>
      <c r="F154" s="975"/>
      <c r="G154" s="983"/>
      <c r="H154" s="993"/>
      <c r="I154" s="1002"/>
      <c r="J154" s="1008"/>
      <c r="K154" s="1008"/>
      <c r="L154" s="983"/>
      <c r="M154" s="1014"/>
      <c r="N154" s="1019"/>
      <c r="O154" s="1024"/>
      <c r="P154" s="1031" t="s">
        <v>305</v>
      </c>
      <c r="Q154" s="1039"/>
      <c r="R154" s="1039"/>
      <c r="S154" s="1047"/>
      <c r="T154" s="1061"/>
      <c r="U154" s="1073"/>
      <c r="V154" s="1083"/>
      <c r="W154" s="1083"/>
      <c r="X154" s="1083"/>
      <c r="Y154" s="1083"/>
      <c r="Z154" s="1083"/>
      <c r="AA154" s="1097"/>
      <c r="AB154" s="1073"/>
      <c r="AC154" s="1083"/>
      <c r="AD154" s="1083"/>
      <c r="AE154" s="1083"/>
      <c r="AF154" s="1083"/>
      <c r="AG154" s="1083"/>
      <c r="AH154" s="1097"/>
      <c r="AI154" s="1073"/>
      <c r="AJ154" s="1083"/>
      <c r="AK154" s="1083"/>
      <c r="AL154" s="1083"/>
      <c r="AM154" s="1083"/>
      <c r="AN154" s="1083"/>
      <c r="AO154" s="1097"/>
      <c r="AP154" s="1073"/>
      <c r="AQ154" s="1083"/>
      <c r="AR154" s="1083"/>
      <c r="AS154" s="1083"/>
      <c r="AT154" s="1083"/>
      <c r="AU154" s="1083"/>
      <c r="AV154" s="1097"/>
      <c r="AW154" s="1073"/>
      <c r="AX154" s="1083"/>
      <c r="AY154" s="1083"/>
      <c r="AZ154" s="1133"/>
      <c r="BA154" s="1145"/>
      <c r="BB154" s="1159"/>
      <c r="BC154" s="1145"/>
      <c r="BD154" s="1175"/>
      <c r="BE154" s="1179"/>
      <c r="BF154" s="1179"/>
      <c r="BG154" s="1179"/>
      <c r="BH154" s="1184"/>
    </row>
    <row r="155" spans="2:60" ht="20.25" customHeight="1">
      <c r="B155" s="939">
        <f>B152+1</f>
        <v>45</v>
      </c>
      <c r="C155" s="952"/>
      <c r="D155" s="965"/>
      <c r="E155" s="973"/>
      <c r="F155" s="973">
        <f>C154</f>
        <v>0</v>
      </c>
      <c r="G155" s="981"/>
      <c r="H155" s="991"/>
      <c r="I155" s="1000"/>
      <c r="J155" s="1006"/>
      <c r="K155" s="1006"/>
      <c r="L155" s="981"/>
      <c r="M155" s="1012"/>
      <c r="N155" s="1017"/>
      <c r="O155" s="1022"/>
      <c r="P155" s="1027" t="s">
        <v>301</v>
      </c>
      <c r="Q155" s="1034"/>
      <c r="R155" s="1034"/>
      <c r="S155" s="1042"/>
      <c r="T155" s="1054"/>
      <c r="U155" s="1071" t="str">
        <f>IF(U154="","",VLOOKUP(U154,'標準様式１シフト記号表（勤務時間帯）'!$D$6:$X$47,21,FALSE))</f>
        <v/>
      </c>
      <c r="V155" s="1081" t="str">
        <f>IF(V154="","",VLOOKUP(V154,'標準様式１シフト記号表（勤務時間帯）'!$D$6:$X$47,21,FALSE))</f>
        <v/>
      </c>
      <c r="W155" s="1081" t="str">
        <f>IF(W154="","",VLOOKUP(W154,'標準様式１シフト記号表（勤務時間帯）'!$D$6:$X$47,21,FALSE))</f>
        <v/>
      </c>
      <c r="X155" s="1081" t="str">
        <f>IF(X154="","",VLOOKUP(X154,'標準様式１シフト記号表（勤務時間帯）'!$D$6:$X$47,21,FALSE))</f>
        <v/>
      </c>
      <c r="Y155" s="1081" t="str">
        <f>IF(Y154="","",VLOOKUP(Y154,'標準様式１シフト記号表（勤務時間帯）'!$D$6:$X$47,21,FALSE))</f>
        <v/>
      </c>
      <c r="Z155" s="1081" t="str">
        <f>IF(Z154="","",VLOOKUP(Z154,'標準様式１シフト記号表（勤務時間帯）'!$D$6:$X$47,21,FALSE))</f>
        <v/>
      </c>
      <c r="AA155" s="1095" t="str">
        <f>IF(AA154="","",VLOOKUP(AA154,'標準様式１シフト記号表（勤務時間帯）'!$D$6:$X$47,21,FALSE))</f>
        <v/>
      </c>
      <c r="AB155" s="1071" t="str">
        <f>IF(AB154="","",VLOOKUP(AB154,'標準様式１シフト記号表（勤務時間帯）'!$D$6:$X$47,21,FALSE))</f>
        <v/>
      </c>
      <c r="AC155" s="1081" t="str">
        <f>IF(AC154="","",VLOOKUP(AC154,'標準様式１シフト記号表（勤務時間帯）'!$D$6:$X$47,21,FALSE))</f>
        <v/>
      </c>
      <c r="AD155" s="1081" t="str">
        <f>IF(AD154="","",VLOOKUP(AD154,'標準様式１シフト記号表（勤務時間帯）'!$D$6:$X$47,21,FALSE))</f>
        <v/>
      </c>
      <c r="AE155" s="1081" t="str">
        <f>IF(AE154="","",VLOOKUP(AE154,'標準様式１シフト記号表（勤務時間帯）'!$D$6:$X$47,21,FALSE))</f>
        <v/>
      </c>
      <c r="AF155" s="1081" t="str">
        <f>IF(AF154="","",VLOOKUP(AF154,'標準様式１シフト記号表（勤務時間帯）'!$D$6:$X$47,21,FALSE))</f>
        <v/>
      </c>
      <c r="AG155" s="1081" t="str">
        <f>IF(AG154="","",VLOOKUP(AG154,'標準様式１シフト記号表（勤務時間帯）'!$D$6:$X$47,21,FALSE))</f>
        <v/>
      </c>
      <c r="AH155" s="1095" t="str">
        <f>IF(AH154="","",VLOOKUP(AH154,'標準様式１シフト記号表（勤務時間帯）'!$D$6:$X$47,21,FALSE))</f>
        <v/>
      </c>
      <c r="AI155" s="1071" t="str">
        <f>IF(AI154="","",VLOOKUP(AI154,'標準様式１シフト記号表（勤務時間帯）'!$D$6:$X$47,21,FALSE))</f>
        <v/>
      </c>
      <c r="AJ155" s="1081" t="str">
        <f>IF(AJ154="","",VLOOKUP(AJ154,'標準様式１シフト記号表（勤務時間帯）'!$D$6:$X$47,21,FALSE))</f>
        <v/>
      </c>
      <c r="AK155" s="1081" t="str">
        <f>IF(AK154="","",VLOOKUP(AK154,'標準様式１シフト記号表（勤務時間帯）'!$D$6:$X$47,21,FALSE))</f>
        <v/>
      </c>
      <c r="AL155" s="1081" t="str">
        <f>IF(AL154="","",VLOOKUP(AL154,'標準様式１シフト記号表（勤務時間帯）'!$D$6:$X$47,21,FALSE))</f>
        <v/>
      </c>
      <c r="AM155" s="1081" t="str">
        <f>IF(AM154="","",VLOOKUP(AM154,'標準様式１シフト記号表（勤務時間帯）'!$D$6:$X$47,21,FALSE))</f>
        <v/>
      </c>
      <c r="AN155" s="1081" t="str">
        <f>IF(AN154="","",VLOOKUP(AN154,'標準様式１シフト記号表（勤務時間帯）'!$D$6:$X$47,21,FALSE))</f>
        <v/>
      </c>
      <c r="AO155" s="1095" t="str">
        <f>IF(AO154="","",VLOOKUP(AO154,'標準様式１シフト記号表（勤務時間帯）'!$D$6:$X$47,21,FALSE))</f>
        <v/>
      </c>
      <c r="AP155" s="1071" t="str">
        <f>IF(AP154="","",VLOOKUP(AP154,'標準様式１シフト記号表（勤務時間帯）'!$D$6:$X$47,21,FALSE))</f>
        <v/>
      </c>
      <c r="AQ155" s="1081" t="str">
        <f>IF(AQ154="","",VLOOKUP(AQ154,'標準様式１シフト記号表（勤務時間帯）'!$D$6:$X$47,21,FALSE))</f>
        <v/>
      </c>
      <c r="AR155" s="1081" t="str">
        <f>IF(AR154="","",VLOOKUP(AR154,'標準様式１シフト記号表（勤務時間帯）'!$D$6:$X$47,21,FALSE))</f>
        <v/>
      </c>
      <c r="AS155" s="1081" t="str">
        <f>IF(AS154="","",VLOOKUP(AS154,'標準様式１シフト記号表（勤務時間帯）'!$D$6:$X$47,21,FALSE))</f>
        <v/>
      </c>
      <c r="AT155" s="1081" t="str">
        <f>IF(AT154="","",VLOOKUP(AT154,'標準様式１シフト記号表（勤務時間帯）'!$D$6:$X$47,21,FALSE))</f>
        <v/>
      </c>
      <c r="AU155" s="1081" t="str">
        <f>IF(AU154="","",VLOOKUP(AU154,'標準様式１シフト記号表（勤務時間帯）'!$D$6:$X$47,21,FALSE))</f>
        <v/>
      </c>
      <c r="AV155" s="1095" t="str">
        <f>IF(AV154="","",VLOOKUP(AV154,'標準様式１シフト記号表（勤務時間帯）'!$D$6:$X$47,21,FALSE))</f>
        <v/>
      </c>
      <c r="AW155" s="1071" t="str">
        <f>IF(AW154="","",VLOOKUP(AW154,'標準様式１シフト記号表（勤務時間帯）'!$D$6:$X$47,21,FALSE))</f>
        <v/>
      </c>
      <c r="AX155" s="1081" t="str">
        <f>IF(AX154="","",VLOOKUP(AX154,'標準様式１シフト記号表（勤務時間帯）'!$D$6:$X$47,21,FALSE))</f>
        <v/>
      </c>
      <c r="AY155" s="1081" t="str">
        <f>IF(AY154="","",VLOOKUP(AY154,'標準様式１シフト記号表（勤務時間帯）'!$D$6:$X$47,21,FALSE))</f>
        <v/>
      </c>
      <c r="AZ155" s="1131">
        <f>IF($BC$4="４週",SUM(U155:AV155),IF($BC$4="暦月",SUM(U155:AY155),""))</f>
        <v>0</v>
      </c>
      <c r="BA155" s="1143"/>
      <c r="BB155" s="1157">
        <f>IF($BC$4="４週",AZ155/4,IF($BC$4="暦月",(AZ155/($BC$9/7)),""))</f>
        <v>0</v>
      </c>
      <c r="BC155" s="1143"/>
      <c r="BD155" s="1173"/>
      <c r="BE155" s="1177"/>
      <c r="BF155" s="1177"/>
      <c r="BG155" s="1177"/>
      <c r="BH155" s="1182"/>
    </row>
    <row r="156" spans="2:60" ht="20.25" customHeight="1">
      <c r="B156" s="940"/>
      <c r="C156" s="953"/>
      <c r="D156" s="966"/>
      <c r="E156" s="974"/>
      <c r="F156" s="974"/>
      <c r="G156" s="982">
        <f>C154</f>
        <v>0</v>
      </c>
      <c r="H156" s="992"/>
      <c r="I156" s="1001"/>
      <c r="J156" s="1007"/>
      <c r="K156" s="1007"/>
      <c r="L156" s="982"/>
      <c r="M156" s="1013"/>
      <c r="N156" s="1018"/>
      <c r="O156" s="1023"/>
      <c r="P156" s="1189" t="s">
        <v>30</v>
      </c>
      <c r="Q156" s="1035"/>
      <c r="R156" s="1035"/>
      <c r="S156" s="1045"/>
      <c r="T156" s="1058"/>
      <c r="U156" s="1072" t="str">
        <f>IF(U154="","",VLOOKUP(U154,'標準様式１シフト記号表（勤務時間帯）'!$D$6:$Z$47,23,FALSE))</f>
        <v/>
      </c>
      <c r="V156" s="1082" t="str">
        <f>IF(V154="","",VLOOKUP(V154,'標準様式１シフト記号表（勤務時間帯）'!$D$6:$Z$47,23,FALSE))</f>
        <v/>
      </c>
      <c r="W156" s="1082" t="str">
        <f>IF(W154="","",VLOOKUP(W154,'標準様式１シフト記号表（勤務時間帯）'!$D$6:$Z$47,23,FALSE))</f>
        <v/>
      </c>
      <c r="X156" s="1082" t="str">
        <f>IF(X154="","",VLOOKUP(X154,'標準様式１シフト記号表（勤務時間帯）'!$D$6:$Z$47,23,FALSE))</f>
        <v/>
      </c>
      <c r="Y156" s="1082" t="str">
        <f>IF(Y154="","",VLOOKUP(Y154,'標準様式１シフト記号表（勤務時間帯）'!$D$6:$Z$47,23,FALSE))</f>
        <v/>
      </c>
      <c r="Z156" s="1082" t="str">
        <f>IF(Z154="","",VLOOKUP(Z154,'標準様式１シフト記号表（勤務時間帯）'!$D$6:$Z$47,23,FALSE))</f>
        <v/>
      </c>
      <c r="AA156" s="1096" t="str">
        <f>IF(AA154="","",VLOOKUP(AA154,'標準様式１シフト記号表（勤務時間帯）'!$D$6:$Z$47,23,FALSE))</f>
        <v/>
      </c>
      <c r="AB156" s="1072" t="str">
        <f>IF(AB154="","",VLOOKUP(AB154,'標準様式１シフト記号表（勤務時間帯）'!$D$6:$Z$47,23,FALSE))</f>
        <v/>
      </c>
      <c r="AC156" s="1082" t="str">
        <f>IF(AC154="","",VLOOKUP(AC154,'標準様式１シフト記号表（勤務時間帯）'!$D$6:$Z$47,23,FALSE))</f>
        <v/>
      </c>
      <c r="AD156" s="1082" t="str">
        <f>IF(AD154="","",VLOOKUP(AD154,'標準様式１シフト記号表（勤務時間帯）'!$D$6:$Z$47,23,FALSE))</f>
        <v/>
      </c>
      <c r="AE156" s="1082" t="str">
        <f>IF(AE154="","",VLOOKUP(AE154,'標準様式１シフト記号表（勤務時間帯）'!$D$6:$Z$47,23,FALSE))</f>
        <v/>
      </c>
      <c r="AF156" s="1082" t="str">
        <f>IF(AF154="","",VLOOKUP(AF154,'標準様式１シフト記号表（勤務時間帯）'!$D$6:$Z$47,23,FALSE))</f>
        <v/>
      </c>
      <c r="AG156" s="1082" t="str">
        <f>IF(AG154="","",VLOOKUP(AG154,'標準様式１シフト記号表（勤務時間帯）'!$D$6:$Z$47,23,FALSE))</f>
        <v/>
      </c>
      <c r="AH156" s="1096" t="str">
        <f>IF(AH154="","",VLOOKUP(AH154,'標準様式１シフト記号表（勤務時間帯）'!$D$6:$Z$47,23,FALSE))</f>
        <v/>
      </c>
      <c r="AI156" s="1072" t="str">
        <f>IF(AI154="","",VLOOKUP(AI154,'標準様式１シフト記号表（勤務時間帯）'!$D$6:$Z$47,23,FALSE))</f>
        <v/>
      </c>
      <c r="AJ156" s="1082" t="str">
        <f>IF(AJ154="","",VLOOKUP(AJ154,'標準様式１シフト記号表（勤務時間帯）'!$D$6:$Z$47,23,FALSE))</f>
        <v/>
      </c>
      <c r="AK156" s="1082" t="str">
        <f>IF(AK154="","",VLOOKUP(AK154,'標準様式１シフト記号表（勤務時間帯）'!$D$6:$Z$47,23,FALSE))</f>
        <v/>
      </c>
      <c r="AL156" s="1082" t="str">
        <f>IF(AL154="","",VLOOKUP(AL154,'標準様式１シフト記号表（勤務時間帯）'!$D$6:$Z$47,23,FALSE))</f>
        <v/>
      </c>
      <c r="AM156" s="1082" t="str">
        <f>IF(AM154="","",VLOOKUP(AM154,'標準様式１シフト記号表（勤務時間帯）'!$D$6:$Z$47,23,FALSE))</f>
        <v/>
      </c>
      <c r="AN156" s="1082" t="str">
        <f>IF(AN154="","",VLOOKUP(AN154,'標準様式１シフト記号表（勤務時間帯）'!$D$6:$Z$47,23,FALSE))</f>
        <v/>
      </c>
      <c r="AO156" s="1096" t="str">
        <f>IF(AO154="","",VLOOKUP(AO154,'標準様式１シフト記号表（勤務時間帯）'!$D$6:$Z$47,23,FALSE))</f>
        <v/>
      </c>
      <c r="AP156" s="1072" t="str">
        <f>IF(AP154="","",VLOOKUP(AP154,'標準様式１シフト記号表（勤務時間帯）'!$D$6:$Z$47,23,FALSE))</f>
        <v/>
      </c>
      <c r="AQ156" s="1082" t="str">
        <f>IF(AQ154="","",VLOOKUP(AQ154,'標準様式１シフト記号表（勤務時間帯）'!$D$6:$Z$47,23,FALSE))</f>
        <v/>
      </c>
      <c r="AR156" s="1082" t="str">
        <f>IF(AR154="","",VLOOKUP(AR154,'標準様式１シフト記号表（勤務時間帯）'!$D$6:$Z$47,23,FALSE))</f>
        <v/>
      </c>
      <c r="AS156" s="1082" t="str">
        <f>IF(AS154="","",VLOOKUP(AS154,'標準様式１シフト記号表（勤務時間帯）'!$D$6:$Z$47,23,FALSE))</f>
        <v/>
      </c>
      <c r="AT156" s="1082" t="str">
        <f>IF(AT154="","",VLOOKUP(AT154,'標準様式１シフト記号表（勤務時間帯）'!$D$6:$Z$47,23,FALSE))</f>
        <v/>
      </c>
      <c r="AU156" s="1082" t="str">
        <f>IF(AU154="","",VLOOKUP(AU154,'標準様式１シフト記号表（勤務時間帯）'!$D$6:$Z$47,23,FALSE))</f>
        <v/>
      </c>
      <c r="AV156" s="1096" t="str">
        <f>IF(AV154="","",VLOOKUP(AV154,'標準様式１シフト記号表（勤務時間帯）'!$D$6:$Z$47,23,FALSE))</f>
        <v/>
      </c>
      <c r="AW156" s="1072" t="str">
        <f>IF(AW154="","",VLOOKUP(AW154,'標準様式１シフト記号表（勤務時間帯）'!$D$6:$Z$47,23,FALSE))</f>
        <v/>
      </c>
      <c r="AX156" s="1082" t="str">
        <f>IF(AX154="","",VLOOKUP(AX154,'標準様式１シフト記号表（勤務時間帯）'!$D$6:$Z$47,23,FALSE))</f>
        <v/>
      </c>
      <c r="AY156" s="1082" t="str">
        <f>IF(AY154="","",VLOOKUP(AY154,'標準様式１シフト記号表（勤務時間帯）'!$D$6:$Z$47,23,FALSE))</f>
        <v/>
      </c>
      <c r="AZ156" s="1132">
        <f>IF($BC$4="４週",SUM(U156:AV156),IF($BC$4="暦月",SUM(U156:AY156),""))</f>
        <v>0</v>
      </c>
      <c r="BA156" s="1144"/>
      <c r="BB156" s="1158">
        <f>IF($BC$4="４週",AZ156/4,IF($BC$4="暦月",(AZ156/($BC$9/7)),""))</f>
        <v>0</v>
      </c>
      <c r="BC156" s="1144"/>
      <c r="BD156" s="1174"/>
      <c r="BE156" s="1178"/>
      <c r="BF156" s="1178"/>
      <c r="BG156" s="1178"/>
      <c r="BH156" s="1183"/>
    </row>
    <row r="157" spans="2:60" ht="20.25" customHeight="1">
      <c r="B157" s="941"/>
      <c r="C157" s="954"/>
      <c r="D157" s="967"/>
      <c r="E157" s="975"/>
      <c r="F157" s="975"/>
      <c r="G157" s="983"/>
      <c r="H157" s="993"/>
      <c r="I157" s="1002"/>
      <c r="J157" s="1008"/>
      <c r="K157" s="1008"/>
      <c r="L157" s="983"/>
      <c r="M157" s="1014"/>
      <c r="N157" s="1019"/>
      <c r="O157" s="1024"/>
      <c r="P157" s="1031" t="s">
        <v>305</v>
      </c>
      <c r="Q157" s="1039"/>
      <c r="R157" s="1039"/>
      <c r="S157" s="1047"/>
      <c r="T157" s="1061"/>
      <c r="U157" s="1073"/>
      <c r="V157" s="1083"/>
      <c r="W157" s="1083"/>
      <c r="X157" s="1083"/>
      <c r="Y157" s="1083"/>
      <c r="Z157" s="1083"/>
      <c r="AA157" s="1097"/>
      <c r="AB157" s="1073"/>
      <c r="AC157" s="1083"/>
      <c r="AD157" s="1083"/>
      <c r="AE157" s="1083"/>
      <c r="AF157" s="1083"/>
      <c r="AG157" s="1083"/>
      <c r="AH157" s="1097"/>
      <c r="AI157" s="1073"/>
      <c r="AJ157" s="1083"/>
      <c r="AK157" s="1083"/>
      <c r="AL157" s="1083"/>
      <c r="AM157" s="1083"/>
      <c r="AN157" s="1083"/>
      <c r="AO157" s="1097"/>
      <c r="AP157" s="1073"/>
      <c r="AQ157" s="1083"/>
      <c r="AR157" s="1083"/>
      <c r="AS157" s="1083"/>
      <c r="AT157" s="1083"/>
      <c r="AU157" s="1083"/>
      <c r="AV157" s="1097"/>
      <c r="AW157" s="1073"/>
      <c r="AX157" s="1083"/>
      <c r="AY157" s="1083"/>
      <c r="AZ157" s="1133"/>
      <c r="BA157" s="1145"/>
      <c r="BB157" s="1159"/>
      <c r="BC157" s="1145"/>
      <c r="BD157" s="1175"/>
      <c r="BE157" s="1179"/>
      <c r="BF157" s="1179"/>
      <c r="BG157" s="1179"/>
      <c r="BH157" s="1184"/>
    </row>
    <row r="158" spans="2:60" ht="20.25" customHeight="1">
      <c r="B158" s="939">
        <f>B155+1</f>
        <v>46</v>
      </c>
      <c r="C158" s="952"/>
      <c r="D158" s="965"/>
      <c r="E158" s="973"/>
      <c r="F158" s="973">
        <f>C157</f>
        <v>0</v>
      </c>
      <c r="G158" s="981"/>
      <c r="H158" s="991"/>
      <c r="I158" s="1000"/>
      <c r="J158" s="1006"/>
      <c r="K158" s="1006"/>
      <c r="L158" s="981"/>
      <c r="M158" s="1012"/>
      <c r="N158" s="1017"/>
      <c r="O158" s="1022"/>
      <c r="P158" s="1027" t="s">
        <v>301</v>
      </c>
      <c r="Q158" s="1034"/>
      <c r="R158" s="1034"/>
      <c r="S158" s="1042"/>
      <c r="T158" s="1054"/>
      <c r="U158" s="1071" t="str">
        <f>IF(U157="","",VLOOKUP(U157,'標準様式１シフト記号表（勤務時間帯）'!$D$6:$X$47,21,FALSE))</f>
        <v/>
      </c>
      <c r="V158" s="1081" t="str">
        <f>IF(V157="","",VLOOKUP(V157,'標準様式１シフト記号表（勤務時間帯）'!$D$6:$X$47,21,FALSE))</f>
        <v/>
      </c>
      <c r="W158" s="1081" t="str">
        <f>IF(W157="","",VLOOKUP(W157,'標準様式１シフト記号表（勤務時間帯）'!$D$6:$X$47,21,FALSE))</f>
        <v/>
      </c>
      <c r="X158" s="1081" t="str">
        <f>IF(X157="","",VLOOKUP(X157,'標準様式１シフト記号表（勤務時間帯）'!$D$6:$X$47,21,FALSE))</f>
        <v/>
      </c>
      <c r="Y158" s="1081" t="str">
        <f>IF(Y157="","",VLOOKUP(Y157,'標準様式１シフト記号表（勤務時間帯）'!$D$6:$X$47,21,FALSE))</f>
        <v/>
      </c>
      <c r="Z158" s="1081" t="str">
        <f>IF(Z157="","",VLOOKUP(Z157,'標準様式１シフト記号表（勤務時間帯）'!$D$6:$X$47,21,FALSE))</f>
        <v/>
      </c>
      <c r="AA158" s="1095" t="str">
        <f>IF(AA157="","",VLOOKUP(AA157,'標準様式１シフト記号表（勤務時間帯）'!$D$6:$X$47,21,FALSE))</f>
        <v/>
      </c>
      <c r="AB158" s="1071" t="str">
        <f>IF(AB157="","",VLOOKUP(AB157,'標準様式１シフト記号表（勤務時間帯）'!$D$6:$X$47,21,FALSE))</f>
        <v/>
      </c>
      <c r="AC158" s="1081" t="str">
        <f>IF(AC157="","",VLOOKUP(AC157,'標準様式１シフト記号表（勤務時間帯）'!$D$6:$X$47,21,FALSE))</f>
        <v/>
      </c>
      <c r="AD158" s="1081" t="str">
        <f>IF(AD157="","",VLOOKUP(AD157,'標準様式１シフト記号表（勤務時間帯）'!$D$6:$X$47,21,FALSE))</f>
        <v/>
      </c>
      <c r="AE158" s="1081" t="str">
        <f>IF(AE157="","",VLOOKUP(AE157,'標準様式１シフト記号表（勤務時間帯）'!$D$6:$X$47,21,FALSE))</f>
        <v/>
      </c>
      <c r="AF158" s="1081" t="str">
        <f>IF(AF157="","",VLOOKUP(AF157,'標準様式１シフト記号表（勤務時間帯）'!$D$6:$X$47,21,FALSE))</f>
        <v/>
      </c>
      <c r="AG158" s="1081" t="str">
        <f>IF(AG157="","",VLOOKUP(AG157,'標準様式１シフト記号表（勤務時間帯）'!$D$6:$X$47,21,FALSE))</f>
        <v/>
      </c>
      <c r="AH158" s="1095" t="str">
        <f>IF(AH157="","",VLOOKUP(AH157,'標準様式１シフト記号表（勤務時間帯）'!$D$6:$X$47,21,FALSE))</f>
        <v/>
      </c>
      <c r="AI158" s="1071" t="str">
        <f>IF(AI157="","",VLOOKUP(AI157,'標準様式１シフト記号表（勤務時間帯）'!$D$6:$X$47,21,FALSE))</f>
        <v/>
      </c>
      <c r="AJ158" s="1081" t="str">
        <f>IF(AJ157="","",VLOOKUP(AJ157,'標準様式１シフト記号表（勤務時間帯）'!$D$6:$X$47,21,FALSE))</f>
        <v/>
      </c>
      <c r="AK158" s="1081" t="str">
        <f>IF(AK157="","",VLOOKUP(AK157,'標準様式１シフト記号表（勤務時間帯）'!$D$6:$X$47,21,FALSE))</f>
        <v/>
      </c>
      <c r="AL158" s="1081" t="str">
        <f>IF(AL157="","",VLOOKUP(AL157,'標準様式１シフト記号表（勤務時間帯）'!$D$6:$X$47,21,FALSE))</f>
        <v/>
      </c>
      <c r="AM158" s="1081" t="str">
        <f>IF(AM157="","",VLOOKUP(AM157,'標準様式１シフト記号表（勤務時間帯）'!$D$6:$X$47,21,FALSE))</f>
        <v/>
      </c>
      <c r="AN158" s="1081" t="str">
        <f>IF(AN157="","",VLOOKUP(AN157,'標準様式１シフト記号表（勤務時間帯）'!$D$6:$X$47,21,FALSE))</f>
        <v/>
      </c>
      <c r="AO158" s="1095" t="str">
        <f>IF(AO157="","",VLOOKUP(AO157,'標準様式１シフト記号表（勤務時間帯）'!$D$6:$X$47,21,FALSE))</f>
        <v/>
      </c>
      <c r="AP158" s="1071" t="str">
        <f>IF(AP157="","",VLOOKUP(AP157,'標準様式１シフト記号表（勤務時間帯）'!$D$6:$X$47,21,FALSE))</f>
        <v/>
      </c>
      <c r="AQ158" s="1081" t="str">
        <f>IF(AQ157="","",VLOOKUP(AQ157,'標準様式１シフト記号表（勤務時間帯）'!$D$6:$X$47,21,FALSE))</f>
        <v/>
      </c>
      <c r="AR158" s="1081" t="str">
        <f>IF(AR157="","",VLOOKUP(AR157,'標準様式１シフト記号表（勤務時間帯）'!$D$6:$X$47,21,FALSE))</f>
        <v/>
      </c>
      <c r="AS158" s="1081" t="str">
        <f>IF(AS157="","",VLOOKUP(AS157,'標準様式１シフト記号表（勤務時間帯）'!$D$6:$X$47,21,FALSE))</f>
        <v/>
      </c>
      <c r="AT158" s="1081" t="str">
        <f>IF(AT157="","",VLOOKUP(AT157,'標準様式１シフト記号表（勤務時間帯）'!$D$6:$X$47,21,FALSE))</f>
        <v/>
      </c>
      <c r="AU158" s="1081" t="str">
        <f>IF(AU157="","",VLOOKUP(AU157,'標準様式１シフト記号表（勤務時間帯）'!$D$6:$X$47,21,FALSE))</f>
        <v/>
      </c>
      <c r="AV158" s="1095" t="str">
        <f>IF(AV157="","",VLOOKUP(AV157,'標準様式１シフト記号表（勤務時間帯）'!$D$6:$X$47,21,FALSE))</f>
        <v/>
      </c>
      <c r="AW158" s="1071" t="str">
        <f>IF(AW157="","",VLOOKUP(AW157,'標準様式１シフト記号表（勤務時間帯）'!$D$6:$X$47,21,FALSE))</f>
        <v/>
      </c>
      <c r="AX158" s="1081" t="str">
        <f>IF(AX157="","",VLOOKUP(AX157,'標準様式１シフト記号表（勤務時間帯）'!$D$6:$X$47,21,FALSE))</f>
        <v/>
      </c>
      <c r="AY158" s="1081" t="str">
        <f>IF(AY157="","",VLOOKUP(AY157,'標準様式１シフト記号表（勤務時間帯）'!$D$6:$X$47,21,FALSE))</f>
        <v/>
      </c>
      <c r="AZ158" s="1131">
        <f>IF($BC$4="４週",SUM(U158:AV158),IF($BC$4="暦月",SUM(U158:AY158),""))</f>
        <v>0</v>
      </c>
      <c r="BA158" s="1143"/>
      <c r="BB158" s="1157">
        <f>IF($BC$4="４週",AZ158/4,IF($BC$4="暦月",(AZ158/($BC$9/7)),""))</f>
        <v>0</v>
      </c>
      <c r="BC158" s="1143"/>
      <c r="BD158" s="1173"/>
      <c r="BE158" s="1177"/>
      <c r="BF158" s="1177"/>
      <c r="BG158" s="1177"/>
      <c r="BH158" s="1182"/>
    </row>
    <row r="159" spans="2:60" ht="20.25" customHeight="1">
      <c r="B159" s="940"/>
      <c r="C159" s="953"/>
      <c r="D159" s="966"/>
      <c r="E159" s="974"/>
      <c r="F159" s="974"/>
      <c r="G159" s="982">
        <f>C157</f>
        <v>0</v>
      </c>
      <c r="H159" s="992"/>
      <c r="I159" s="1001"/>
      <c r="J159" s="1007"/>
      <c r="K159" s="1007"/>
      <c r="L159" s="982"/>
      <c r="M159" s="1013"/>
      <c r="N159" s="1018"/>
      <c r="O159" s="1023"/>
      <c r="P159" s="1189" t="s">
        <v>30</v>
      </c>
      <c r="Q159" s="1035"/>
      <c r="R159" s="1035"/>
      <c r="S159" s="1045"/>
      <c r="T159" s="1058"/>
      <c r="U159" s="1072" t="str">
        <f>IF(U157="","",VLOOKUP(U157,'標準様式１シフト記号表（勤務時間帯）'!$D$6:$Z$47,23,FALSE))</f>
        <v/>
      </c>
      <c r="V159" s="1082" t="str">
        <f>IF(V157="","",VLOOKUP(V157,'標準様式１シフト記号表（勤務時間帯）'!$D$6:$Z$47,23,FALSE))</f>
        <v/>
      </c>
      <c r="W159" s="1082" t="str">
        <f>IF(W157="","",VLOOKUP(W157,'標準様式１シフト記号表（勤務時間帯）'!$D$6:$Z$47,23,FALSE))</f>
        <v/>
      </c>
      <c r="X159" s="1082" t="str">
        <f>IF(X157="","",VLOOKUP(X157,'標準様式１シフト記号表（勤務時間帯）'!$D$6:$Z$47,23,FALSE))</f>
        <v/>
      </c>
      <c r="Y159" s="1082" t="str">
        <f>IF(Y157="","",VLOOKUP(Y157,'標準様式１シフト記号表（勤務時間帯）'!$D$6:$Z$47,23,FALSE))</f>
        <v/>
      </c>
      <c r="Z159" s="1082" t="str">
        <f>IF(Z157="","",VLOOKUP(Z157,'標準様式１シフト記号表（勤務時間帯）'!$D$6:$Z$47,23,FALSE))</f>
        <v/>
      </c>
      <c r="AA159" s="1096" t="str">
        <f>IF(AA157="","",VLOOKUP(AA157,'標準様式１シフト記号表（勤務時間帯）'!$D$6:$Z$47,23,FALSE))</f>
        <v/>
      </c>
      <c r="AB159" s="1072" t="str">
        <f>IF(AB157="","",VLOOKUP(AB157,'標準様式１シフト記号表（勤務時間帯）'!$D$6:$Z$47,23,FALSE))</f>
        <v/>
      </c>
      <c r="AC159" s="1082" t="str">
        <f>IF(AC157="","",VLOOKUP(AC157,'標準様式１シフト記号表（勤務時間帯）'!$D$6:$Z$47,23,FALSE))</f>
        <v/>
      </c>
      <c r="AD159" s="1082" t="str">
        <f>IF(AD157="","",VLOOKUP(AD157,'標準様式１シフト記号表（勤務時間帯）'!$D$6:$Z$47,23,FALSE))</f>
        <v/>
      </c>
      <c r="AE159" s="1082" t="str">
        <f>IF(AE157="","",VLOOKUP(AE157,'標準様式１シフト記号表（勤務時間帯）'!$D$6:$Z$47,23,FALSE))</f>
        <v/>
      </c>
      <c r="AF159" s="1082" t="str">
        <f>IF(AF157="","",VLOOKUP(AF157,'標準様式１シフト記号表（勤務時間帯）'!$D$6:$Z$47,23,FALSE))</f>
        <v/>
      </c>
      <c r="AG159" s="1082" t="str">
        <f>IF(AG157="","",VLOOKUP(AG157,'標準様式１シフト記号表（勤務時間帯）'!$D$6:$Z$47,23,FALSE))</f>
        <v/>
      </c>
      <c r="AH159" s="1096" t="str">
        <f>IF(AH157="","",VLOOKUP(AH157,'標準様式１シフト記号表（勤務時間帯）'!$D$6:$Z$47,23,FALSE))</f>
        <v/>
      </c>
      <c r="AI159" s="1072" t="str">
        <f>IF(AI157="","",VLOOKUP(AI157,'標準様式１シフト記号表（勤務時間帯）'!$D$6:$Z$47,23,FALSE))</f>
        <v/>
      </c>
      <c r="AJ159" s="1082" t="str">
        <f>IF(AJ157="","",VLOOKUP(AJ157,'標準様式１シフト記号表（勤務時間帯）'!$D$6:$Z$47,23,FALSE))</f>
        <v/>
      </c>
      <c r="AK159" s="1082" t="str">
        <f>IF(AK157="","",VLOOKUP(AK157,'標準様式１シフト記号表（勤務時間帯）'!$D$6:$Z$47,23,FALSE))</f>
        <v/>
      </c>
      <c r="AL159" s="1082" t="str">
        <f>IF(AL157="","",VLOOKUP(AL157,'標準様式１シフト記号表（勤務時間帯）'!$D$6:$Z$47,23,FALSE))</f>
        <v/>
      </c>
      <c r="AM159" s="1082" t="str">
        <f>IF(AM157="","",VLOOKUP(AM157,'標準様式１シフト記号表（勤務時間帯）'!$D$6:$Z$47,23,FALSE))</f>
        <v/>
      </c>
      <c r="AN159" s="1082" t="str">
        <f>IF(AN157="","",VLOOKUP(AN157,'標準様式１シフト記号表（勤務時間帯）'!$D$6:$Z$47,23,FALSE))</f>
        <v/>
      </c>
      <c r="AO159" s="1096" t="str">
        <f>IF(AO157="","",VLOOKUP(AO157,'標準様式１シフト記号表（勤務時間帯）'!$D$6:$Z$47,23,FALSE))</f>
        <v/>
      </c>
      <c r="AP159" s="1072" t="str">
        <f>IF(AP157="","",VLOOKUP(AP157,'標準様式１シフト記号表（勤務時間帯）'!$D$6:$Z$47,23,FALSE))</f>
        <v/>
      </c>
      <c r="AQ159" s="1082" t="str">
        <f>IF(AQ157="","",VLOOKUP(AQ157,'標準様式１シフト記号表（勤務時間帯）'!$D$6:$Z$47,23,FALSE))</f>
        <v/>
      </c>
      <c r="AR159" s="1082" t="str">
        <f>IF(AR157="","",VLOOKUP(AR157,'標準様式１シフト記号表（勤務時間帯）'!$D$6:$Z$47,23,FALSE))</f>
        <v/>
      </c>
      <c r="AS159" s="1082" t="str">
        <f>IF(AS157="","",VLOOKUP(AS157,'標準様式１シフト記号表（勤務時間帯）'!$D$6:$Z$47,23,FALSE))</f>
        <v/>
      </c>
      <c r="AT159" s="1082" t="str">
        <f>IF(AT157="","",VLOOKUP(AT157,'標準様式１シフト記号表（勤務時間帯）'!$D$6:$Z$47,23,FALSE))</f>
        <v/>
      </c>
      <c r="AU159" s="1082" t="str">
        <f>IF(AU157="","",VLOOKUP(AU157,'標準様式１シフト記号表（勤務時間帯）'!$D$6:$Z$47,23,FALSE))</f>
        <v/>
      </c>
      <c r="AV159" s="1096" t="str">
        <f>IF(AV157="","",VLOOKUP(AV157,'標準様式１シフト記号表（勤務時間帯）'!$D$6:$Z$47,23,FALSE))</f>
        <v/>
      </c>
      <c r="AW159" s="1072" t="str">
        <f>IF(AW157="","",VLOOKUP(AW157,'標準様式１シフト記号表（勤務時間帯）'!$D$6:$Z$47,23,FALSE))</f>
        <v/>
      </c>
      <c r="AX159" s="1082" t="str">
        <f>IF(AX157="","",VLOOKUP(AX157,'標準様式１シフト記号表（勤務時間帯）'!$D$6:$Z$47,23,FALSE))</f>
        <v/>
      </c>
      <c r="AY159" s="1082" t="str">
        <f>IF(AY157="","",VLOOKUP(AY157,'標準様式１シフト記号表（勤務時間帯）'!$D$6:$Z$47,23,FALSE))</f>
        <v/>
      </c>
      <c r="AZ159" s="1132">
        <f>IF($BC$4="４週",SUM(U159:AV159),IF($BC$4="暦月",SUM(U159:AY159),""))</f>
        <v>0</v>
      </c>
      <c r="BA159" s="1144"/>
      <c r="BB159" s="1158">
        <f>IF($BC$4="４週",AZ159/4,IF($BC$4="暦月",(AZ159/($BC$9/7)),""))</f>
        <v>0</v>
      </c>
      <c r="BC159" s="1144"/>
      <c r="BD159" s="1174"/>
      <c r="BE159" s="1178"/>
      <c r="BF159" s="1178"/>
      <c r="BG159" s="1178"/>
      <c r="BH159" s="1183"/>
    </row>
    <row r="160" spans="2:60" ht="20.25" customHeight="1">
      <c r="B160" s="941"/>
      <c r="C160" s="954"/>
      <c r="D160" s="967"/>
      <c r="E160" s="975"/>
      <c r="F160" s="975"/>
      <c r="G160" s="983"/>
      <c r="H160" s="993"/>
      <c r="I160" s="1002"/>
      <c r="J160" s="1008"/>
      <c r="K160" s="1008"/>
      <c r="L160" s="983"/>
      <c r="M160" s="1014"/>
      <c r="N160" s="1019"/>
      <c r="O160" s="1024"/>
      <c r="P160" s="1031" t="s">
        <v>305</v>
      </c>
      <c r="Q160" s="1039"/>
      <c r="R160" s="1039"/>
      <c r="S160" s="1047"/>
      <c r="T160" s="1061"/>
      <c r="U160" s="1073"/>
      <c r="V160" s="1083"/>
      <c r="W160" s="1083"/>
      <c r="X160" s="1083"/>
      <c r="Y160" s="1083"/>
      <c r="Z160" s="1083"/>
      <c r="AA160" s="1097"/>
      <c r="AB160" s="1073"/>
      <c r="AC160" s="1083"/>
      <c r="AD160" s="1083"/>
      <c r="AE160" s="1083"/>
      <c r="AF160" s="1083"/>
      <c r="AG160" s="1083"/>
      <c r="AH160" s="1097"/>
      <c r="AI160" s="1073"/>
      <c r="AJ160" s="1083"/>
      <c r="AK160" s="1083"/>
      <c r="AL160" s="1083"/>
      <c r="AM160" s="1083"/>
      <c r="AN160" s="1083"/>
      <c r="AO160" s="1097"/>
      <c r="AP160" s="1073"/>
      <c r="AQ160" s="1083"/>
      <c r="AR160" s="1083"/>
      <c r="AS160" s="1083"/>
      <c r="AT160" s="1083"/>
      <c r="AU160" s="1083"/>
      <c r="AV160" s="1097"/>
      <c r="AW160" s="1073"/>
      <c r="AX160" s="1083"/>
      <c r="AY160" s="1083"/>
      <c r="AZ160" s="1133"/>
      <c r="BA160" s="1145"/>
      <c r="BB160" s="1159"/>
      <c r="BC160" s="1145"/>
      <c r="BD160" s="1175"/>
      <c r="BE160" s="1179"/>
      <c r="BF160" s="1179"/>
      <c r="BG160" s="1179"/>
      <c r="BH160" s="1184"/>
    </row>
    <row r="161" spans="2:60" ht="20.25" customHeight="1">
      <c r="B161" s="939">
        <f>B158+1</f>
        <v>47</v>
      </c>
      <c r="C161" s="952"/>
      <c r="D161" s="965"/>
      <c r="E161" s="973"/>
      <c r="F161" s="973">
        <f>C160</f>
        <v>0</v>
      </c>
      <c r="G161" s="981"/>
      <c r="H161" s="991"/>
      <c r="I161" s="1000"/>
      <c r="J161" s="1006"/>
      <c r="K161" s="1006"/>
      <c r="L161" s="981"/>
      <c r="M161" s="1012"/>
      <c r="N161" s="1017"/>
      <c r="O161" s="1022"/>
      <c r="P161" s="1027" t="s">
        <v>301</v>
      </c>
      <c r="Q161" s="1034"/>
      <c r="R161" s="1034"/>
      <c r="S161" s="1042"/>
      <c r="T161" s="1054"/>
      <c r="U161" s="1071" t="str">
        <f>IF(U160="","",VLOOKUP(U160,'標準様式１シフト記号表（勤務時間帯）'!$D$6:$X$47,21,FALSE))</f>
        <v/>
      </c>
      <c r="V161" s="1081" t="str">
        <f>IF(V160="","",VLOOKUP(V160,'標準様式１シフト記号表（勤務時間帯）'!$D$6:$X$47,21,FALSE))</f>
        <v/>
      </c>
      <c r="W161" s="1081" t="str">
        <f>IF(W160="","",VLOOKUP(W160,'標準様式１シフト記号表（勤務時間帯）'!$D$6:$X$47,21,FALSE))</f>
        <v/>
      </c>
      <c r="X161" s="1081" t="str">
        <f>IF(X160="","",VLOOKUP(X160,'標準様式１シフト記号表（勤務時間帯）'!$D$6:$X$47,21,FALSE))</f>
        <v/>
      </c>
      <c r="Y161" s="1081" t="str">
        <f>IF(Y160="","",VLOOKUP(Y160,'標準様式１シフト記号表（勤務時間帯）'!$D$6:$X$47,21,FALSE))</f>
        <v/>
      </c>
      <c r="Z161" s="1081" t="str">
        <f>IF(Z160="","",VLOOKUP(Z160,'標準様式１シフト記号表（勤務時間帯）'!$D$6:$X$47,21,FALSE))</f>
        <v/>
      </c>
      <c r="AA161" s="1095" t="str">
        <f>IF(AA160="","",VLOOKUP(AA160,'標準様式１シフト記号表（勤務時間帯）'!$D$6:$X$47,21,FALSE))</f>
        <v/>
      </c>
      <c r="AB161" s="1071" t="str">
        <f>IF(AB160="","",VLOOKUP(AB160,'標準様式１シフト記号表（勤務時間帯）'!$D$6:$X$47,21,FALSE))</f>
        <v/>
      </c>
      <c r="AC161" s="1081" t="str">
        <f>IF(AC160="","",VLOOKUP(AC160,'標準様式１シフト記号表（勤務時間帯）'!$D$6:$X$47,21,FALSE))</f>
        <v/>
      </c>
      <c r="AD161" s="1081" t="str">
        <f>IF(AD160="","",VLOOKUP(AD160,'標準様式１シフト記号表（勤務時間帯）'!$D$6:$X$47,21,FALSE))</f>
        <v/>
      </c>
      <c r="AE161" s="1081" t="str">
        <f>IF(AE160="","",VLOOKUP(AE160,'標準様式１シフト記号表（勤務時間帯）'!$D$6:$X$47,21,FALSE))</f>
        <v/>
      </c>
      <c r="AF161" s="1081" t="str">
        <f>IF(AF160="","",VLOOKUP(AF160,'標準様式１シフト記号表（勤務時間帯）'!$D$6:$X$47,21,FALSE))</f>
        <v/>
      </c>
      <c r="AG161" s="1081" t="str">
        <f>IF(AG160="","",VLOOKUP(AG160,'標準様式１シフト記号表（勤務時間帯）'!$D$6:$X$47,21,FALSE))</f>
        <v/>
      </c>
      <c r="AH161" s="1095" t="str">
        <f>IF(AH160="","",VLOOKUP(AH160,'標準様式１シフト記号表（勤務時間帯）'!$D$6:$X$47,21,FALSE))</f>
        <v/>
      </c>
      <c r="AI161" s="1071" t="str">
        <f>IF(AI160="","",VLOOKUP(AI160,'標準様式１シフト記号表（勤務時間帯）'!$D$6:$X$47,21,FALSE))</f>
        <v/>
      </c>
      <c r="AJ161" s="1081" t="str">
        <f>IF(AJ160="","",VLOOKUP(AJ160,'標準様式１シフト記号表（勤務時間帯）'!$D$6:$X$47,21,FALSE))</f>
        <v/>
      </c>
      <c r="AK161" s="1081" t="str">
        <f>IF(AK160="","",VLOOKUP(AK160,'標準様式１シフト記号表（勤務時間帯）'!$D$6:$X$47,21,FALSE))</f>
        <v/>
      </c>
      <c r="AL161" s="1081" t="str">
        <f>IF(AL160="","",VLOOKUP(AL160,'標準様式１シフト記号表（勤務時間帯）'!$D$6:$X$47,21,FALSE))</f>
        <v/>
      </c>
      <c r="AM161" s="1081" t="str">
        <f>IF(AM160="","",VLOOKUP(AM160,'標準様式１シフト記号表（勤務時間帯）'!$D$6:$X$47,21,FALSE))</f>
        <v/>
      </c>
      <c r="AN161" s="1081" t="str">
        <f>IF(AN160="","",VLOOKUP(AN160,'標準様式１シフト記号表（勤務時間帯）'!$D$6:$X$47,21,FALSE))</f>
        <v/>
      </c>
      <c r="AO161" s="1095" t="str">
        <f>IF(AO160="","",VLOOKUP(AO160,'標準様式１シフト記号表（勤務時間帯）'!$D$6:$X$47,21,FALSE))</f>
        <v/>
      </c>
      <c r="AP161" s="1071" t="str">
        <f>IF(AP160="","",VLOOKUP(AP160,'標準様式１シフト記号表（勤務時間帯）'!$D$6:$X$47,21,FALSE))</f>
        <v/>
      </c>
      <c r="AQ161" s="1081" t="str">
        <f>IF(AQ160="","",VLOOKUP(AQ160,'標準様式１シフト記号表（勤務時間帯）'!$D$6:$X$47,21,FALSE))</f>
        <v/>
      </c>
      <c r="AR161" s="1081" t="str">
        <f>IF(AR160="","",VLOOKUP(AR160,'標準様式１シフト記号表（勤務時間帯）'!$D$6:$X$47,21,FALSE))</f>
        <v/>
      </c>
      <c r="AS161" s="1081" t="str">
        <f>IF(AS160="","",VLOOKUP(AS160,'標準様式１シフト記号表（勤務時間帯）'!$D$6:$X$47,21,FALSE))</f>
        <v/>
      </c>
      <c r="AT161" s="1081" t="str">
        <f>IF(AT160="","",VLOOKUP(AT160,'標準様式１シフト記号表（勤務時間帯）'!$D$6:$X$47,21,FALSE))</f>
        <v/>
      </c>
      <c r="AU161" s="1081" t="str">
        <f>IF(AU160="","",VLOOKUP(AU160,'標準様式１シフト記号表（勤務時間帯）'!$D$6:$X$47,21,FALSE))</f>
        <v/>
      </c>
      <c r="AV161" s="1095" t="str">
        <f>IF(AV160="","",VLOOKUP(AV160,'標準様式１シフト記号表（勤務時間帯）'!$D$6:$X$47,21,FALSE))</f>
        <v/>
      </c>
      <c r="AW161" s="1071" t="str">
        <f>IF(AW160="","",VLOOKUP(AW160,'標準様式１シフト記号表（勤務時間帯）'!$D$6:$X$47,21,FALSE))</f>
        <v/>
      </c>
      <c r="AX161" s="1081" t="str">
        <f>IF(AX160="","",VLOOKUP(AX160,'標準様式１シフト記号表（勤務時間帯）'!$D$6:$X$47,21,FALSE))</f>
        <v/>
      </c>
      <c r="AY161" s="1081" t="str">
        <f>IF(AY160="","",VLOOKUP(AY160,'標準様式１シフト記号表（勤務時間帯）'!$D$6:$X$47,21,FALSE))</f>
        <v/>
      </c>
      <c r="AZ161" s="1131">
        <f>IF($BC$4="４週",SUM(U161:AV161),IF($BC$4="暦月",SUM(U161:AY161),""))</f>
        <v>0</v>
      </c>
      <c r="BA161" s="1143"/>
      <c r="BB161" s="1157">
        <f>IF($BC$4="４週",AZ161/4,IF($BC$4="暦月",(AZ161/($BC$9/7)),""))</f>
        <v>0</v>
      </c>
      <c r="BC161" s="1143"/>
      <c r="BD161" s="1173"/>
      <c r="BE161" s="1177"/>
      <c r="BF161" s="1177"/>
      <c r="BG161" s="1177"/>
      <c r="BH161" s="1182"/>
    </row>
    <row r="162" spans="2:60" ht="20.25" customHeight="1">
      <c r="B162" s="940"/>
      <c r="C162" s="953"/>
      <c r="D162" s="966"/>
      <c r="E162" s="974"/>
      <c r="F162" s="974"/>
      <c r="G162" s="982">
        <f>C160</f>
        <v>0</v>
      </c>
      <c r="H162" s="992"/>
      <c r="I162" s="1001"/>
      <c r="J162" s="1007"/>
      <c r="K162" s="1007"/>
      <c r="L162" s="982"/>
      <c r="M162" s="1013"/>
      <c r="N162" s="1018"/>
      <c r="O162" s="1023"/>
      <c r="P162" s="1189" t="s">
        <v>30</v>
      </c>
      <c r="Q162" s="1035"/>
      <c r="R162" s="1035"/>
      <c r="S162" s="1045"/>
      <c r="T162" s="1058"/>
      <c r="U162" s="1072" t="str">
        <f>IF(U160="","",VLOOKUP(U160,'標準様式１シフト記号表（勤務時間帯）'!$D$6:$Z$47,23,FALSE))</f>
        <v/>
      </c>
      <c r="V162" s="1082" t="str">
        <f>IF(V160="","",VLOOKUP(V160,'標準様式１シフト記号表（勤務時間帯）'!$D$6:$Z$47,23,FALSE))</f>
        <v/>
      </c>
      <c r="W162" s="1082" t="str">
        <f>IF(W160="","",VLOOKUP(W160,'標準様式１シフト記号表（勤務時間帯）'!$D$6:$Z$47,23,FALSE))</f>
        <v/>
      </c>
      <c r="X162" s="1082" t="str">
        <f>IF(X160="","",VLOOKUP(X160,'標準様式１シフト記号表（勤務時間帯）'!$D$6:$Z$47,23,FALSE))</f>
        <v/>
      </c>
      <c r="Y162" s="1082" t="str">
        <f>IF(Y160="","",VLOOKUP(Y160,'標準様式１シフト記号表（勤務時間帯）'!$D$6:$Z$47,23,FALSE))</f>
        <v/>
      </c>
      <c r="Z162" s="1082" t="str">
        <f>IF(Z160="","",VLOOKUP(Z160,'標準様式１シフト記号表（勤務時間帯）'!$D$6:$Z$47,23,FALSE))</f>
        <v/>
      </c>
      <c r="AA162" s="1096" t="str">
        <f>IF(AA160="","",VLOOKUP(AA160,'標準様式１シフト記号表（勤務時間帯）'!$D$6:$Z$47,23,FALSE))</f>
        <v/>
      </c>
      <c r="AB162" s="1072" t="str">
        <f>IF(AB160="","",VLOOKUP(AB160,'標準様式１シフト記号表（勤務時間帯）'!$D$6:$Z$47,23,FALSE))</f>
        <v/>
      </c>
      <c r="AC162" s="1082" t="str">
        <f>IF(AC160="","",VLOOKUP(AC160,'標準様式１シフト記号表（勤務時間帯）'!$D$6:$Z$47,23,FALSE))</f>
        <v/>
      </c>
      <c r="AD162" s="1082" t="str">
        <f>IF(AD160="","",VLOOKUP(AD160,'標準様式１シフト記号表（勤務時間帯）'!$D$6:$Z$47,23,FALSE))</f>
        <v/>
      </c>
      <c r="AE162" s="1082" t="str">
        <f>IF(AE160="","",VLOOKUP(AE160,'標準様式１シフト記号表（勤務時間帯）'!$D$6:$Z$47,23,FALSE))</f>
        <v/>
      </c>
      <c r="AF162" s="1082" t="str">
        <f>IF(AF160="","",VLOOKUP(AF160,'標準様式１シフト記号表（勤務時間帯）'!$D$6:$Z$47,23,FALSE))</f>
        <v/>
      </c>
      <c r="AG162" s="1082" t="str">
        <f>IF(AG160="","",VLOOKUP(AG160,'標準様式１シフト記号表（勤務時間帯）'!$D$6:$Z$47,23,FALSE))</f>
        <v/>
      </c>
      <c r="AH162" s="1096" t="str">
        <f>IF(AH160="","",VLOOKUP(AH160,'標準様式１シフト記号表（勤務時間帯）'!$D$6:$Z$47,23,FALSE))</f>
        <v/>
      </c>
      <c r="AI162" s="1072" t="str">
        <f>IF(AI160="","",VLOOKUP(AI160,'標準様式１シフト記号表（勤務時間帯）'!$D$6:$Z$47,23,FALSE))</f>
        <v/>
      </c>
      <c r="AJ162" s="1082" t="str">
        <f>IF(AJ160="","",VLOOKUP(AJ160,'標準様式１シフト記号表（勤務時間帯）'!$D$6:$Z$47,23,FALSE))</f>
        <v/>
      </c>
      <c r="AK162" s="1082" t="str">
        <f>IF(AK160="","",VLOOKUP(AK160,'標準様式１シフト記号表（勤務時間帯）'!$D$6:$Z$47,23,FALSE))</f>
        <v/>
      </c>
      <c r="AL162" s="1082" t="str">
        <f>IF(AL160="","",VLOOKUP(AL160,'標準様式１シフト記号表（勤務時間帯）'!$D$6:$Z$47,23,FALSE))</f>
        <v/>
      </c>
      <c r="AM162" s="1082" t="str">
        <f>IF(AM160="","",VLOOKUP(AM160,'標準様式１シフト記号表（勤務時間帯）'!$D$6:$Z$47,23,FALSE))</f>
        <v/>
      </c>
      <c r="AN162" s="1082" t="str">
        <f>IF(AN160="","",VLOOKUP(AN160,'標準様式１シフト記号表（勤務時間帯）'!$D$6:$Z$47,23,FALSE))</f>
        <v/>
      </c>
      <c r="AO162" s="1096" t="str">
        <f>IF(AO160="","",VLOOKUP(AO160,'標準様式１シフト記号表（勤務時間帯）'!$D$6:$Z$47,23,FALSE))</f>
        <v/>
      </c>
      <c r="AP162" s="1072" t="str">
        <f>IF(AP160="","",VLOOKUP(AP160,'標準様式１シフト記号表（勤務時間帯）'!$D$6:$Z$47,23,FALSE))</f>
        <v/>
      </c>
      <c r="AQ162" s="1082" t="str">
        <f>IF(AQ160="","",VLOOKUP(AQ160,'標準様式１シフト記号表（勤務時間帯）'!$D$6:$Z$47,23,FALSE))</f>
        <v/>
      </c>
      <c r="AR162" s="1082" t="str">
        <f>IF(AR160="","",VLOOKUP(AR160,'標準様式１シフト記号表（勤務時間帯）'!$D$6:$Z$47,23,FALSE))</f>
        <v/>
      </c>
      <c r="AS162" s="1082" t="str">
        <f>IF(AS160="","",VLOOKUP(AS160,'標準様式１シフト記号表（勤務時間帯）'!$D$6:$Z$47,23,FALSE))</f>
        <v/>
      </c>
      <c r="AT162" s="1082" t="str">
        <f>IF(AT160="","",VLOOKUP(AT160,'標準様式１シフト記号表（勤務時間帯）'!$D$6:$Z$47,23,FALSE))</f>
        <v/>
      </c>
      <c r="AU162" s="1082" t="str">
        <f>IF(AU160="","",VLOOKUP(AU160,'標準様式１シフト記号表（勤務時間帯）'!$D$6:$Z$47,23,FALSE))</f>
        <v/>
      </c>
      <c r="AV162" s="1096" t="str">
        <f>IF(AV160="","",VLOOKUP(AV160,'標準様式１シフト記号表（勤務時間帯）'!$D$6:$Z$47,23,FALSE))</f>
        <v/>
      </c>
      <c r="AW162" s="1072" t="str">
        <f>IF(AW160="","",VLOOKUP(AW160,'標準様式１シフト記号表（勤務時間帯）'!$D$6:$Z$47,23,FALSE))</f>
        <v/>
      </c>
      <c r="AX162" s="1082" t="str">
        <f>IF(AX160="","",VLOOKUP(AX160,'標準様式１シフト記号表（勤務時間帯）'!$D$6:$Z$47,23,FALSE))</f>
        <v/>
      </c>
      <c r="AY162" s="1082" t="str">
        <f>IF(AY160="","",VLOOKUP(AY160,'標準様式１シフト記号表（勤務時間帯）'!$D$6:$Z$47,23,FALSE))</f>
        <v/>
      </c>
      <c r="AZ162" s="1132">
        <f>IF($BC$4="４週",SUM(U162:AV162),IF($BC$4="暦月",SUM(U162:AY162),""))</f>
        <v>0</v>
      </c>
      <c r="BA162" s="1144"/>
      <c r="BB162" s="1158">
        <f>IF($BC$4="４週",AZ162/4,IF($BC$4="暦月",(AZ162/($BC$9/7)),""))</f>
        <v>0</v>
      </c>
      <c r="BC162" s="1144"/>
      <c r="BD162" s="1174"/>
      <c r="BE162" s="1178"/>
      <c r="BF162" s="1178"/>
      <c r="BG162" s="1178"/>
      <c r="BH162" s="1183"/>
    </row>
    <row r="163" spans="2:60" ht="20.25" customHeight="1">
      <c r="B163" s="941"/>
      <c r="C163" s="954"/>
      <c r="D163" s="967"/>
      <c r="E163" s="975"/>
      <c r="F163" s="975"/>
      <c r="G163" s="983"/>
      <c r="H163" s="993"/>
      <c r="I163" s="1002"/>
      <c r="J163" s="1008"/>
      <c r="K163" s="1008"/>
      <c r="L163" s="983"/>
      <c r="M163" s="1014"/>
      <c r="N163" s="1019"/>
      <c r="O163" s="1024"/>
      <c r="P163" s="1031" t="s">
        <v>305</v>
      </c>
      <c r="Q163" s="1039"/>
      <c r="R163" s="1039"/>
      <c r="S163" s="1047"/>
      <c r="T163" s="1061"/>
      <c r="U163" s="1073"/>
      <c r="V163" s="1083"/>
      <c r="W163" s="1083"/>
      <c r="X163" s="1083"/>
      <c r="Y163" s="1083"/>
      <c r="Z163" s="1083"/>
      <c r="AA163" s="1097"/>
      <c r="AB163" s="1073"/>
      <c r="AC163" s="1083"/>
      <c r="AD163" s="1083"/>
      <c r="AE163" s="1083"/>
      <c r="AF163" s="1083"/>
      <c r="AG163" s="1083"/>
      <c r="AH163" s="1097"/>
      <c r="AI163" s="1073"/>
      <c r="AJ163" s="1083"/>
      <c r="AK163" s="1083"/>
      <c r="AL163" s="1083"/>
      <c r="AM163" s="1083"/>
      <c r="AN163" s="1083"/>
      <c r="AO163" s="1097"/>
      <c r="AP163" s="1073"/>
      <c r="AQ163" s="1083"/>
      <c r="AR163" s="1083"/>
      <c r="AS163" s="1083"/>
      <c r="AT163" s="1083"/>
      <c r="AU163" s="1083"/>
      <c r="AV163" s="1097"/>
      <c r="AW163" s="1073"/>
      <c r="AX163" s="1083"/>
      <c r="AY163" s="1083"/>
      <c r="AZ163" s="1133"/>
      <c r="BA163" s="1145"/>
      <c r="BB163" s="1159"/>
      <c r="BC163" s="1145"/>
      <c r="BD163" s="1175"/>
      <c r="BE163" s="1179"/>
      <c r="BF163" s="1179"/>
      <c r="BG163" s="1179"/>
      <c r="BH163" s="1184"/>
    </row>
    <row r="164" spans="2:60" ht="20.25" customHeight="1">
      <c r="B164" s="939">
        <f>B161+1</f>
        <v>48</v>
      </c>
      <c r="C164" s="952"/>
      <c r="D164" s="965"/>
      <c r="E164" s="973"/>
      <c r="F164" s="973">
        <f>C163</f>
        <v>0</v>
      </c>
      <c r="G164" s="981"/>
      <c r="H164" s="991"/>
      <c r="I164" s="1000"/>
      <c r="J164" s="1006"/>
      <c r="K164" s="1006"/>
      <c r="L164" s="981"/>
      <c r="M164" s="1012"/>
      <c r="N164" s="1017"/>
      <c r="O164" s="1022"/>
      <c r="P164" s="1027" t="s">
        <v>301</v>
      </c>
      <c r="Q164" s="1034"/>
      <c r="R164" s="1034"/>
      <c r="S164" s="1042"/>
      <c r="T164" s="1054"/>
      <c r="U164" s="1071" t="str">
        <f>IF(U163="","",VLOOKUP(U163,'標準様式１シフト記号表（勤務時間帯）'!$D$6:$X$47,21,FALSE))</f>
        <v/>
      </c>
      <c r="V164" s="1081" t="str">
        <f>IF(V163="","",VLOOKUP(V163,'標準様式１シフト記号表（勤務時間帯）'!$D$6:$X$47,21,FALSE))</f>
        <v/>
      </c>
      <c r="W164" s="1081" t="str">
        <f>IF(W163="","",VLOOKUP(W163,'標準様式１シフト記号表（勤務時間帯）'!$D$6:$X$47,21,FALSE))</f>
        <v/>
      </c>
      <c r="X164" s="1081" t="str">
        <f>IF(X163="","",VLOOKUP(X163,'標準様式１シフト記号表（勤務時間帯）'!$D$6:$X$47,21,FALSE))</f>
        <v/>
      </c>
      <c r="Y164" s="1081" t="str">
        <f>IF(Y163="","",VLOOKUP(Y163,'標準様式１シフト記号表（勤務時間帯）'!$D$6:$X$47,21,FALSE))</f>
        <v/>
      </c>
      <c r="Z164" s="1081" t="str">
        <f>IF(Z163="","",VLOOKUP(Z163,'標準様式１シフト記号表（勤務時間帯）'!$D$6:$X$47,21,FALSE))</f>
        <v/>
      </c>
      <c r="AA164" s="1095" t="str">
        <f>IF(AA163="","",VLOOKUP(AA163,'標準様式１シフト記号表（勤務時間帯）'!$D$6:$X$47,21,FALSE))</f>
        <v/>
      </c>
      <c r="AB164" s="1071" t="str">
        <f>IF(AB163="","",VLOOKUP(AB163,'標準様式１シフト記号表（勤務時間帯）'!$D$6:$X$47,21,FALSE))</f>
        <v/>
      </c>
      <c r="AC164" s="1081" t="str">
        <f>IF(AC163="","",VLOOKUP(AC163,'標準様式１シフト記号表（勤務時間帯）'!$D$6:$X$47,21,FALSE))</f>
        <v/>
      </c>
      <c r="AD164" s="1081" t="str">
        <f>IF(AD163="","",VLOOKUP(AD163,'標準様式１シフト記号表（勤務時間帯）'!$D$6:$X$47,21,FALSE))</f>
        <v/>
      </c>
      <c r="AE164" s="1081" t="str">
        <f>IF(AE163="","",VLOOKUP(AE163,'標準様式１シフト記号表（勤務時間帯）'!$D$6:$X$47,21,FALSE))</f>
        <v/>
      </c>
      <c r="AF164" s="1081" t="str">
        <f>IF(AF163="","",VLOOKUP(AF163,'標準様式１シフト記号表（勤務時間帯）'!$D$6:$X$47,21,FALSE))</f>
        <v/>
      </c>
      <c r="AG164" s="1081" t="str">
        <f>IF(AG163="","",VLOOKUP(AG163,'標準様式１シフト記号表（勤務時間帯）'!$D$6:$X$47,21,FALSE))</f>
        <v/>
      </c>
      <c r="AH164" s="1095" t="str">
        <f>IF(AH163="","",VLOOKUP(AH163,'標準様式１シフト記号表（勤務時間帯）'!$D$6:$X$47,21,FALSE))</f>
        <v/>
      </c>
      <c r="AI164" s="1071" t="str">
        <f>IF(AI163="","",VLOOKUP(AI163,'標準様式１シフト記号表（勤務時間帯）'!$D$6:$X$47,21,FALSE))</f>
        <v/>
      </c>
      <c r="AJ164" s="1081" t="str">
        <f>IF(AJ163="","",VLOOKUP(AJ163,'標準様式１シフト記号表（勤務時間帯）'!$D$6:$X$47,21,FALSE))</f>
        <v/>
      </c>
      <c r="AK164" s="1081" t="str">
        <f>IF(AK163="","",VLOOKUP(AK163,'標準様式１シフト記号表（勤務時間帯）'!$D$6:$X$47,21,FALSE))</f>
        <v/>
      </c>
      <c r="AL164" s="1081" t="str">
        <f>IF(AL163="","",VLOOKUP(AL163,'標準様式１シフト記号表（勤務時間帯）'!$D$6:$X$47,21,FALSE))</f>
        <v/>
      </c>
      <c r="AM164" s="1081" t="str">
        <f>IF(AM163="","",VLOOKUP(AM163,'標準様式１シフト記号表（勤務時間帯）'!$D$6:$X$47,21,FALSE))</f>
        <v/>
      </c>
      <c r="AN164" s="1081" t="str">
        <f>IF(AN163="","",VLOOKUP(AN163,'標準様式１シフト記号表（勤務時間帯）'!$D$6:$X$47,21,FALSE))</f>
        <v/>
      </c>
      <c r="AO164" s="1095" t="str">
        <f>IF(AO163="","",VLOOKUP(AO163,'標準様式１シフト記号表（勤務時間帯）'!$D$6:$X$47,21,FALSE))</f>
        <v/>
      </c>
      <c r="AP164" s="1071" t="str">
        <f>IF(AP163="","",VLOOKUP(AP163,'標準様式１シフト記号表（勤務時間帯）'!$D$6:$X$47,21,FALSE))</f>
        <v/>
      </c>
      <c r="AQ164" s="1081" t="str">
        <f>IF(AQ163="","",VLOOKUP(AQ163,'標準様式１シフト記号表（勤務時間帯）'!$D$6:$X$47,21,FALSE))</f>
        <v/>
      </c>
      <c r="AR164" s="1081" t="str">
        <f>IF(AR163="","",VLOOKUP(AR163,'標準様式１シフト記号表（勤務時間帯）'!$D$6:$X$47,21,FALSE))</f>
        <v/>
      </c>
      <c r="AS164" s="1081" t="str">
        <f>IF(AS163="","",VLOOKUP(AS163,'標準様式１シフト記号表（勤務時間帯）'!$D$6:$X$47,21,FALSE))</f>
        <v/>
      </c>
      <c r="AT164" s="1081" t="str">
        <f>IF(AT163="","",VLOOKUP(AT163,'標準様式１シフト記号表（勤務時間帯）'!$D$6:$X$47,21,FALSE))</f>
        <v/>
      </c>
      <c r="AU164" s="1081" t="str">
        <f>IF(AU163="","",VLOOKUP(AU163,'標準様式１シフト記号表（勤務時間帯）'!$D$6:$X$47,21,FALSE))</f>
        <v/>
      </c>
      <c r="AV164" s="1095" t="str">
        <f>IF(AV163="","",VLOOKUP(AV163,'標準様式１シフト記号表（勤務時間帯）'!$D$6:$X$47,21,FALSE))</f>
        <v/>
      </c>
      <c r="AW164" s="1071" t="str">
        <f>IF(AW163="","",VLOOKUP(AW163,'標準様式１シフト記号表（勤務時間帯）'!$D$6:$X$47,21,FALSE))</f>
        <v/>
      </c>
      <c r="AX164" s="1081" t="str">
        <f>IF(AX163="","",VLOOKUP(AX163,'標準様式１シフト記号表（勤務時間帯）'!$D$6:$X$47,21,FALSE))</f>
        <v/>
      </c>
      <c r="AY164" s="1081" t="str">
        <f>IF(AY163="","",VLOOKUP(AY163,'標準様式１シフト記号表（勤務時間帯）'!$D$6:$X$47,21,FALSE))</f>
        <v/>
      </c>
      <c r="AZ164" s="1131">
        <f>IF($BC$4="４週",SUM(U164:AV164),IF($BC$4="暦月",SUM(U164:AY164),""))</f>
        <v>0</v>
      </c>
      <c r="BA164" s="1143"/>
      <c r="BB164" s="1157">
        <f>IF($BC$4="４週",AZ164/4,IF($BC$4="暦月",(AZ164/($BC$9/7)),""))</f>
        <v>0</v>
      </c>
      <c r="BC164" s="1143"/>
      <c r="BD164" s="1173"/>
      <c r="BE164" s="1177"/>
      <c r="BF164" s="1177"/>
      <c r="BG164" s="1177"/>
      <c r="BH164" s="1182"/>
    </row>
    <row r="165" spans="2:60" ht="20.25" customHeight="1">
      <c r="B165" s="940"/>
      <c r="C165" s="953"/>
      <c r="D165" s="966"/>
      <c r="E165" s="974"/>
      <c r="F165" s="974"/>
      <c r="G165" s="982">
        <f>C163</f>
        <v>0</v>
      </c>
      <c r="H165" s="992"/>
      <c r="I165" s="1001"/>
      <c r="J165" s="1007"/>
      <c r="K165" s="1007"/>
      <c r="L165" s="982"/>
      <c r="M165" s="1013"/>
      <c r="N165" s="1018"/>
      <c r="O165" s="1023"/>
      <c r="P165" s="1189" t="s">
        <v>30</v>
      </c>
      <c r="Q165" s="1035"/>
      <c r="R165" s="1035"/>
      <c r="S165" s="1045"/>
      <c r="T165" s="1058"/>
      <c r="U165" s="1072" t="str">
        <f>IF(U163="","",VLOOKUP(U163,'標準様式１シフト記号表（勤務時間帯）'!$D$6:$Z$47,23,FALSE))</f>
        <v/>
      </c>
      <c r="V165" s="1082" t="str">
        <f>IF(V163="","",VLOOKUP(V163,'標準様式１シフト記号表（勤務時間帯）'!$D$6:$Z$47,23,FALSE))</f>
        <v/>
      </c>
      <c r="W165" s="1082" t="str">
        <f>IF(W163="","",VLOOKUP(W163,'標準様式１シフト記号表（勤務時間帯）'!$D$6:$Z$47,23,FALSE))</f>
        <v/>
      </c>
      <c r="X165" s="1082" t="str">
        <f>IF(X163="","",VLOOKUP(X163,'標準様式１シフト記号表（勤務時間帯）'!$D$6:$Z$47,23,FALSE))</f>
        <v/>
      </c>
      <c r="Y165" s="1082" t="str">
        <f>IF(Y163="","",VLOOKUP(Y163,'標準様式１シフト記号表（勤務時間帯）'!$D$6:$Z$47,23,FALSE))</f>
        <v/>
      </c>
      <c r="Z165" s="1082" t="str">
        <f>IF(Z163="","",VLOOKUP(Z163,'標準様式１シフト記号表（勤務時間帯）'!$D$6:$Z$47,23,FALSE))</f>
        <v/>
      </c>
      <c r="AA165" s="1096" t="str">
        <f>IF(AA163="","",VLOOKUP(AA163,'標準様式１シフト記号表（勤務時間帯）'!$D$6:$Z$47,23,FALSE))</f>
        <v/>
      </c>
      <c r="AB165" s="1072" t="str">
        <f>IF(AB163="","",VLOOKUP(AB163,'標準様式１シフト記号表（勤務時間帯）'!$D$6:$Z$47,23,FALSE))</f>
        <v/>
      </c>
      <c r="AC165" s="1082" t="str">
        <f>IF(AC163="","",VLOOKUP(AC163,'標準様式１シフト記号表（勤務時間帯）'!$D$6:$Z$47,23,FALSE))</f>
        <v/>
      </c>
      <c r="AD165" s="1082" t="str">
        <f>IF(AD163="","",VLOOKUP(AD163,'標準様式１シフト記号表（勤務時間帯）'!$D$6:$Z$47,23,FALSE))</f>
        <v/>
      </c>
      <c r="AE165" s="1082" t="str">
        <f>IF(AE163="","",VLOOKUP(AE163,'標準様式１シフト記号表（勤務時間帯）'!$D$6:$Z$47,23,FALSE))</f>
        <v/>
      </c>
      <c r="AF165" s="1082" t="str">
        <f>IF(AF163="","",VLOOKUP(AF163,'標準様式１シフト記号表（勤務時間帯）'!$D$6:$Z$47,23,FALSE))</f>
        <v/>
      </c>
      <c r="AG165" s="1082" t="str">
        <f>IF(AG163="","",VLOOKUP(AG163,'標準様式１シフト記号表（勤務時間帯）'!$D$6:$Z$47,23,FALSE))</f>
        <v/>
      </c>
      <c r="AH165" s="1096" t="str">
        <f>IF(AH163="","",VLOOKUP(AH163,'標準様式１シフト記号表（勤務時間帯）'!$D$6:$Z$47,23,FALSE))</f>
        <v/>
      </c>
      <c r="AI165" s="1072" t="str">
        <f>IF(AI163="","",VLOOKUP(AI163,'標準様式１シフト記号表（勤務時間帯）'!$D$6:$Z$47,23,FALSE))</f>
        <v/>
      </c>
      <c r="AJ165" s="1082" t="str">
        <f>IF(AJ163="","",VLOOKUP(AJ163,'標準様式１シフト記号表（勤務時間帯）'!$D$6:$Z$47,23,FALSE))</f>
        <v/>
      </c>
      <c r="AK165" s="1082" t="str">
        <f>IF(AK163="","",VLOOKUP(AK163,'標準様式１シフト記号表（勤務時間帯）'!$D$6:$Z$47,23,FALSE))</f>
        <v/>
      </c>
      <c r="AL165" s="1082" t="str">
        <f>IF(AL163="","",VLOOKUP(AL163,'標準様式１シフト記号表（勤務時間帯）'!$D$6:$Z$47,23,FALSE))</f>
        <v/>
      </c>
      <c r="AM165" s="1082" t="str">
        <f>IF(AM163="","",VLOOKUP(AM163,'標準様式１シフト記号表（勤務時間帯）'!$D$6:$Z$47,23,FALSE))</f>
        <v/>
      </c>
      <c r="AN165" s="1082" t="str">
        <f>IF(AN163="","",VLOOKUP(AN163,'標準様式１シフト記号表（勤務時間帯）'!$D$6:$Z$47,23,FALSE))</f>
        <v/>
      </c>
      <c r="AO165" s="1096" t="str">
        <f>IF(AO163="","",VLOOKUP(AO163,'標準様式１シフト記号表（勤務時間帯）'!$D$6:$Z$47,23,FALSE))</f>
        <v/>
      </c>
      <c r="AP165" s="1072" t="str">
        <f>IF(AP163="","",VLOOKUP(AP163,'標準様式１シフト記号表（勤務時間帯）'!$D$6:$Z$47,23,FALSE))</f>
        <v/>
      </c>
      <c r="AQ165" s="1082" t="str">
        <f>IF(AQ163="","",VLOOKUP(AQ163,'標準様式１シフト記号表（勤務時間帯）'!$D$6:$Z$47,23,FALSE))</f>
        <v/>
      </c>
      <c r="AR165" s="1082" t="str">
        <f>IF(AR163="","",VLOOKUP(AR163,'標準様式１シフト記号表（勤務時間帯）'!$D$6:$Z$47,23,FALSE))</f>
        <v/>
      </c>
      <c r="AS165" s="1082" t="str">
        <f>IF(AS163="","",VLOOKUP(AS163,'標準様式１シフト記号表（勤務時間帯）'!$D$6:$Z$47,23,FALSE))</f>
        <v/>
      </c>
      <c r="AT165" s="1082" t="str">
        <f>IF(AT163="","",VLOOKUP(AT163,'標準様式１シフト記号表（勤務時間帯）'!$D$6:$Z$47,23,FALSE))</f>
        <v/>
      </c>
      <c r="AU165" s="1082" t="str">
        <f>IF(AU163="","",VLOOKUP(AU163,'標準様式１シフト記号表（勤務時間帯）'!$D$6:$Z$47,23,FALSE))</f>
        <v/>
      </c>
      <c r="AV165" s="1096" t="str">
        <f>IF(AV163="","",VLOOKUP(AV163,'標準様式１シフト記号表（勤務時間帯）'!$D$6:$Z$47,23,FALSE))</f>
        <v/>
      </c>
      <c r="AW165" s="1072" t="str">
        <f>IF(AW163="","",VLOOKUP(AW163,'標準様式１シフト記号表（勤務時間帯）'!$D$6:$Z$47,23,FALSE))</f>
        <v/>
      </c>
      <c r="AX165" s="1082" t="str">
        <f>IF(AX163="","",VLOOKUP(AX163,'標準様式１シフト記号表（勤務時間帯）'!$D$6:$Z$47,23,FALSE))</f>
        <v/>
      </c>
      <c r="AY165" s="1082" t="str">
        <f>IF(AY163="","",VLOOKUP(AY163,'標準様式１シフト記号表（勤務時間帯）'!$D$6:$Z$47,23,FALSE))</f>
        <v/>
      </c>
      <c r="AZ165" s="1132">
        <f>IF($BC$4="４週",SUM(U165:AV165),IF($BC$4="暦月",SUM(U165:AY165),""))</f>
        <v>0</v>
      </c>
      <c r="BA165" s="1144"/>
      <c r="BB165" s="1158">
        <f>IF($BC$4="４週",AZ165/4,IF($BC$4="暦月",(AZ165/($BC$9/7)),""))</f>
        <v>0</v>
      </c>
      <c r="BC165" s="1144"/>
      <c r="BD165" s="1174"/>
      <c r="BE165" s="1178"/>
      <c r="BF165" s="1178"/>
      <c r="BG165" s="1178"/>
      <c r="BH165" s="1183"/>
    </row>
    <row r="166" spans="2:60" ht="20.25" customHeight="1">
      <c r="B166" s="941"/>
      <c r="C166" s="954"/>
      <c r="D166" s="967"/>
      <c r="E166" s="975"/>
      <c r="F166" s="975"/>
      <c r="G166" s="983"/>
      <c r="H166" s="993"/>
      <c r="I166" s="1002"/>
      <c r="J166" s="1008"/>
      <c r="K166" s="1008"/>
      <c r="L166" s="983"/>
      <c r="M166" s="1014"/>
      <c r="N166" s="1019"/>
      <c r="O166" s="1024"/>
      <c r="P166" s="1031" t="s">
        <v>305</v>
      </c>
      <c r="Q166" s="1039"/>
      <c r="R166" s="1039"/>
      <c r="S166" s="1047"/>
      <c r="T166" s="1061"/>
      <c r="U166" s="1073"/>
      <c r="V166" s="1083"/>
      <c r="W166" s="1083"/>
      <c r="X166" s="1083"/>
      <c r="Y166" s="1083"/>
      <c r="Z166" s="1083"/>
      <c r="AA166" s="1097"/>
      <c r="AB166" s="1073"/>
      <c r="AC166" s="1083"/>
      <c r="AD166" s="1083"/>
      <c r="AE166" s="1083"/>
      <c r="AF166" s="1083"/>
      <c r="AG166" s="1083"/>
      <c r="AH166" s="1097"/>
      <c r="AI166" s="1073"/>
      <c r="AJ166" s="1083"/>
      <c r="AK166" s="1083"/>
      <c r="AL166" s="1083"/>
      <c r="AM166" s="1083"/>
      <c r="AN166" s="1083"/>
      <c r="AO166" s="1097"/>
      <c r="AP166" s="1073"/>
      <c r="AQ166" s="1083"/>
      <c r="AR166" s="1083"/>
      <c r="AS166" s="1083"/>
      <c r="AT166" s="1083"/>
      <c r="AU166" s="1083"/>
      <c r="AV166" s="1097"/>
      <c r="AW166" s="1073"/>
      <c r="AX166" s="1083"/>
      <c r="AY166" s="1083"/>
      <c r="AZ166" s="1133"/>
      <c r="BA166" s="1145"/>
      <c r="BB166" s="1159"/>
      <c r="BC166" s="1145"/>
      <c r="BD166" s="1175"/>
      <c r="BE166" s="1179"/>
      <c r="BF166" s="1179"/>
      <c r="BG166" s="1179"/>
      <c r="BH166" s="1184"/>
    </row>
    <row r="167" spans="2:60" ht="20.25" customHeight="1">
      <c r="B167" s="939">
        <f>B164+1</f>
        <v>49</v>
      </c>
      <c r="C167" s="952"/>
      <c r="D167" s="965"/>
      <c r="E167" s="973"/>
      <c r="F167" s="973">
        <f>C166</f>
        <v>0</v>
      </c>
      <c r="G167" s="981"/>
      <c r="H167" s="991"/>
      <c r="I167" s="1000"/>
      <c r="J167" s="1006"/>
      <c r="K167" s="1006"/>
      <c r="L167" s="981"/>
      <c r="M167" s="1012"/>
      <c r="N167" s="1017"/>
      <c r="O167" s="1022"/>
      <c r="P167" s="1027" t="s">
        <v>301</v>
      </c>
      <c r="Q167" s="1034"/>
      <c r="R167" s="1034"/>
      <c r="S167" s="1042"/>
      <c r="T167" s="1054"/>
      <c r="U167" s="1071" t="str">
        <f>IF(U166="","",VLOOKUP(U166,'標準様式１シフト記号表（勤務時間帯）'!$D$6:$X$47,21,FALSE))</f>
        <v/>
      </c>
      <c r="V167" s="1081" t="str">
        <f>IF(V166="","",VLOOKUP(V166,'標準様式１シフト記号表（勤務時間帯）'!$D$6:$X$47,21,FALSE))</f>
        <v/>
      </c>
      <c r="W167" s="1081" t="str">
        <f>IF(W166="","",VLOOKUP(W166,'標準様式１シフト記号表（勤務時間帯）'!$D$6:$X$47,21,FALSE))</f>
        <v/>
      </c>
      <c r="X167" s="1081" t="str">
        <f>IF(X166="","",VLOOKUP(X166,'標準様式１シフト記号表（勤務時間帯）'!$D$6:$X$47,21,FALSE))</f>
        <v/>
      </c>
      <c r="Y167" s="1081" t="str">
        <f>IF(Y166="","",VLOOKUP(Y166,'標準様式１シフト記号表（勤務時間帯）'!$D$6:$X$47,21,FALSE))</f>
        <v/>
      </c>
      <c r="Z167" s="1081" t="str">
        <f>IF(Z166="","",VLOOKUP(Z166,'標準様式１シフト記号表（勤務時間帯）'!$D$6:$X$47,21,FALSE))</f>
        <v/>
      </c>
      <c r="AA167" s="1095" t="str">
        <f>IF(AA166="","",VLOOKUP(AA166,'標準様式１シフト記号表（勤務時間帯）'!$D$6:$X$47,21,FALSE))</f>
        <v/>
      </c>
      <c r="AB167" s="1071" t="str">
        <f>IF(AB166="","",VLOOKUP(AB166,'標準様式１シフト記号表（勤務時間帯）'!$D$6:$X$47,21,FALSE))</f>
        <v/>
      </c>
      <c r="AC167" s="1081" t="str">
        <f>IF(AC166="","",VLOOKUP(AC166,'標準様式１シフト記号表（勤務時間帯）'!$D$6:$X$47,21,FALSE))</f>
        <v/>
      </c>
      <c r="AD167" s="1081" t="str">
        <f>IF(AD166="","",VLOOKUP(AD166,'標準様式１シフト記号表（勤務時間帯）'!$D$6:$X$47,21,FALSE))</f>
        <v/>
      </c>
      <c r="AE167" s="1081" t="str">
        <f>IF(AE166="","",VLOOKUP(AE166,'標準様式１シフト記号表（勤務時間帯）'!$D$6:$X$47,21,FALSE))</f>
        <v/>
      </c>
      <c r="AF167" s="1081" t="str">
        <f>IF(AF166="","",VLOOKUP(AF166,'標準様式１シフト記号表（勤務時間帯）'!$D$6:$X$47,21,FALSE))</f>
        <v/>
      </c>
      <c r="AG167" s="1081" t="str">
        <f>IF(AG166="","",VLOOKUP(AG166,'標準様式１シフト記号表（勤務時間帯）'!$D$6:$X$47,21,FALSE))</f>
        <v/>
      </c>
      <c r="AH167" s="1095" t="str">
        <f>IF(AH166="","",VLOOKUP(AH166,'標準様式１シフト記号表（勤務時間帯）'!$D$6:$X$47,21,FALSE))</f>
        <v/>
      </c>
      <c r="AI167" s="1071" t="str">
        <f>IF(AI166="","",VLOOKUP(AI166,'標準様式１シフト記号表（勤務時間帯）'!$D$6:$X$47,21,FALSE))</f>
        <v/>
      </c>
      <c r="AJ167" s="1081" t="str">
        <f>IF(AJ166="","",VLOOKUP(AJ166,'標準様式１シフト記号表（勤務時間帯）'!$D$6:$X$47,21,FALSE))</f>
        <v/>
      </c>
      <c r="AK167" s="1081" t="str">
        <f>IF(AK166="","",VLOOKUP(AK166,'標準様式１シフト記号表（勤務時間帯）'!$D$6:$X$47,21,FALSE))</f>
        <v/>
      </c>
      <c r="AL167" s="1081" t="str">
        <f>IF(AL166="","",VLOOKUP(AL166,'標準様式１シフト記号表（勤務時間帯）'!$D$6:$X$47,21,FALSE))</f>
        <v/>
      </c>
      <c r="AM167" s="1081" t="str">
        <f>IF(AM166="","",VLOOKUP(AM166,'標準様式１シフト記号表（勤務時間帯）'!$D$6:$X$47,21,FALSE))</f>
        <v/>
      </c>
      <c r="AN167" s="1081" t="str">
        <f>IF(AN166="","",VLOOKUP(AN166,'標準様式１シフト記号表（勤務時間帯）'!$D$6:$X$47,21,FALSE))</f>
        <v/>
      </c>
      <c r="AO167" s="1095" t="str">
        <f>IF(AO166="","",VLOOKUP(AO166,'標準様式１シフト記号表（勤務時間帯）'!$D$6:$X$47,21,FALSE))</f>
        <v/>
      </c>
      <c r="AP167" s="1071" t="str">
        <f>IF(AP166="","",VLOOKUP(AP166,'標準様式１シフト記号表（勤務時間帯）'!$D$6:$X$47,21,FALSE))</f>
        <v/>
      </c>
      <c r="AQ167" s="1081" t="str">
        <f>IF(AQ166="","",VLOOKUP(AQ166,'標準様式１シフト記号表（勤務時間帯）'!$D$6:$X$47,21,FALSE))</f>
        <v/>
      </c>
      <c r="AR167" s="1081" t="str">
        <f>IF(AR166="","",VLOOKUP(AR166,'標準様式１シフト記号表（勤務時間帯）'!$D$6:$X$47,21,FALSE))</f>
        <v/>
      </c>
      <c r="AS167" s="1081" t="str">
        <f>IF(AS166="","",VLOOKUP(AS166,'標準様式１シフト記号表（勤務時間帯）'!$D$6:$X$47,21,FALSE))</f>
        <v/>
      </c>
      <c r="AT167" s="1081" t="str">
        <f>IF(AT166="","",VLOOKUP(AT166,'標準様式１シフト記号表（勤務時間帯）'!$D$6:$X$47,21,FALSE))</f>
        <v/>
      </c>
      <c r="AU167" s="1081" t="str">
        <f>IF(AU166="","",VLOOKUP(AU166,'標準様式１シフト記号表（勤務時間帯）'!$D$6:$X$47,21,FALSE))</f>
        <v/>
      </c>
      <c r="AV167" s="1095" t="str">
        <f>IF(AV166="","",VLOOKUP(AV166,'標準様式１シフト記号表（勤務時間帯）'!$D$6:$X$47,21,FALSE))</f>
        <v/>
      </c>
      <c r="AW167" s="1071" t="str">
        <f>IF(AW166="","",VLOOKUP(AW166,'標準様式１シフト記号表（勤務時間帯）'!$D$6:$X$47,21,FALSE))</f>
        <v/>
      </c>
      <c r="AX167" s="1081" t="str">
        <f>IF(AX166="","",VLOOKUP(AX166,'標準様式１シフト記号表（勤務時間帯）'!$D$6:$X$47,21,FALSE))</f>
        <v/>
      </c>
      <c r="AY167" s="1081" t="str">
        <f>IF(AY166="","",VLOOKUP(AY166,'標準様式１シフト記号表（勤務時間帯）'!$D$6:$X$47,21,FALSE))</f>
        <v/>
      </c>
      <c r="AZ167" s="1131">
        <f>IF($BC$4="４週",SUM(U167:AV167),IF($BC$4="暦月",SUM(U167:AY167),""))</f>
        <v>0</v>
      </c>
      <c r="BA167" s="1143"/>
      <c r="BB167" s="1157">
        <f>IF($BC$4="４週",AZ167/4,IF($BC$4="暦月",(AZ167/($BC$9/7)),""))</f>
        <v>0</v>
      </c>
      <c r="BC167" s="1143"/>
      <c r="BD167" s="1173"/>
      <c r="BE167" s="1177"/>
      <c r="BF167" s="1177"/>
      <c r="BG167" s="1177"/>
      <c r="BH167" s="1182"/>
    </row>
    <row r="168" spans="2:60" ht="20.25" customHeight="1">
      <c r="B168" s="940"/>
      <c r="C168" s="953"/>
      <c r="D168" s="966"/>
      <c r="E168" s="974"/>
      <c r="F168" s="974"/>
      <c r="G168" s="982">
        <f>C166</f>
        <v>0</v>
      </c>
      <c r="H168" s="992"/>
      <c r="I168" s="1001"/>
      <c r="J168" s="1007"/>
      <c r="K168" s="1007"/>
      <c r="L168" s="982"/>
      <c r="M168" s="1013"/>
      <c r="N168" s="1018"/>
      <c r="O168" s="1023"/>
      <c r="P168" s="1189" t="s">
        <v>30</v>
      </c>
      <c r="Q168" s="1035"/>
      <c r="R168" s="1035"/>
      <c r="S168" s="1045"/>
      <c r="T168" s="1058"/>
      <c r="U168" s="1072" t="str">
        <f>IF(U166="","",VLOOKUP(U166,'標準様式１シフト記号表（勤務時間帯）'!$D$6:$Z$47,23,FALSE))</f>
        <v/>
      </c>
      <c r="V168" s="1082" t="str">
        <f>IF(V166="","",VLOOKUP(V166,'標準様式１シフト記号表（勤務時間帯）'!$D$6:$Z$47,23,FALSE))</f>
        <v/>
      </c>
      <c r="W168" s="1082" t="str">
        <f>IF(W166="","",VLOOKUP(W166,'標準様式１シフト記号表（勤務時間帯）'!$D$6:$Z$47,23,FALSE))</f>
        <v/>
      </c>
      <c r="X168" s="1082" t="str">
        <f>IF(X166="","",VLOOKUP(X166,'標準様式１シフト記号表（勤務時間帯）'!$D$6:$Z$47,23,FALSE))</f>
        <v/>
      </c>
      <c r="Y168" s="1082" t="str">
        <f>IF(Y166="","",VLOOKUP(Y166,'標準様式１シフト記号表（勤務時間帯）'!$D$6:$Z$47,23,FALSE))</f>
        <v/>
      </c>
      <c r="Z168" s="1082" t="str">
        <f>IF(Z166="","",VLOOKUP(Z166,'標準様式１シフト記号表（勤務時間帯）'!$D$6:$Z$47,23,FALSE))</f>
        <v/>
      </c>
      <c r="AA168" s="1096" t="str">
        <f>IF(AA166="","",VLOOKUP(AA166,'標準様式１シフト記号表（勤務時間帯）'!$D$6:$Z$47,23,FALSE))</f>
        <v/>
      </c>
      <c r="AB168" s="1072" t="str">
        <f>IF(AB166="","",VLOOKUP(AB166,'標準様式１シフト記号表（勤務時間帯）'!$D$6:$Z$47,23,FALSE))</f>
        <v/>
      </c>
      <c r="AC168" s="1082" t="str">
        <f>IF(AC166="","",VLOOKUP(AC166,'標準様式１シフト記号表（勤務時間帯）'!$D$6:$Z$47,23,FALSE))</f>
        <v/>
      </c>
      <c r="AD168" s="1082" t="str">
        <f>IF(AD166="","",VLOOKUP(AD166,'標準様式１シフト記号表（勤務時間帯）'!$D$6:$Z$47,23,FALSE))</f>
        <v/>
      </c>
      <c r="AE168" s="1082" t="str">
        <f>IF(AE166="","",VLOOKUP(AE166,'標準様式１シフト記号表（勤務時間帯）'!$D$6:$Z$47,23,FALSE))</f>
        <v/>
      </c>
      <c r="AF168" s="1082" t="str">
        <f>IF(AF166="","",VLOOKUP(AF166,'標準様式１シフト記号表（勤務時間帯）'!$D$6:$Z$47,23,FALSE))</f>
        <v/>
      </c>
      <c r="AG168" s="1082" t="str">
        <f>IF(AG166="","",VLOOKUP(AG166,'標準様式１シフト記号表（勤務時間帯）'!$D$6:$Z$47,23,FALSE))</f>
        <v/>
      </c>
      <c r="AH168" s="1096" t="str">
        <f>IF(AH166="","",VLOOKUP(AH166,'標準様式１シフト記号表（勤務時間帯）'!$D$6:$Z$47,23,FALSE))</f>
        <v/>
      </c>
      <c r="AI168" s="1072" t="str">
        <f>IF(AI166="","",VLOOKUP(AI166,'標準様式１シフト記号表（勤務時間帯）'!$D$6:$Z$47,23,FALSE))</f>
        <v/>
      </c>
      <c r="AJ168" s="1082" t="str">
        <f>IF(AJ166="","",VLOOKUP(AJ166,'標準様式１シフト記号表（勤務時間帯）'!$D$6:$Z$47,23,FALSE))</f>
        <v/>
      </c>
      <c r="AK168" s="1082" t="str">
        <f>IF(AK166="","",VLOOKUP(AK166,'標準様式１シフト記号表（勤務時間帯）'!$D$6:$Z$47,23,FALSE))</f>
        <v/>
      </c>
      <c r="AL168" s="1082" t="str">
        <f>IF(AL166="","",VLOOKUP(AL166,'標準様式１シフト記号表（勤務時間帯）'!$D$6:$Z$47,23,FALSE))</f>
        <v/>
      </c>
      <c r="AM168" s="1082" t="str">
        <f>IF(AM166="","",VLOOKUP(AM166,'標準様式１シフト記号表（勤務時間帯）'!$D$6:$Z$47,23,FALSE))</f>
        <v/>
      </c>
      <c r="AN168" s="1082" t="str">
        <f>IF(AN166="","",VLOOKUP(AN166,'標準様式１シフト記号表（勤務時間帯）'!$D$6:$Z$47,23,FALSE))</f>
        <v/>
      </c>
      <c r="AO168" s="1096" t="str">
        <f>IF(AO166="","",VLOOKUP(AO166,'標準様式１シフト記号表（勤務時間帯）'!$D$6:$Z$47,23,FALSE))</f>
        <v/>
      </c>
      <c r="AP168" s="1072" t="str">
        <f>IF(AP166="","",VLOOKUP(AP166,'標準様式１シフト記号表（勤務時間帯）'!$D$6:$Z$47,23,FALSE))</f>
        <v/>
      </c>
      <c r="AQ168" s="1082" t="str">
        <f>IF(AQ166="","",VLOOKUP(AQ166,'標準様式１シフト記号表（勤務時間帯）'!$D$6:$Z$47,23,FALSE))</f>
        <v/>
      </c>
      <c r="AR168" s="1082" t="str">
        <f>IF(AR166="","",VLOOKUP(AR166,'標準様式１シフト記号表（勤務時間帯）'!$D$6:$Z$47,23,FALSE))</f>
        <v/>
      </c>
      <c r="AS168" s="1082" t="str">
        <f>IF(AS166="","",VLOOKUP(AS166,'標準様式１シフト記号表（勤務時間帯）'!$D$6:$Z$47,23,FALSE))</f>
        <v/>
      </c>
      <c r="AT168" s="1082" t="str">
        <f>IF(AT166="","",VLOOKUP(AT166,'標準様式１シフト記号表（勤務時間帯）'!$D$6:$Z$47,23,FALSE))</f>
        <v/>
      </c>
      <c r="AU168" s="1082" t="str">
        <f>IF(AU166="","",VLOOKUP(AU166,'標準様式１シフト記号表（勤務時間帯）'!$D$6:$Z$47,23,FALSE))</f>
        <v/>
      </c>
      <c r="AV168" s="1096" t="str">
        <f>IF(AV166="","",VLOOKUP(AV166,'標準様式１シフト記号表（勤務時間帯）'!$D$6:$Z$47,23,FALSE))</f>
        <v/>
      </c>
      <c r="AW168" s="1072" t="str">
        <f>IF(AW166="","",VLOOKUP(AW166,'標準様式１シフト記号表（勤務時間帯）'!$D$6:$Z$47,23,FALSE))</f>
        <v/>
      </c>
      <c r="AX168" s="1082" t="str">
        <f>IF(AX166="","",VLOOKUP(AX166,'標準様式１シフト記号表（勤務時間帯）'!$D$6:$Z$47,23,FALSE))</f>
        <v/>
      </c>
      <c r="AY168" s="1082" t="str">
        <f>IF(AY166="","",VLOOKUP(AY166,'標準様式１シフト記号表（勤務時間帯）'!$D$6:$Z$47,23,FALSE))</f>
        <v/>
      </c>
      <c r="AZ168" s="1132">
        <f>IF($BC$4="４週",SUM(U168:AV168),IF($BC$4="暦月",SUM(U168:AY168),""))</f>
        <v>0</v>
      </c>
      <c r="BA168" s="1144"/>
      <c r="BB168" s="1158">
        <f>IF($BC$4="４週",AZ168/4,IF($BC$4="暦月",(AZ168/($BC$9/7)),""))</f>
        <v>0</v>
      </c>
      <c r="BC168" s="1144"/>
      <c r="BD168" s="1174"/>
      <c r="BE168" s="1178"/>
      <c r="BF168" s="1178"/>
      <c r="BG168" s="1178"/>
      <c r="BH168" s="1183"/>
    </row>
    <row r="169" spans="2:60" ht="20.25" customHeight="1">
      <c r="B169" s="941"/>
      <c r="C169" s="954"/>
      <c r="D169" s="967"/>
      <c r="E169" s="975"/>
      <c r="F169" s="975"/>
      <c r="G169" s="983"/>
      <c r="H169" s="993"/>
      <c r="I169" s="1002"/>
      <c r="J169" s="1008"/>
      <c r="K169" s="1008"/>
      <c r="L169" s="983"/>
      <c r="M169" s="1014"/>
      <c r="N169" s="1019"/>
      <c r="O169" s="1024"/>
      <c r="P169" s="1031" t="s">
        <v>305</v>
      </c>
      <c r="Q169" s="1039"/>
      <c r="R169" s="1039"/>
      <c r="S169" s="1047"/>
      <c r="T169" s="1061"/>
      <c r="U169" s="1073"/>
      <c r="V169" s="1083"/>
      <c r="W169" s="1083"/>
      <c r="X169" s="1083"/>
      <c r="Y169" s="1083"/>
      <c r="Z169" s="1083"/>
      <c r="AA169" s="1097"/>
      <c r="AB169" s="1073"/>
      <c r="AC169" s="1083"/>
      <c r="AD169" s="1083"/>
      <c r="AE169" s="1083"/>
      <c r="AF169" s="1083"/>
      <c r="AG169" s="1083"/>
      <c r="AH169" s="1097"/>
      <c r="AI169" s="1073"/>
      <c r="AJ169" s="1083"/>
      <c r="AK169" s="1083"/>
      <c r="AL169" s="1083"/>
      <c r="AM169" s="1083"/>
      <c r="AN169" s="1083"/>
      <c r="AO169" s="1097"/>
      <c r="AP169" s="1073"/>
      <c r="AQ169" s="1083"/>
      <c r="AR169" s="1083"/>
      <c r="AS169" s="1083"/>
      <c r="AT169" s="1083"/>
      <c r="AU169" s="1083"/>
      <c r="AV169" s="1097"/>
      <c r="AW169" s="1073"/>
      <c r="AX169" s="1083"/>
      <c r="AY169" s="1083"/>
      <c r="AZ169" s="1133"/>
      <c r="BA169" s="1145"/>
      <c r="BB169" s="1159"/>
      <c r="BC169" s="1145"/>
      <c r="BD169" s="1175"/>
      <c r="BE169" s="1179"/>
      <c r="BF169" s="1179"/>
      <c r="BG169" s="1179"/>
      <c r="BH169" s="1184"/>
    </row>
    <row r="170" spans="2:60" ht="20.25" customHeight="1">
      <c r="B170" s="939">
        <f>B167+1</f>
        <v>50</v>
      </c>
      <c r="C170" s="952"/>
      <c r="D170" s="965"/>
      <c r="E170" s="973"/>
      <c r="F170" s="973">
        <f>C169</f>
        <v>0</v>
      </c>
      <c r="G170" s="981"/>
      <c r="H170" s="991"/>
      <c r="I170" s="1000"/>
      <c r="J170" s="1006"/>
      <c r="K170" s="1006"/>
      <c r="L170" s="981"/>
      <c r="M170" s="1012"/>
      <c r="N170" s="1017"/>
      <c r="O170" s="1022"/>
      <c r="P170" s="1027" t="s">
        <v>301</v>
      </c>
      <c r="Q170" s="1034"/>
      <c r="R170" s="1034"/>
      <c r="S170" s="1042"/>
      <c r="T170" s="1054"/>
      <c r="U170" s="1071" t="str">
        <f>IF(U169="","",VLOOKUP(U169,'標準様式１シフト記号表（勤務時間帯）'!$D$6:$X$47,21,FALSE))</f>
        <v/>
      </c>
      <c r="V170" s="1081" t="str">
        <f>IF(V169="","",VLOOKUP(V169,'標準様式１シフト記号表（勤務時間帯）'!$D$6:$X$47,21,FALSE))</f>
        <v/>
      </c>
      <c r="W170" s="1081" t="str">
        <f>IF(W169="","",VLOOKUP(W169,'標準様式１シフト記号表（勤務時間帯）'!$D$6:$X$47,21,FALSE))</f>
        <v/>
      </c>
      <c r="X170" s="1081" t="str">
        <f>IF(X169="","",VLOOKUP(X169,'標準様式１シフト記号表（勤務時間帯）'!$D$6:$X$47,21,FALSE))</f>
        <v/>
      </c>
      <c r="Y170" s="1081" t="str">
        <f>IF(Y169="","",VLOOKUP(Y169,'標準様式１シフト記号表（勤務時間帯）'!$D$6:$X$47,21,FALSE))</f>
        <v/>
      </c>
      <c r="Z170" s="1081" t="str">
        <f>IF(Z169="","",VLOOKUP(Z169,'標準様式１シフト記号表（勤務時間帯）'!$D$6:$X$47,21,FALSE))</f>
        <v/>
      </c>
      <c r="AA170" s="1095" t="str">
        <f>IF(AA169="","",VLOOKUP(AA169,'標準様式１シフト記号表（勤務時間帯）'!$D$6:$X$47,21,FALSE))</f>
        <v/>
      </c>
      <c r="AB170" s="1071" t="str">
        <f>IF(AB169="","",VLOOKUP(AB169,'標準様式１シフト記号表（勤務時間帯）'!$D$6:$X$47,21,FALSE))</f>
        <v/>
      </c>
      <c r="AC170" s="1081" t="str">
        <f>IF(AC169="","",VLOOKUP(AC169,'標準様式１シフト記号表（勤務時間帯）'!$D$6:$X$47,21,FALSE))</f>
        <v/>
      </c>
      <c r="AD170" s="1081" t="str">
        <f>IF(AD169="","",VLOOKUP(AD169,'標準様式１シフト記号表（勤務時間帯）'!$D$6:$X$47,21,FALSE))</f>
        <v/>
      </c>
      <c r="AE170" s="1081" t="str">
        <f>IF(AE169="","",VLOOKUP(AE169,'標準様式１シフト記号表（勤務時間帯）'!$D$6:$X$47,21,FALSE))</f>
        <v/>
      </c>
      <c r="AF170" s="1081" t="str">
        <f>IF(AF169="","",VLOOKUP(AF169,'標準様式１シフト記号表（勤務時間帯）'!$D$6:$X$47,21,FALSE))</f>
        <v/>
      </c>
      <c r="AG170" s="1081" t="str">
        <f>IF(AG169="","",VLOOKUP(AG169,'標準様式１シフト記号表（勤務時間帯）'!$D$6:$X$47,21,FALSE))</f>
        <v/>
      </c>
      <c r="AH170" s="1095" t="str">
        <f>IF(AH169="","",VLOOKUP(AH169,'標準様式１シフト記号表（勤務時間帯）'!$D$6:$X$47,21,FALSE))</f>
        <v/>
      </c>
      <c r="AI170" s="1071" t="str">
        <f>IF(AI169="","",VLOOKUP(AI169,'標準様式１シフト記号表（勤務時間帯）'!$D$6:$X$47,21,FALSE))</f>
        <v/>
      </c>
      <c r="AJ170" s="1081" t="str">
        <f>IF(AJ169="","",VLOOKUP(AJ169,'標準様式１シフト記号表（勤務時間帯）'!$D$6:$X$47,21,FALSE))</f>
        <v/>
      </c>
      <c r="AK170" s="1081" t="str">
        <f>IF(AK169="","",VLOOKUP(AK169,'標準様式１シフト記号表（勤務時間帯）'!$D$6:$X$47,21,FALSE))</f>
        <v/>
      </c>
      <c r="AL170" s="1081" t="str">
        <f>IF(AL169="","",VLOOKUP(AL169,'標準様式１シフト記号表（勤務時間帯）'!$D$6:$X$47,21,FALSE))</f>
        <v/>
      </c>
      <c r="AM170" s="1081" t="str">
        <f>IF(AM169="","",VLOOKUP(AM169,'標準様式１シフト記号表（勤務時間帯）'!$D$6:$X$47,21,FALSE))</f>
        <v/>
      </c>
      <c r="AN170" s="1081" t="str">
        <f>IF(AN169="","",VLOOKUP(AN169,'標準様式１シフト記号表（勤務時間帯）'!$D$6:$X$47,21,FALSE))</f>
        <v/>
      </c>
      <c r="AO170" s="1095" t="str">
        <f>IF(AO169="","",VLOOKUP(AO169,'標準様式１シフト記号表（勤務時間帯）'!$D$6:$X$47,21,FALSE))</f>
        <v/>
      </c>
      <c r="AP170" s="1071" t="str">
        <f>IF(AP169="","",VLOOKUP(AP169,'標準様式１シフト記号表（勤務時間帯）'!$D$6:$X$47,21,FALSE))</f>
        <v/>
      </c>
      <c r="AQ170" s="1081" t="str">
        <f>IF(AQ169="","",VLOOKUP(AQ169,'標準様式１シフト記号表（勤務時間帯）'!$D$6:$X$47,21,FALSE))</f>
        <v/>
      </c>
      <c r="AR170" s="1081" t="str">
        <f>IF(AR169="","",VLOOKUP(AR169,'標準様式１シフト記号表（勤務時間帯）'!$D$6:$X$47,21,FALSE))</f>
        <v/>
      </c>
      <c r="AS170" s="1081" t="str">
        <f>IF(AS169="","",VLOOKUP(AS169,'標準様式１シフト記号表（勤務時間帯）'!$D$6:$X$47,21,FALSE))</f>
        <v/>
      </c>
      <c r="AT170" s="1081" t="str">
        <f>IF(AT169="","",VLOOKUP(AT169,'標準様式１シフト記号表（勤務時間帯）'!$D$6:$X$47,21,FALSE))</f>
        <v/>
      </c>
      <c r="AU170" s="1081" t="str">
        <f>IF(AU169="","",VLOOKUP(AU169,'標準様式１シフト記号表（勤務時間帯）'!$D$6:$X$47,21,FALSE))</f>
        <v/>
      </c>
      <c r="AV170" s="1095" t="str">
        <f>IF(AV169="","",VLOOKUP(AV169,'標準様式１シフト記号表（勤務時間帯）'!$D$6:$X$47,21,FALSE))</f>
        <v/>
      </c>
      <c r="AW170" s="1071" t="str">
        <f>IF(AW169="","",VLOOKUP(AW169,'標準様式１シフト記号表（勤務時間帯）'!$D$6:$X$47,21,FALSE))</f>
        <v/>
      </c>
      <c r="AX170" s="1081" t="str">
        <f>IF(AX169="","",VLOOKUP(AX169,'標準様式１シフト記号表（勤務時間帯）'!$D$6:$X$47,21,FALSE))</f>
        <v/>
      </c>
      <c r="AY170" s="1081" t="str">
        <f>IF(AY169="","",VLOOKUP(AY169,'標準様式１シフト記号表（勤務時間帯）'!$D$6:$X$47,21,FALSE))</f>
        <v/>
      </c>
      <c r="AZ170" s="1131">
        <f>IF($BC$4="４週",SUM(U170:AV170),IF($BC$4="暦月",SUM(U170:AY170),""))</f>
        <v>0</v>
      </c>
      <c r="BA170" s="1143"/>
      <c r="BB170" s="1157">
        <f>IF($BC$4="４週",AZ170/4,IF($BC$4="暦月",(AZ170/($BC$9/7)),""))</f>
        <v>0</v>
      </c>
      <c r="BC170" s="1143"/>
      <c r="BD170" s="1173"/>
      <c r="BE170" s="1177"/>
      <c r="BF170" s="1177"/>
      <c r="BG170" s="1177"/>
      <c r="BH170" s="1182"/>
    </row>
    <row r="171" spans="2:60" ht="20.25" customHeight="1">
      <c r="B171" s="940"/>
      <c r="C171" s="953"/>
      <c r="D171" s="966"/>
      <c r="E171" s="974"/>
      <c r="F171" s="974"/>
      <c r="G171" s="982">
        <f>C169</f>
        <v>0</v>
      </c>
      <c r="H171" s="992"/>
      <c r="I171" s="1001"/>
      <c r="J171" s="1007"/>
      <c r="K171" s="1007"/>
      <c r="L171" s="982"/>
      <c r="M171" s="1013"/>
      <c r="N171" s="1018"/>
      <c r="O171" s="1023"/>
      <c r="P171" s="1189" t="s">
        <v>30</v>
      </c>
      <c r="Q171" s="1035"/>
      <c r="R171" s="1035"/>
      <c r="S171" s="1045"/>
      <c r="T171" s="1058"/>
      <c r="U171" s="1072" t="str">
        <f>IF(U169="","",VLOOKUP(U169,'標準様式１シフト記号表（勤務時間帯）'!$D$6:$Z$47,23,FALSE))</f>
        <v/>
      </c>
      <c r="V171" s="1082" t="str">
        <f>IF(V169="","",VLOOKUP(V169,'標準様式１シフト記号表（勤務時間帯）'!$D$6:$Z$47,23,FALSE))</f>
        <v/>
      </c>
      <c r="W171" s="1082" t="str">
        <f>IF(W169="","",VLOOKUP(W169,'標準様式１シフト記号表（勤務時間帯）'!$D$6:$Z$47,23,FALSE))</f>
        <v/>
      </c>
      <c r="X171" s="1082" t="str">
        <f>IF(X169="","",VLOOKUP(X169,'標準様式１シフト記号表（勤務時間帯）'!$D$6:$Z$47,23,FALSE))</f>
        <v/>
      </c>
      <c r="Y171" s="1082" t="str">
        <f>IF(Y169="","",VLOOKUP(Y169,'標準様式１シフト記号表（勤務時間帯）'!$D$6:$Z$47,23,FALSE))</f>
        <v/>
      </c>
      <c r="Z171" s="1082" t="str">
        <f>IF(Z169="","",VLOOKUP(Z169,'標準様式１シフト記号表（勤務時間帯）'!$D$6:$Z$47,23,FALSE))</f>
        <v/>
      </c>
      <c r="AA171" s="1096" t="str">
        <f>IF(AA169="","",VLOOKUP(AA169,'標準様式１シフト記号表（勤務時間帯）'!$D$6:$Z$47,23,FALSE))</f>
        <v/>
      </c>
      <c r="AB171" s="1072" t="str">
        <f>IF(AB169="","",VLOOKUP(AB169,'標準様式１シフト記号表（勤務時間帯）'!$D$6:$Z$47,23,FALSE))</f>
        <v/>
      </c>
      <c r="AC171" s="1082" t="str">
        <f>IF(AC169="","",VLOOKUP(AC169,'標準様式１シフト記号表（勤務時間帯）'!$D$6:$Z$47,23,FALSE))</f>
        <v/>
      </c>
      <c r="AD171" s="1082" t="str">
        <f>IF(AD169="","",VLOOKUP(AD169,'標準様式１シフト記号表（勤務時間帯）'!$D$6:$Z$47,23,FALSE))</f>
        <v/>
      </c>
      <c r="AE171" s="1082" t="str">
        <f>IF(AE169="","",VLOOKUP(AE169,'標準様式１シフト記号表（勤務時間帯）'!$D$6:$Z$47,23,FALSE))</f>
        <v/>
      </c>
      <c r="AF171" s="1082" t="str">
        <f>IF(AF169="","",VLOOKUP(AF169,'標準様式１シフト記号表（勤務時間帯）'!$D$6:$Z$47,23,FALSE))</f>
        <v/>
      </c>
      <c r="AG171" s="1082" t="str">
        <f>IF(AG169="","",VLOOKUP(AG169,'標準様式１シフト記号表（勤務時間帯）'!$D$6:$Z$47,23,FALSE))</f>
        <v/>
      </c>
      <c r="AH171" s="1096" t="str">
        <f>IF(AH169="","",VLOOKUP(AH169,'標準様式１シフト記号表（勤務時間帯）'!$D$6:$Z$47,23,FALSE))</f>
        <v/>
      </c>
      <c r="AI171" s="1072" t="str">
        <f>IF(AI169="","",VLOOKUP(AI169,'標準様式１シフト記号表（勤務時間帯）'!$D$6:$Z$47,23,FALSE))</f>
        <v/>
      </c>
      <c r="AJ171" s="1082" t="str">
        <f>IF(AJ169="","",VLOOKUP(AJ169,'標準様式１シフト記号表（勤務時間帯）'!$D$6:$Z$47,23,FALSE))</f>
        <v/>
      </c>
      <c r="AK171" s="1082" t="str">
        <f>IF(AK169="","",VLOOKUP(AK169,'標準様式１シフト記号表（勤務時間帯）'!$D$6:$Z$47,23,FALSE))</f>
        <v/>
      </c>
      <c r="AL171" s="1082" t="str">
        <f>IF(AL169="","",VLOOKUP(AL169,'標準様式１シフト記号表（勤務時間帯）'!$D$6:$Z$47,23,FALSE))</f>
        <v/>
      </c>
      <c r="AM171" s="1082" t="str">
        <f>IF(AM169="","",VLOOKUP(AM169,'標準様式１シフト記号表（勤務時間帯）'!$D$6:$Z$47,23,FALSE))</f>
        <v/>
      </c>
      <c r="AN171" s="1082" t="str">
        <f>IF(AN169="","",VLOOKUP(AN169,'標準様式１シフト記号表（勤務時間帯）'!$D$6:$Z$47,23,FALSE))</f>
        <v/>
      </c>
      <c r="AO171" s="1096" t="str">
        <f>IF(AO169="","",VLOOKUP(AO169,'標準様式１シフト記号表（勤務時間帯）'!$D$6:$Z$47,23,FALSE))</f>
        <v/>
      </c>
      <c r="AP171" s="1072" t="str">
        <f>IF(AP169="","",VLOOKUP(AP169,'標準様式１シフト記号表（勤務時間帯）'!$D$6:$Z$47,23,FALSE))</f>
        <v/>
      </c>
      <c r="AQ171" s="1082" t="str">
        <f>IF(AQ169="","",VLOOKUP(AQ169,'標準様式１シフト記号表（勤務時間帯）'!$D$6:$Z$47,23,FALSE))</f>
        <v/>
      </c>
      <c r="AR171" s="1082" t="str">
        <f>IF(AR169="","",VLOOKUP(AR169,'標準様式１シフト記号表（勤務時間帯）'!$D$6:$Z$47,23,FALSE))</f>
        <v/>
      </c>
      <c r="AS171" s="1082" t="str">
        <f>IF(AS169="","",VLOOKUP(AS169,'標準様式１シフト記号表（勤務時間帯）'!$D$6:$Z$47,23,FALSE))</f>
        <v/>
      </c>
      <c r="AT171" s="1082" t="str">
        <f>IF(AT169="","",VLOOKUP(AT169,'標準様式１シフト記号表（勤務時間帯）'!$D$6:$Z$47,23,FALSE))</f>
        <v/>
      </c>
      <c r="AU171" s="1082" t="str">
        <f>IF(AU169="","",VLOOKUP(AU169,'標準様式１シフト記号表（勤務時間帯）'!$D$6:$Z$47,23,FALSE))</f>
        <v/>
      </c>
      <c r="AV171" s="1096" t="str">
        <f>IF(AV169="","",VLOOKUP(AV169,'標準様式１シフト記号表（勤務時間帯）'!$D$6:$Z$47,23,FALSE))</f>
        <v/>
      </c>
      <c r="AW171" s="1072" t="str">
        <f>IF(AW169="","",VLOOKUP(AW169,'標準様式１シフト記号表（勤務時間帯）'!$D$6:$Z$47,23,FALSE))</f>
        <v/>
      </c>
      <c r="AX171" s="1082" t="str">
        <f>IF(AX169="","",VLOOKUP(AX169,'標準様式１シフト記号表（勤務時間帯）'!$D$6:$Z$47,23,FALSE))</f>
        <v/>
      </c>
      <c r="AY171" s="1082" t="str">
        <f>IF(AY169="","",VLOOKUP(AY169,'標準様式１シフト記号表（勤務時間帯）'!$D$6:$Z$47,23,FALSE))</f>
        <v/>
      </c>
      <c r="AZ171" s="1132">
        <f>IF($BC$4="４週",SUM(U171:AV171),IF($BC$4="暦月",SUM(U171:AY171),""))</f>
        <v>0</v>
      </c>
      <c r="BA171" s="1144"/>
      <c r="BB171" s="1158">
        <f>IF($BC$4="４週",AZ171/4,IF($BC$4="暦月",(AZ171/($BC$9/7)),""))</f>
        <v>0</v>
      </c>
      <c r="BC171" s="1144"/>
      <c r="BD171" s="1174"/>
      <c r="BE171" s="1178"/>
      <c r="BF171" s="1178"/>
      <c r="BG171" s="1178"/>
      <c r="BH171" s="1183"/>
    </row>
    <row r="172" spans="2:60" ht="20.25" customHeight="1">
      <c r="B172" s="942" t="s">
        <v>525</v>
      </c>
      <c r="C172" s="956"/>
      <c r="D172" s="956"/>
      <c r="E172" s="956"/>
      <c r="F172" s="956"/>
      <c r="G172" s="956"/>
      <c r="H172" s="956"/>
      <c r="I172" s="956"/>
      <c r="J172" s="956"/>
      <c r="K172" s="956"/>
      <c r="L172" s="956"/>
      <c r="M172" s="956"/>
      <c r="N172" s="956"/>
      <c r="O172" s="956"/>
      <c r="P172" s="956"/>
      <c r="Q172" s="956"/>
      <c r="R172" s="956"/>
      <c r="S172" s="956"/>
      <c r="T172" s="1063"/>
      <c r="U172" s="1074"/>
      <c r="V172" s="1084"/>
      <c r="W172" s="1084"/>
      <c r="X172" s="1084"/>
      <c r="Y172" s="1084"/>
      <c r="Z172" s="1084"/>
      <c r="AA172" s="1098"/>
      <c r="AB172" s="1108"/>
      <c r="AC172" s="1084"/>
      <c r="AD172" s="1084"/>
      <c r="AE172" s="1084"/>
      <c r="AF172" s="1084"/>
      <c r="AG172" s="1084"/>
      <c r="AH172" s="1098"/>
      <c r="AI172" s="1108"/>
      <c r="AJ172" s="1084"/>
      <c r="AK172" s="1084"/>
      <c r="AL172" s="1084"/>
      <c r="AM172" s="1084"/>
      <c r="AN172" s="1084"/>
      <c r="AO172" s="1098"/>
      <c r="AP172" s="1108"/>
      <c r="AQ172" s="1084"/>
      <c r="AR172" s="1084"/>
      <c r="AS172" s="1084"/>
      <c r="AT172" s="1084"/>
      <c r="AU172" s="1084"/>
      <c r="AV172" s="1098"/>
      <c r="AW172" s="1108"/>
      <c r="AX172" s="1084"/>
      <c r="AY172" s="1123"/>
      <c r="AZ172" s="1134"/>
      <c r="BA172" s="1146"/>
      <c r="BB172" s="1160"/>
      <c r="BC172" s="1166"/>
      <c r="BD172" s="1166"/>
      <c r="BE172" s="1166"/>
      <c r="BF172" s="1166"/>
      <c r="BG172" s="1166"/>
      <c r="BH172" s="1185"/>
    </row>
    <row r="173" spans="2:60" ht="20.25" customHeight="1">
      <c r="B173" s="943" t="s">
        <v>360</v>
      </c>
      <c r="C173" s="957"/>
      <c r="D173" s="957"/>
      <c r="E173" s="957"/>
      <c r="F173" s="957"/>
      <c r="G173" s="957"/>
      <c r="H173" s="957"/>
      <c r="I173" s="957"/>
      <c r="J173" s="957"/>
      <c r="K173" s="957"/>
      <c r="L173" s="957"/>
      <c r="M173" s="957"/>
      <c r="N173" s="957"/>
      <c r="O173" s="957"/>
      <c r="P173" s="957"/>
      <c r="Q173" s="957"/>
      <c r="R173" s="957"/>
      <c r="S173" s="957"/>
      <c r="T173" s="1064"/>
      <c r="U173" s="1075"/>
      <c r="V173" s="1085"/>
      <c r="W173" s="1085"/>
      <c r="X173" s="1085"/>
      <c r="Y173" s="1085"/>
      <c r="Z173" s="1085"/>
      <c r="AA173" s="1099"/>
      <c r="AB173" s="1109"/>
      <c r="AC173" s="1085"/>
      <c r="AD173" s="1085"/>
      <c r="AE173" s="1085"/>
      <c r="AF173" s="1085"/>
      <c r="AG173" s="1085"/>
      <c r="AH173" s="1099"/>
      <c r="AI173" s="1109"/>
      <c r="AJ173" s="1085"/>
      <c r="AK173" s="1085"/>
      <c r="AL173" s="1085"/>
      <c r="AM173" s="1085"/>
      <c r="AN173" s="1085"/>
      <c r="AO173" s="1099"/>
      <c r="AP173" s="1109"/>
      <c r="AQ173" s="1085"/>
      <c r="AR173" s="1085"/>
      <c r="AS173" s="1085"/>
      <c r="AT173" s="1085"/>
      <c r="AU173" s="1085"/>
      <c r="AV173" s="1099"/>
      <c r="AW173" s="1109"/>
      <c r="AX173" s="1085"/>
      <c r="AY173" s="1124"/>
      <c r="AZ173" s="1135"/>
      <c r="BA173" s="1147"/>
      <c r="BB173" s="1161"/>
      <c r="BC173" s="1167"/>
      <c r="BD173" s="1167"/>
      <c r="BE173" s="1167"/>
      <c r="BF173" s="1167"/>
      <c r="BG173" s="1167"/>
      <c r="BH173" s="1186"/>
    </row>
    <row r="174" spans="2:60" ht="20.25" customHeight="1">
      <c r="B174" s="943" t="s">
        <v>650</v>
      </c>
      <c r="C174" s="957"/>
      <c r="D174" s="957"/>
      <c r="E174" s="957"/>
      <c r="F174" s="957"/>
      <c r="G174" s="957"/>
      <c r="H174" s="957"/>
      <c r="I174" s="957"/>
      <c r="J174" s="957"/>
      <c r="K174" s="957"/>
      <c r="L174" s="957"/>
      <c r="M174" s="957"/>
      <c r="N174" s="957"/>
      <c r="O174" s="957"/>
      <c r="P174" s="957"/>
      <c r="Q174" s="957"/>
      <c r="R174" s="957"/>
      <c r="S174" s="957"/>
      <c r="T174" s="1064"/>
      <c r="U174" s="1075"/>
      <c r="V174" s="1085"/>
      <c r="W174" s="1085"/>
      <c r="X174" s="1085"/>
      <c r="Y174" s="1085"/>
      <c r="Z174" s="1085"/>
      <c r="AA174" s="1100"/>
      <c r="AB174" s="1110"/>
      <c r="AC174" s="1085"/>
      <c r="AD174" s="1085"/>
      <c r="AE174" s="1085"/>
      <c r="AF174" s="1085"/>
      <c r="AG174" s="1085"/>
      <c r="AH174" s="1100"/>
      <c r="AI174" s="1110"/>
      <c r="AJ174" s="1085"/>
      <c r="AK174" s="1085"/>
      <c r="AL174" s="1085"/>
      <c r="AM174" s="1085"/>
      <c r="AN174" s="1085"/>
      <c r="AO174" s="1100"/>
      <c r="AP174" s="1110"/>
      <c r="AQ174" s="1085"/>
      <c r="AR174" s="1085"/>
      <c r="AS174" s="1085"/>
      <c r="AT174" s="1085"/>
      <c r="AU174" s="1085"/>
      <c r="AV174" s="1100"/>
      <c r="AW174" s="1110"/>
      <c r="AX174" s="1085"/>
      <c r="AY174" s="1124"/>
      <c r="AZ174" s="1135"/>
      <c r="BA174" s="1147"/>
      <c r="BB174" s="1161"/>
      <c r="BC174" s="1167"/>
      <c r="BD174" s="1167"/>
      <c r="BE174" s="1167"/>
      <c r="BF174" s="1167"/>
      <c r="BG174" s="1167"/>
      <c r="BH174" s="1186"/>
    </row>
    <row r="175" spans="2:60" ht="20.25" customHeight="1">
      <c r="B175" s="943" t="s">
        <v>588</v>
      </c>
      <c r="C175" s="957"/>
      <c r="D175" s="957"/>
      <c r="E175" s="957"/>
      <c r="F175" s="957"/>
      <c r="G175" s="957"/>
      <c r="H175" s="957"/>
      <c r="I175" s="957"/>
      <c r="J175" s="957"/>
      <c r="K175" s="957"/>
      <c r="L175" s="957"/>
      <c r="M175" s="957"/>
      <c r="N175" s="957"/>
      <c r="O175" s="957"/>
      <c r="P175" s="957"/>
      <c r="Q175" s="957"/>
      <c r="R175" s="957"/>
      <c r="S175" s="957"/>
      <c r="T175" s="1064"/>
      <c r="U175" s="1075"/>
      <c r="V175" s="1085"/>
      <c r="W175" s="1085"/>
      <c r="X175" s="1085"/>
      <c r="Y175" s="1085"/>
      <c r="Z175" s="1085"/>
      <c r="AA175" s="1100"/>
      <c r="AB175" s="1110"/>
      <c r="AC175" s="1085"/>
      <c r="AD175" s="1085"/>
      <c r="AE175" s="1085"/>
      <c r="AF175" s="1085"/>
      <c r="AG175" s="1085"/>
      <c r="AH175" s="1100"/>
      <c r="AI175" s="1110"/>
      <c r="AJ175" s="1085"/>
      <c r="AK175" s="1085"/>
      <c r="AL175" s="1085"/>
      <c r="AM175" s="1085"/>
      <c r="AN175" s="1085"/>
      <c r="AO175" s="1100"/>
      <c r="AP175" s="1110"/>
      <c r="AQ175" s="1085"/>
      <c r="AR175" s="1085"/>
      <c r="AS175" s="1085"/>
      <c r="AT175" s="1085"/>
      <c r="AU175" s="1085"/>
      <c r="AV175" s="1100"/>
      <c r="AW175" s="1110"/>
      <c r="AX175" s="1085"/>
      <c r="AY175" s="1124"/>
      <c r="AZ175" s="1136"/>
      <c r="BA175" s="1148"/>
      <c r="BB175" s="1161"/>
      <c r="BC175" s="1167"/>
      <c r="BD175" s="1167"/>
      <c r="BE175" s="1167"/>
      <c r="BF175" s="1167"/>
      <c r="BG175" s="1167"/>
      <c r="BH175" s="1186"/>
    </row>
    <row r="176" spans="2:60" ht="20.25" customHeight="1">
      <c r="B176" s="943" t="s">
        <v>413</v>
      </c>
      <c r="C176" s="957"/>
      <c r="D176" s="957"/>
      <c r="E176" s="957"/>
      <c r="F176" s="957"/>
      <c r="G176" s="957"/>
      <c r="H176" s="957"/>
      <c r="I176" s="957"/>
      <c r="J176" s="957"/>
      <c r="K176" s="957"/>
      <c r="L176" s="957"/>
      <c r="M176" s="957"/>
      <c r="N176" s="957"/>
      <c r="O176" s="957"/>
      <c r="P176" s="957"/>
      <c r="Q176" s="957"/>
      <c r="R176" s="957"/>
      <c r="S176" s="957"/>
      <c r="T176" s="1064"/>
      <c r="U176" s="1076" t="str">
        <f t="shared" ref="U176:AY176" si="1">IF(SUMIF($F$22:$F$69,"介護従業者",U22:U69)=0,"",SUMIF($F$22:$F$69,"介護従業者",U22:U69))</f>
        <v/>
      </c>
      <c r="V176" s="1086" t="str">
        <f t="shared" si="1"/>
        <v/>
      </c>
      <c r="W176" s="1086" t="str">
        <f t="shared" si="1"/>
        <v/>
      </c>
      <c r="X176" s="1086" t="str">
        <f t="shared" si="1"/>
        <v/>
      </c>
      <c r="Y176" s="1086" t="str">
        <f t="shared" si="1"/>
        <v/>
      </c>
      <c r="Z176" s="1086" t="str">
        <f t="shared" si="1"/>
        <v/>
      </c>
      <c r="AA176" s="1101" t="str">
        <f t="shared" si="1"/>
        <v/>
      </c>
      <c r="AB176" s="1076" t="str">
        <f t="shared" si="1"/>
        <v/>
      </c>
      <c r="AC176" s="1086" t="str">
        <f t="shared" si="1"/>
        <v/>
      </c>
      <c r="AD176" s="1086" t="str">
        <f t="shared" si="1"/>
        <v/>
      </c>
      <c r="AE176" s="1086" t="str">
        <f t="shared" si="1"/>
        <v/>
      </c>
      <c r="AF176" s="1086" t="str">
        <f t="shared" si="1"/>
        <v/>
      </c>
      <c r="AG176" s="1086" t="str">
        <f t="shared" si="1"/>
        <v/>
      </c>
      <c r="AH176" s="1101" t="str">
        <f t="shared" si="1"/>
        <v/>
      </c>
      <c r="AI176" s="1076" t="str">
        <f t="shared" si="1"/>
        <v/>
      </c>
      <c r="AJ176" s="1086" t="str">
        <f t="shared" si="1"/>
        <v/>
      </c>
      <c r="AK176" s="1086" t="str">
        <f t="shared" si="1"/>
        <v/>
      </c>
      <c r="AL176" s="1086" t="str">
        <f t="shared" si="1"/>
        <v/>
      </c>
      <c r="AM176" s="1086" t="str">
        <f t="shared" si="1"/>
        <v/>
      </c>
      <c r="AN176" s="1086" t="str">
        <f t="shared" si="1"/>
        <v/>
      </c>
      <c r="AO176" s="1101" t="str">
        <f t="shared" si="1"/>
        <v/>
      </c>
      <c r="AP176" s="1076" t="str">
        <f t="shared" si="1"/>
        <v/>
      </c>
      <c r="AQ176" s="1086" t="str">
        <f t="shared" si="1"/>
        <v/>
      </c>
      <c r="AR176" s="1086" t="str">
        <f t="shared" si="1"/>
        <v/>
      </c>
      <c r="AS176" s="1086" t="str">
        <f t="shared" si="1"/>
        <v/>
      </c>
      <c r="AT176" s="1086" t="str">
        <f t="shared" si="1"/>
        <v/>
      </c>
      <c r="AU176" s="1086" t="str">
        <f t="shared" si="1"/>
        <v/>
      </c>
      <c r="AV176" s="1101" t="str">
        <f t="shared" si="1"/>
        <v/>
      </c>
      <c r="AW176" s="1076" t="str">
        <f t="shared" si="1"/>
        <v/>
      </c>
      <c r="AX176" s="1086" t="str">
        <f t="shared" si="1"/>
        <v/>
      </c>
      <c r="AY176" s="1086" t="str">
        <f t="shared" si="1"/>
        <v/>
      </c>
      <c r="AZ176" s="1137">
        <f>IF($BC$4="４週",SUM(U176:AV176),IF($BC$4="暦月",SUM(U176:AY176),""))</f>
        <v>0</v>
      </c>
      <c r="BA176" s="1149"/>
      <c r="BB176" s="1161"/>
      <c r="BC176" s="1167"/>
      <c r="BD176" s="1167"/>
      <c r="BE176" s="1167"/>
      <c r="BF176" s="1167"/>
      <c r="BG176" s="1167"/>
      <c r="BH176" s="1186"/>
    </row>
    <row r="177" spans="2:60" ht="20.25" customHeight="1">
      <c r="B177" s="944" t="s">
        <v>653</v>
      </c>
      <c r="C177" s="958"/>
      <c r="D177" s="958"/>
      <c r="E177" s="958"/>
      <c r="F177" s="958"/>
      <c r="G177" s="958"/>
      <c r="H177" s="958"/>
      <c r="I177" s="958"/>
      <c r="J177" s="958"/>
      <c r="K177" s="958"/>
      <c r="L177" s="958"/>
      <c r="M177" s="958"/>
      <c r="N177" s="958"/>
      <c r="O177" s="958"/>
      <c r="P177" s="958"/>
      <c r="Q177" s="958"/>
      <c r="R177" s="958"/>
      <c r="S177" s="958"/>
      <c r="T177" s="1065"/>
      <c r="U177" s="1077" t="str">
        <f t="shared" ref="U177:AY177" si="2">IF(SUMIF($G$22:$G$69,"介護従業者",U22:U69)=0,"",SUMIF($G$22:$G$69,"介護従業者",U22:U69))</f>
        <v/>
      </c>
      <c r="V177" s="1087" t="str">
        <f t="shared" si="2"/>
        <v/>
      </c>
      <c r="W177" s="1087" t="str">
        <f t="shared" si="2"/>
        <v/>
      </c>
      <c r="X177" s="1087" t="str">
        <f t="shared" si="2"/>
        <v/>
      </c>
      <c r="Y177" s="1087" t="str">
        <f t="shared" si="2"/>
        <v/>
      </c>
      <c r="Z177" s="1087" t="str">
        <f t="shared" si="2"/>
        <v/>
      </c>
      <c r="AA177" s="1102" t="str">
        <f t="shared" si="2"/>
        <v/>
      </c>
      <c r="AB177" s="1111" t="str">
        <f t="shared" si="2"/>
        <v/>
      </c>
      <c r="AC177" s="1087" t="str">
        <f t="shared" si="2"/>
        <v/>
      </c>
      <c r="AD177" s="1087" t="str">
        <f t="shared" si="2"/>
        <v/>
      </c>
      <c r="AE177" s="1087" t="str">
        <f t="shared" si="2"/>
        <v/>
      </c>
      <c r="AF177" s="1087" t="str">
        <f t="shared" si="2"/>
        <v/>
      </c>
      <c r="AG177" s="1087" t="str">
        <f t="shared" si="2"/>
        <v/>
      </c>
      <c r="AH177" s="1102" t="str">
        <f t="shared" si="2"/>
        <v/>
      </c>
      <c r="AI177" s="1111" t="str">
        <f t="shared" si="2"/>
        <v/>
      </c>
      <c r="AJ177" s="1087" t="str">
        <f t="shared" si="2"/>
        <v/>
      </c>
      <c r="AK177" s="1087" t="str">
        <f t="shared" si="2"/>
        <v/>
      </c>
      <c r="AL177" s="1087" t="str">
        <f t="shared" si="2"/>
        <v/>
      </c>
      <c r="AM177" s="1087" t="str">
        <f t="shared" si="2"/>
        <v/>
      </c>
      <c r="AN177" s="1087" t="str">
        <f t="shared" si="2"/>
        <v/>
      </c>
      <c r="AO177" s="1102" t="str">
        <f t="shared" si="2"/>
        <v/>
      </c>
      <c r="AP177" s="1111" t="str">
        <f t="shared" si="2"/>
        <v/>
      </c>
      <c r="AQ177" s="1087" t="str">
        <f t="shared" si="2"/>
        <v/>
      </c>
      <c r="AR177" s="1087" t="str">
        <f t="shared" si="2"/>
        <v/>
      </c>
      <c r="AS177" s="1087" t="str">
        <f t="shared" si="2"/>
        <v/>
      </c>
      <c r="AT177" s="1087" t="str">
        <f t="shared" si="2"/>
        <v/>
      </c>
      <c r="AU177" s="1087" t="str">
        <f t="shared" si="2"/>
        <v/>
      </c>
      <c r="AV177" s="1102" t="str">
        <f t="shared" si="2"/>
        <v/>
      </c>
      <c r="AW177" s="1111" t="str">
        <f t="shared" si="2"/>
        <v/>
      </c>
      <c r="AX177" s="1087" t="str">
        <f t="shared" si="2"/>
        <v/>
      </c>
      <c r="AY177" s="1125" t="str">
        <f t="shared" si="2"/>
        <v/>
      </c>
      <c r="AZ177" s="1138">
        <f>IF($BC$4="４週",SUM(U177:AV177),IF($BC$4="暦月",SUM(U177:AY177),""))</f>
        <v>0</v>
      </c>
      <c r="BA177" s="1150"/>
      <c r="BB177" s="1162"/>
      <c r="BC177" s="1168"/>
      <c r="BD177" s="1168"/>
      <c r="BE177" s="1168"/>
      <c r="BF177" s="1168"/>
      <c r="BG177" s="1168"/>
      <c r="BH177" s="1187"/>
    </row>
    <row r="178" spans="2:60" s="915" customFormat="1" ht="20.25" customHeight="1">
      <c r="C178" s="959"/>
      <c r="D178" s="959"/>
      <c r="E178" s="959"/>
      <c r="F178" s="959"/>
      <c r="G178" s="959"/>
      <c r="BH178" s="91"/>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3:57">
      <c r="C232" s="947"/>
      <c r="D232" s="947"/>
      <c r="E232" s="947"/>
      <c r="F232" s="947"/>
      <c r="G232" s="947"/>
      <c r="H232" s="947"/>
      <c r="I232" s="1004"/>
      <c r="J232" s="1004"/>
      <c r="K232" s="1004"/>
      <c r="L232" s="1004"/>
      <c r="M232" s="1004"/>
      <c r="N232" s="1004"/>
      <c r="O232" s="1004"/>
      <c r="P232" s="1004"/>
      <c r="Q232" s="1004"/>
      <c r="R232" s="1004"/>
      <c r="S232" s="1004"/>
      <c r="T232" s="1004"/>
      <c r="U232" s="1004"/>
      <c r="V232" s="1004"/>
      <c r="W232" s="1004"/>
      <c r="X232" s="1004"/>
      <c r="Y232" s="1004"/>
      <c r="Z232" s="1004"/>
      <c r="AA232" s="1004"/>
      <c r="AB232" s="1004"/>
      <c r="AC232" s="1004"/>
      <c r="AD232" s="1004"/>
      <c r="AE232" s="1004"/>
      <c r="AF232" s="1004"/>
      <c r="AG232" s="1004"/>
      <c r="AH232" s="1004"/>
      <c r="AI232" s="1004"/>
      <c r="AJ232" s="1004"/>
      <c r="AK232" s="1004"/>
      <c r="AL232" s="1004"/>
      <c r="AM232" s="1004"/>
      <c r="AN232" s="1004"/>
      <c r="AO232" s="1004"/>
      <c r="AP232" s="1004"/>
      <c r="AQ232" s="1004"/>
      <c r="AR232" s="1004"/>
      <c r="AS232" s="1004"/>
      <c r="AT232" s="1004"/>
      <c r="AU232" s="1004"/>
      <c r="AV232" s="1004"/>
      <c r="AW232" s="1004"/>
      <c r="AX232" s="1004"/>
      <c r="AY232" s="1004"/>
      <c r="AZ232" s="1004"/>
      <c r="BA232" s="1004"/>
      <c r="BB232" s="1004"/>
      <c r="BC232" s="1004"/>
      <c r="BD232" s="1004"/>
      <c r="BE232" s="1004"/>
    </row>
    <row r="233" spans="3:57">
      <c r="C233" s="947"/>
      <c r="D233" s="947"/>
      <c r="E233" s="947"/>
      <c r="F233" s="947"/>
      <c r="G233" s="947"/>
      <c r="H233" s="947"/>
      <c r="I233" s="1004"/>
      <c r="J233" s="1004"/>
      <c r="K233" s="1004"/>
      <c r="L233" s="1004"/>
      <c r="M233" s="1004"/>
      <c r="N233" s="1004"/>
      <c r="O233" s="1004"/>
      <c r="P233" s="1004"/>
      <c r="Q233" s="1004"/>
      <c r="R233" s="1004"/>
      <c r="S233" s="1004"/>
      <c r="T233" s="1004"/>
      <c r="U233" s="1004"/>
      <c r="V233" s="1004"/>
      <c r="W233" s="1004"/>
      <c r="X233" s="1004"/>
      <c r="Y233" s="1004"/>
      <c r="Z233" s="1004"/>
      <c r="AA233" s="1004"/>
      <c r="AB233" s="1004"/>
      <c r="AC233" s="1004"/>
      <c r="AD233" s="1004"/>
      <c r="AE233" s="1004"/>
      <c r="AF233" s="1004"/>
      <c r="AG233" s="1004"/>
      <c r="AH233" s="1004"/>
      <c r="AI233" s="1004"/>
      <c r="AJ233" s="1004"/>
      <c r="AK233" s="1004"/>
      <c r="AL233" s="1004"/>
      <c r="AM233" s="1004"/>
      <c r="AN233" s="1004"/>
      <c r="AO233" s="1004"/>
      <c r="AP233" s="1004"/>
      <c r="AQ233" s="1004"/>
      <c r="AR233" s="1004"/>
      <c r="AS233" s="1004"/>
      <c r="AT233" s="1004"/>
      <c r="AU233" s="1004"/>
      <c r="AV233" s="1004"/>
      <c r="AW233" s="1004"/>
      <c r="AX233" s="1004"/>
      <c r="AY233" s="1004"/>
      <c r="AZ233" s="1004"/>
      <c r="BA233" s="1004"/>
      <c r="BB233" s="1004"/>
      <c r="BC233" s="1004"/>
      <c r="BD233" s="1004"/>
      <c r="BE233" s="1004"/>
    </row>
    <row r="234" spans="3:57">
      <c r="C234" s="960"/>
      <c r="D234" s="960"/>
      <c r="E234" s="960"/>
      <c r="F234" s="960"/>
      <c r="G234" s="960"/>
      <c r="H234" s="960"/>
      <c r="I234" s="947"/>
      <c r="J234" s="947"/>
    </row>
    <row r="235" spans="3:57">
      <c r="C235" s="960"/>
      <c r="D235" s="960"/>
      <c r="E235" s="960"/>
      <c r="F235" s="960"/>
      <c r="G235" s="960"/>
      <c r="H235" s="960"/>
      <c r="I235" s="947"/>
      <c r="J235" s="947"/>
    </row>
    <row r="236" spans="3:57">
      <c r="C236" s="947"/>
      <c r="D236" s="947"/>
      <c r="E236" s="947"/>
      <c r="F236" s="947"/>
      <c r="G236" s="947"/>
      <c r="H236" s="947"/>
    </row>
    <row r="237" spans="3:57">
      <c r="C237" s="947"/>
      <c r="D237" s="947"/>
      <c r="E237" s="947"/>
      <c r="F237" s="947"/>
      <c r="G237" s="947"/>
      <c r="H237" s="947"/>
    </row>
    <row r="238" spans="3:57">
      <c r="C238" s="947"/>
      <c r="D238" s="947"/>
      <c r="E238" s="947"/>
      <c r="F238" s="947"/>
      <c r="G238" s="947"/>
      <c r="H238" s="947"/>
    </row>
    <row r="239" spans="3:57">
      <c r="C239" s="947"/>
      <c r="D239" s="947"/>
      <c r="E239" s="947"/>
      <c r="F239" s="947"/>
      <c r="G239" s="947"/>
      <c r="H239" s="947"/>
    </row>
  </sheetData>
  <mergeCells count="590">
    <mergeCell ref="AR2:BG2"/>
    <mergeCell ref="AA3:AB3"/>
    <mergeCell ref="AD3:AE3"/>
    <mergeCell ref="AH3:AI3"/>
    <mergeCell ref="AR3:BG3"/>
    <mergeCell ref="BC4:BF4"/>
    <mergeCell ref="BC5:BF5"/>
    <mergeCell ref="AY7:AZ7"/>
    <mergeCell ref="BC7:BD7"/>
    <mergeCell ref="BC9:BD9"/>
    <mergeCell ref="BC11:BD11"/>
    <mergeCell ref="U13:V13"/>
    <mergeCell ref="BB14:BD14"/>
    <mergeCell ref="BF14:BH14"/>
    <mergeCell ref="BB15:BD15"/>
    <mergeCell ref="BF15:BH15"/>
    <mergeCell ref="U18:AA18"/>
    <mergeCell ref="AB18:AH18"/>
    <mergeCell ref="AI18:AO18"/>
    <mergeCell ref="AP18:AV18"/>
    <mergeCell ref="AW18:AY18"/>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AZ171:BA171"/>
    <mergeCell ref="BB171:BC171"/>
    <mergeCell ref="B172:T172"/>
    <mergeCell ref="B173:T173"/>
    <mergeCell ref="B174:T174"/>
    <mergeCell ref="B175:T175"/>
    <mergeCell ref="B176:T176"/>
    <mergeCell ref="AZ176:BA176"/>
    <mergeCell ref="B177:T177"/>
    <mergeCell ref="AZ177:BA177"/>
    <mergeCell ref="B17:B21"/>
    <mergeCell ref="C17:E21"/>
    <mergeCell ref="H17:H21"/>
    <mergeCell ref="I17:L21"/>
    <mergeCell ref="M17:O21"/>
    <mergeCell ref="P17:T21"/>
    <mergeCell ref="AZ17:BA21"/>
    <mergeCell ref="BB17:BC21"/>
    <mergeCell ref="BD17:BH21"/>
    <mergeCell ref="C22:E24"/>
    <mergeCell ref="H22:H24"/>
    <mergeCell ref="I22:L24"/>
    <mergeCell ref="M22:O24"/>
    <mergeCell ref="BD22:BH24"/>
    <mergeCell ref="C25:E27"/>
    <mergeCell ref="H25:H27"/>
    <mergeCell ref="I25:L27"/>
    <mergeCell ref="M25:O27"/>
    <mergeCell ref="BD25:BH27"/>
    <mergeCell ref="C28:E30"/>
    <mergeCell ref="H28:H30"/>
    <mergeCell ref="I28:L30"/>
    <mergeCell ref="M28:O30"/>
    <mergeCell ref="BD28:BH30"/>
    <mergeCell ref="C31:E33"/>
    <mergeCell ref="H31:H33"/>
    <mergeCell ref="I31:L33"/>
    <mergeCell ref="M31:O33"/>
    <mergeCell ref="BD31:BH33"/>
    <mergeCell ref="C34:E36"/>
    <mergeCell ref="H34:H36"/>
    <mergeCell ref="I34:L36"/>
    <mergeCell ref="M34:O36"/>
    <mergeCell ref="BD34:BH36"/>
    <mergeCell ref="C37:E39"/>
    <mergeCell ref="H37:H39"/>
    <mergeCell ref="I37:L39"/>
    <mergeCell ref="M37:O39"/>
    <mergeCell ref="BD37:BH39"/>
    <mergeCell ref="C40:E42"/>
    <mergeCell ref="H40:H42"/>
    <mergeCell ref="I40:L42"/>
    <mergeCell ref="M40:O42"/>
    <mergeCell ref="BD40:BH42"/>
    <mergeCell ref="C43:E45"/>
    <mergeCell ref="H43:H45"/>
    <mergeCell ref="I43:L45"/>
    <mergeCell ref="M43:O45"/>
    <mergeCell ref="BD43:BH45"/>
    <mergeCell ref="C46:E48"/>
    <mergeCell ref="H46:H48"/>
    <mergeCell ref="I46:L48"/>
    <mergeCell ref="M46:O48"/>
    <mergeCell ref="BD46:BH48"/>
    <mergeCell ref="C49:E51"/>
    <mergeCell ref="H49:H51"/>
    <mergeCell ref="I49:L51"/>
    <mergeCell ref="M49:O51"/>
    <mergeCell ref="BD49:BH51"/>
    <mergeCell ref="C52:E54"/>
    <mergeCell ref="H52:H54"/>
    <mergeCell ref="I52:L54"/>
    <mergeCell ref="M52:O54"/>
    <mergeCell ref="BD52:BH54"/>
    <mergeCell ref="C55:E57"/>
    <mergeCell ref="H55:H57"/>
    <mergeCell ref="I55:L57"/>
    <mergeCell ref="M55:O57"/>
    <mergeCell ref="BD55:BH57"/>
    <mergeCell ref="C58:E60"/>
    <mergeCell ref="H58:H60"/>
    <mergeCell ref="I58:L60"/>
    <mergeCell ref="M58:O60"/>
    <mergeCell ref="BD58:BH60"/>
    <mergeCell ref="C61:E63"/>
    <mergeCell ref="H61:H63"/>
    <mergeCell ref="I61:L63"/>
    <mergeCell ref="M61:O63"/>
    <mergeCell ref="BD61:BH63"/>
    <mergeCell ref="C64:E66"/>
    <mergeCell ref="H64:H66"/>
    <mergeCell ref="I64:L66"/>
    <mergeCell ref="M64:O66"/>
    <mergeCell ref="BD64:BH66"/>
    <mergeCell ref="C67:E69"/>
    <mergeCell ref="H67:H69"/>
    <mergeCell ref="I67:L69"/>
    <mergeCell ref="M67:O69"/>
    <mergeCell ref="BD67:BH69"/>
    <mergeCell ref="C70:E72"/>
    <mergeCell ref="H70:H72"/>
    <mergeCell ref="I70:L72"/>
    <mergeCell ref="M70:O72"/>
    <mergeCell ref="BD70:BH72"/>
    <mergeCell ref="C73:E75"/>
    <mergeCell ref="H73:H75"/>
    <mergeCell ref="I73:L75"/>
    <mergeCell ref="M73:O75"/>
    <mergeCell ref="BD73:BH75"/>
    <mergeCell ref="C76:E78"/>
    <mergeCell ref="H76:H78"/>
    <mergeCell ref="I76:L78"/>
    <mergeCell ref="M76:O78"/>
    <mergeCell ref="BD76:BH78"/>
    <mergeCell ref="C79:E81"/>
    <mergeCell ref="H79:H81"/>
    <mergeCell ref="I79:L81"/>
    <mergeCell ref="M79:O81"/>
    <mergeCell ref="BD79:BH81"/>
    <mergeCell ref="C82:E84"/>
    <mergeCell ref="H82:H84"/>
    <mergeCell ref="I82:L84"/>
    <mergeCell ref="M82:O84"/>
    <mergeCell ref="BD82:BH84"/>
    <mergeCell ref="C85:E87"/>
    <mergeCell ref="H85:H87"/>
    <mergeCell ref="I85:L87"/>
    <mergeCell ref="M85:O87"/>
    <mergeCell ref="BD85:BH87"/>
    <mergeCell ref="C88:E90"/>
    <mergeCell ref="H88:H90"/>
    <mergeCell ref="I88:L90"/>
    <mergeCell ref="M88:O90"/>
    <mergeCell ref="BD88:BH90"/>
    <mergeCell ref="C91:E93"/>
    <mergeCell ref="H91:H93"/>
    <mergeCell ref="I91:L93"/>
    <mergeCell ref="M91:O93"/>
    <mergeCell ref="BD91:BH93"/>
    <mergeCell ref="C94:E96"/>
    <mergeCell ref="H94:H96"/>
    <mergeCell ref="I94:L96"/>
    <mergeCell ref="M94:O96"/>
    <mergeCell ref="BD94:BH96"/>
    <mergeCell ref="C97:E99"/>
    <mergeCell ref="H97:H99"/>
    <mergeCell ref="I97:L99"/>
    <mergeCell ref="M97:O99"/>
    <mergeCell ref="BD97:BH99"/>
    <mergeCell ref="C100:E102"/>
    <mergeCell ref="H100:H102"/>
    <mergeCell ref="I100:L102"/>
    <mergeCell ref="M100:O102"/>
    <mergeCell ref="BD100:BH102"/>
    <mergeCell ref="C103:E105"/>
    <mergeCell ref="H103:H105"/>
    <mergeCell ref="I103:L105"/>
    <mergeCell ref="M103:O105"/>
    <mergeCell ref="BD103:BH105"/>
    <mergeCell ref="C106:E108"/>
    <mergeCell ref="H106:H108"/>
    <mergeCell ref="I106:L108"/>
    <mergeCell ref="M106:O108"/>
    <mergeCell ref="BD106:BH108"/>
    <mergeCell ref="C109:E111"/>
    <mergeCell ref="H109:H111"/>
    <mergeCell ref="I109:L111"/>
    <mergeCell ref="M109:O111"/>
    <mergeCell ref="BD109:BH111"/>
    <mergeCell ref="C112:E114"/>
    <mergeCell ref="H112:H114"/>
    <mergeCell ref="I112:L114"/>
    <mergeCell ref="M112:O114"/>
    <mergeCell ref="BD112:BH114"/>
    <mergeCell ref="C115:E117"/>
    <mergeCell ref="H115:H117"/>
    <mergeCell ref="I115:L117"/>
    <mergeCell ref="M115:O117"/>
    <mergeCell ref="BD115:BH117"/>
    <mergeCell ref="C118:E120"/>
    <mergeCell ref="H118:H120"/>
    <mergeCell ref="I118:L120"/>
    <mergeCell ref="M118:O120"/>
    <mergeCell ref="BD118:BH120"/>
    <mergeCell ref="C121:E123"/>
    <mergeCell ref="H121:H123"/>
    <mergeCell ref="I121:L123"/>
    <mergeCell ref="M121:O123"/>
    <mergeCell ref="BD121:BH123"/>
    <mergeCell ref="C124:E126"/>
    <mergeCell ref="H124:H126"/>
    <mergeCell ref="I124:L126"/>
    <mergeCell ref="M124:O126"/>
    <mergeCell ref="BD124:BH126"/>
    <mergeCell ref="C127:E129"/>
    <mergeCell ref="H127:H129"/>
    <mergeCell ref="I127:L129"/>
    <mergeCell ref="M127:O129"/>
    <mergeCell ref="BD127:BH129"/>
    <mergeCell ref="C130:E132"/>
    <mergeCell ref="H130:H132"/>
    <mergeCell ref="I130:L132"/>
    <mergeCell ref="M130:O132"/>
    <mergeCell ref="BD130:BH132"/>
    <mergeCell ref="C133:E135"/>
    <mergeCell ref="H133:H135"/>
    <mergeCell ref="I133:L135"/>
    <mergeCell ref="M133:O135"/>
    <mergeCell ref="BD133:BH135"/>
    <mergeCell ref="C136:E138"/>
    <mergeCell ref="H136:H138"/>
    <mergeCell ref="I136:L138"/>
    <mergeCell ref="M136:O138"/>
    <mergeCell ref="BD136:BH138"/>
    <mergeCell ref="C139:E141"/>
    <mergeCell ref="H139:H141"/>
    <mergeCell ref="I139:L141"/>
    <mergeCell ref="M139:O141"/>
    <mergeCell ref="BD139:BH141"/>
    <mergeCell ref="C142:E144"/>
    <mergeCell ref="H142:H144"/>
    <mergeCell ref="I142:L144"/>
    <mergeCell ref="M142:O144"/>
    <mergeCell ref="BD142:BH144"/>
    <mergeCell ref="C145:E147"/>
    <mergeCell ref="H145:H147"/>
    <mergeCell ref="I145:L147"/>
    <mergeCell ref="M145:O147"/>
    <mergeCell ref="BD145:BH147"/>
    <mergeCell ref="C148:E150"/>
    <mergeCell ref="H148:H150"/>
    <mergeCell ref="I148:L150"/>
    <mergeCell ref="M148:O150"/>
    <mergeCell ref="BD148:BH150"/>
    <mergeCell ref="C151:E153"/>
    <mergeCell ref="H151:H153"/>
    <mergeCell ref="I151:L153"/>
    <mergeCell ref="M151:O153"/>
    <mergeCell ref="BD151:BH153"/>
    <mergeCell ref="C154:E156"/>
    <mergeCell ref="H154:H156"/>
    <mergeCell ref="I154:L156"/>
    <mergeCell ref="M154:O156"/>
    <mergeCell ref="BD154:BH156"/>
    <mergeCell ref="C157:E159"/>
    <mergeCell ref="H157:H159"/>
    <mergeCell ref="I157:L159"/>
    <mergeCell ref="M157:O159"/>
    <mergeCell ref="BD157:BH159"/>
    <mergeCell ref="C160:E162"/>
    <mergeCell ref="H160:H162"/>
    <mergeCell ref="I160:L162"/>
    <mergeCell ref="M160:O162"/>
    <mergeCell ref="BD160:BH162"/>
    <mergeCell ref="C163:E165"/>
    <mergeCell ref="H163:H165"/>
    <mergeCell ref="I163:L165"/>
    <mergeCell ref="M163:O165"/>
    <mergeCell ref="BD163:BH165"/>
    <mergeCell ref="C166:E168"/>
    <mergeCell ref="H166:H168"/>
    <mergeCell ref="I166:L168"/>
    <mergeCell ref="M166:O168"/>
    <mergeCell ref="BD166:BH168"/>
    <mergeCell ref="C169:E171"/>
    <mergeCell ref="H169:H171"/>
    <mergeCell ref="I169:L171"/>
    <mergeCell ref="M169:O171"/>
    <mergeCell ref="BD169:BH171"/>
    <mergeCell ref="AZ172:BA175"/>
    <mergeCell ref="BB172:BH177"/>
  </mergeCells>
  <phoneticPr fontId="22"/>
  <conditionalFormatting sqref="U24:AY24">
    <cfRule type="expression" dxfId="118" priority="99">
      <formula>OR(U$172=$B23,U$173=$B23)</formula>
    </cfRule>
  </conditionalFormatting>
  <conditionalFormatting sqref="U27:AY27">
    <cfRule type="expression" dxfId="117" priority="97">
      <formula>OR(U$172=$B26,U$173=$B26)</formula>
    </cfRule>
  </conditionalFormatting>
  <conditionalFormatting sqref="U30:AY30">
    <cfRule type="expression" dxfId="116" priority="95">
      <formula>OR(U$172=$B29,U$173=$B29)</formula>
    </cfRule>
  </conditionalFormatting>
  <conditionalFormatting sqref="U33:AY33">
    <cfRule type="expression" dxfId="115" priority="93">
      <formula>OR(U$172=$B32,U$173=$B32)</formula>
    </cfRule>
  </conditionalFormatting>
  <conditionalFormatting sqref="U36:AY36">
    <cfRule type="expression" dxfId="114" priority="91">
      <formula>OR(U$172=$B35,U$173=$B35)</formula>
    </cfRule>
  </conditionalFormatting>
  <conditionalFormatting sqref="U39:AY39">
    <cfRule type="expression" dxfId="113" priority="89">
      <formula>OR(U$172=$B38,U$173=$B38)</formula>
    </cfRule>
  </conditionalFormatting>
  <conditionalFormatting sqref="U42:AY42">
    <cfRule type="expression" dxfId="112" priority="87">
      <formula>OR(U$172=$B41,U$173=$B41)</formula>
    </cfRule>
  </conditionalFormatting>
  <conditionalFormatting sqref="U45:AY45">
    <cfRule type="expression" dxfId="111" priority="85">
      <formula>OR(U$172=$B44,U$173=$B44)</formula>
    </cfRule>
  </conditionalFormatting>
  <conditionalFormatting sqref="U48:AY48">
    <cfRule type="expression" dxfId="110" priority="83">
      <formula>OR(U$172=$B47,U$173=$B47)</formula>
    </cfRule>
  </conditionalFormatting>
  <conditionalFormatting sqref="U51:AY51">
    <cfRule type="expression" dxfId="109" priority="81">
      <formula>OR(U$172=$B50,U$173=$B50)</formula>
    </cfRule>
  </conditionalFormatting>
  <conditionalFormatting sqref="U54:AY54">
    <cfRule type="expression" dxfId="108" priority="79">
      <formula>OR(U$172=$B53,U$173=$B53)</formula>
    </cfRule>
  </conditionalFormatting>
  <conditionalFormatting sqref="U57:AY57">
    <cfRule type="expression" dxfId="107" priority="77">
      <formula>OR(U$172=$B56,U$173=$B56)</formula>
    </cfRule>
  </conditionalFormatting>
  <conditionalFormatting sqref="U60:AY60">
    <cfRule type="expression" dxfId="106" priority="75">
      <formula>OR(U$172=$B59,U$173=$B59)</formula>
    </cfRule>
  </conditionalFormatting>
  <conditionalFormatting sqref="U63:AY63">
    <cfRule type="expression" dxfId="105" priority="73">
      <formula>OR(U$172=$B62,U$173=$B62)</formula>
    </cfRule>
  </conditionalFormatting>
  <conditionalFormatting sqref="U66:AY66">
    <cfRule type="expression" dxfId="104" priority="71">
      <formula>OR(U$172=$B65,U$173=$B65)</formula>
    </cfRule>
  </conditionalFormatting>
  <conditionalFormatting sqref="U69:AY69">
    <cfRule type="expression" dxfId="103" priority="101">
      <formula>OR(U$172=$B68,U$173=$B68)</formula>
    </cfRule>
  </conditionalFormatting>
  <conditionalFormatting sqref="U72:AY72">
    <cfRule type="expression" dxfId="102" priority="68">
      <formula>OR(U$172=$B71,U$173=$B71)</formula>
    </cfRule>
  </conditionalFormatting>
  <conditionalFormatting sqref="U75:AY75">
    <cfRule type="expression" dxfId="101" priority="66">
      <formula>OR(U$172=$B74,U$173=$B74)</formula>
    </cfRule>
  </conditionalFormatting>
  <conditionalFormatting sqref="U78:AY78">
    <cfRule type="expression" dxfId="100" priority="64">
      <formula>OR(U$172=$B77,U$173=$B77)</formula>
    </cfRule>
  </conditionalFormatting>
  <conditionalFormatting sqref="U81:AY81">
    <cfRule type="expression" dxfId="99" priority="62">
      <formula>OR(U$172=$B80,U$173=$B80)</formula>
    </cfRule>
  </conditionalFormatting>
  <conditionalFormatting sqref="U84:AY84">
    <cfRule type="expression" dxfId="98" priority="60">
      <formula>OR(U$172=$B83,U$173=$B83)</formula>
    </cfRule>
  </conditionalFormatting>
  <conditionalFormatting sqref="U87:AY87">
    <cfRule type="expression" dxfId="97" priority="58">
      <formula>OR(U$172=$B86,U$173=$B86)</formula>
    </cfRule>
  </conditionalFormatting>
  <conditionalFormatting sqref="U90:AY90">
    <cfRule type="expression" dxfId="96" priority="56">
      <formula>OR(U$172=$B89,U$173=$B89)</formula>
    </cfRule>
  </conditionalFormatting>
  <conditionalFormatting sqref="U93:AY93">
    <cfRule type="expression" dxfId="95" priority="54">
      <formula>OR(U$172=$B92,U$173=$B92)</formula>
    </cfRule>
  </conditionalFormatting>
  <conditionalFormatting sqref="U96:AY96">
    <cfRule type="expression" dxfId="94" priority="52">
      <formula>OR(U$172=$B95,U$173=$B95)</formula>
    </cfRule>
  </conditionalFormatting>
  <conditionalFormatting sqref="U99:AY99">
    <cfRule type="expression" dxfId="93" priority="50">
      <formula>OR(U$172=$B98,U$173=$B98)</formula>
    </cfRule>
  </conditionalFormatting>
  <conditionalFormatting sqref="U102:AY102">
    <cfRule type="expression" dxfId="92" priority="48">
      <formula>OR(U$172=$B101,U$173=$B101)</formula>
    </cfRule>
  </conditionalFormatting>
  <conditionalFormatting sqref="U105:AY105">
    <cfRule type="expression" dxfId="91" priority="46">
      <formula>OR(U$172=$B104,U$173=$B104)</formula>
    </cfRule>
  </conditionalFormatting>
  <conditionalFormatting sqref="U108:AY108">
    <cfRule type="expression" dxfId="90" priority="44">
      <formula>OR(U$172=$B107,U$173=$B107)</formula>
    </cfRule>
  </conditionalFormatting>
  <conditionalFormatting sqref="U111:AY111">
    <cfRule type="expression" dxfId="89" priority="42">
      <formula>OR(U$172=$B110,U$173=$B110)</formula>
    </cfRule>
  </conditionalFormatting>
  <conditionalFormatting sqref="U114:AY114">
    <cfRule type="expression" dxfId="88" priority="40">
      <formula>OR(U$172=$B113,U$173=$B113)</formula>
    </cfRule>
  </conditionalFormatting>
  <conditionalFormatting sqref="U117:AY117">
    <cfRule type="expression" dxfId="87" priority="38">
      <formula>OR(U$172=$B116,U$173=$B116)</formula>
    </cfRule>
  </conditionalFormatting>
  <conditionalFormatting sqref="U120:AY120">
    <cfRule type="expression" dxfId="86" priority="36">
      <formula>OR(U$172=$B119,U$173=$B119)</formula>
    </cfRule>
  </conditionalFormatting>
  <conditionalFormatting sqref="U123:AY123">
    <cfRule type="expression" dxfId="85" priority="34">
      <formula>OR(U$172=$B122,U$173=$B122)</formula>
    </cfRule>
  </conditionalFormatting>
  <conditionalFormatting sqref="U126:AY126">
    <cfRule type="expression" dxfId="84" priority="32">
      <formula>OR(U$172=$B125,U$173=$B125)</formula>
    </cfRule>
  </conditionalFormatting>
  <conditionalFormatting sqref="U129:AY129">
    <cfRule type="expression" dxfId="83" priority="30">
      <formula>OR(U$172=$B128,U$173=$B128)</formula>
    </cfRule>
  </conditionalFormatting>
  <conditionalFormatting sqref="U132:AY132">
    <cfRule type="expression" dxfId="82" priority="28">
      <formula>OR(U$172=$B131,U$173=$B131)</formula>
    </cfRule>
  </conditionalFormatting>
  <conditionalFormatting sqref="U135:AY135">
    <cfRule type="expression" dxfId="81" priority="26">
      <formula>OR(U$172=$B134,U$173=$B134)</formula>
    </cfRule>
  </conditionalFormatting>
  <conditionalFormatting sqref="U138:AY138">
    <cfRule type="expression" dxfId="80" priority="24">
      <formula>OR(U$172=$B137,U$173=$B137)</formula>
    </cfRule>
  </conditionalFormatting>
  <conditionalFormatting sqref="U141:AY141">
    <cfRule type="expression" dxfId="79" priority="22">
      <formula>OR(U$172=$B140,U$173=$B140)</formula>
    </cfRule>
  </conditionalFormatting>
  <conditionalFormatting sqref="U144:AY144">
    <cfRule type="expression" dxfId="78" priority="20">
      <formula>OR(U$172=$B143,U$173=$B143)</formula>
    </cfRule>
  </conditionalFormatting>
  <conditionalFormatting sqref="U147:AY147">
    <cfRule type="expression" dxfId="77" priority="18">
      <formula>OR(U$172=$B146,U$173=$B146)</formula>
    </cfRule>
  </conditionalFormatting>
  <conditionalFormatting sqref="U150:AY150">
    <cfRule type="expression" dxfId="76" priority="16">
      <formula>OR(U$172=$B149,U$173=$B149)</formula>
    </cfRule>
  </conditionalFormatting>
  <conditionalFormatting sqref="U153:AY153">
    <cfRule type="expression" dxfId="75" priority="14">
      <formula>OR(U$172=$B152,U$173=$B152)</formula>
    </cfRule>
  </conditionalFormatting>
  <conditionalFormatting sqref="U156:AY156">
    <cfRule type="expression" dxfId="74" priority="12">
      <formula>OR(U$172=$B155,U$173=$B155)</formula>
    </cfRule>
  </conditionalFormatting>
  <conditionalFormatting sqref="U159:AY159">
    <cfRule type="expression" dxfId="73" priority="10">
      <formula>OR(U$172=$B158,U$173=$B158)</formula>
    </cfRule>
  </conditionalFormatting>
  <conditionalFormatting sqref="U162:AY162">
    <cfRule type="expression" dxfId="72" priority="8">
      <formula>OR(U$172=$B161,U$173=$B161)</formula>
    </cfRule>
  </conditionalFormatting>
  <conditionalFormatting sqref="U165:AY165">
    <cfRule type="expression" dxfId="71" priority="6">
      <formula>OR(U$172=$B164,U$173=$B164)</formula>
    </cfRule>
  </conditionalFormatting>
  <conditionalFormatting sqref="U168:AY168">
    <cfRule type="expression" dxfId="70" priority="4">
      <formula>OR(U$172=$B167,U$173=$B167)</formula>
    </cfRule>
  </conditionalFormatting>
  <conditionalFormatting sqref="U171:AY171">
    <cfRule type="expression" dxfId="69" priority="2">
      <formula>OR(U$172=$B170,U$173=$B170)</formula>
    </cfRule>
  </conditionalFormatting>
  <conditionalFormatting sqref="U172:BA177">
    <cfRule type="expression" dxfId="68" priority="100">
      <formula>INDIRECT(ADDRESS(ROW(),COLUMN()))=TRUNC(INDIRECT(ADDRESS(ROW(),COLUMN())))</formula>
    </cfRule>
  </conditionalFormatting>
  <conditionalFormatting sqref="U23:BC24">
    <cfRule type="expression" dxfId="67" priority="98">
      <formula>INDIRECT(ADDRESS(ROW(),COLUMN()))=TRUNC(INDIRECT(ADDRESS(ROW(),COLUMN())))</formula>
    </cfRule>
  </conditionalFormatting>
  <conditionalFormatting sqref="U26:BC27">
    <cfRule type="expression" dxfId="66" priority="96">
      <formula>INDIRECT(ADDRESS(ROW(),COLUMN()))=TRUNC(INDIRECT(ADDRESS(ROW(),COLUMN())))</formula>
    </cfRule>
  </conditionalFormatting>
  <conditionalFormatting sqref="U29:BC30">
    <cfRule type="expression" dxfId="65" priority="94">
      <formula>INDIRECT(ADDRESS(ROW(),COLUMN()))=TRUNC(INDIRECT(ADDRESS(ROW(),COLUMN())))</formula>
    </cfRule>
  </conditionalFormatting>
  <conditionalFormatting sqref="U32:BC33">
    <cfRule type="expression" dxfId="64" priority="92">
      <formula>INDIRECT(ADDRESS(ROW(),COLUMN()))=TRUNC(INDIRECT(ADDRESS(ROW(),COLUMN())))</formula>
    </cfRule>
  </conditionalFormatting>
  <conditionalFormatting sqref="U35:BC36">
    <cfRule type="expression" dxfId="63" priority="90">
      <formula>INDIRECT(ADDRESS(ROW(),COLUMN()))=TRUNC(INDIRECT(ADDRESS(ROW(),COLUMN())))</formula>
    </cfRule>
  </conditionalFormatting>
  <conditionalFormatting sqref="U38:BC39">
    <cfRule type="expression" dxfId="62" priority="88">
      <formula>INDIRECT(ADDRESS(ROW(),COLUMN()))=TRUNC(INDIRECT(ADDRESS(ROW(),COLUMN())))</formula>
    </cfRule>
  </conditionalFormatting>
  <conditionalFormatting sqref="U41:BC42">
    <cfRule type="expression" dxfId="61" priority="86">
      <formula>INDIRECT(ADDRESS(ROW(),COLUMN()))=TRUNC(INDIRECT(ADDRESS(ROW(),COLUMN())))</formula>
    </cfRule>
  </conditionalFormatting>
  <conditionalFormatting sqref="U44:BC45">
    <cfRule type="expression" dxfId="60" priority="84">
      <formula>INDIRECT(ADDRESS(ROW(),COLUMN()))=TRUNC(INDIRECT(ADDRESS(ROW(),COLUMN())))</formula>
    </cfRule>
  </conditionalFormatting>
  <conditionalFormatting sqref="U47:BC48">
    <cfRule type="expression" dxfId="59" priority="82">
      <formula>INDIRECT(ADDRESS(ROW(),COLUMN()))=TRUNC(INDIRECT(ADDRESS(ROW(),COLUMN())))</formula>
    </cfRule>
  </conditionalFormatting>
  <conditionalFormatting sqref="U50:BC51">
    <cfRule type="expression" dxfId="58" priority="80">
      <formula>INDIRECT(ADDRESS(ROW(),COLUMN()))=TRUNC(INDIRECT(ADDRESS(ROW(),COLUMN())))</formula>
    </cfRule>
  </conditionalFormatting>
  <conditionalFormatting sqref="U53:BC54">
    <cfRule type="expression" dxfId="57" priority="78">
      <formula>INDIRECT(ADDRESS(ROW(),COLUMN()))=TRUNC(INDIRECT(ADDRESS(ROW(),COLUMN())))</formula>
    </cfRule>
  </conditionalFormatting>
  <conditionalFormatting sqref="U56:BC57">
    <cfRule type="expression" dxfId="56" priority="76">
      <formula>INDIRECT(ADDRESS(ROW(),COLUMN()))=TRUNC(INDIRECT(ADDRESS(ROW(),COLUMN())))</formula>
    </cfRule>
  </conditionalFormatting>
  <conditionalFormatting sqref="U59:BC60">
    <cfRule type="expression" dxfId="55" priority="74">
      <formula>INDIRECT(ADDRESS(ROW(),COLUMN()))=TRUNC(INDIRECT(ADDRESS(ROW(),COLUMN())))</formula>
    </cfRule>
  </conditionalFormatting>
  <conditionalFormatting sqref="U62:BC63">
    <cfRule type="expression" dxfId="54" priority="72">
      <formula>INDIRECT(ADDRESS(ROW(),COLUMN()))=TRUNC(INDIRECT(ADDRESS(ROW(),COLUMN())))</formula>
    </cfRule>
  </conditionalFormatting>
  <conditionalFormatting sqref="U65:BC66">
    <cfRule type="expression" dxfId="53" priority="70">
      <formula>INDIRECT(ADDRESS(ROW(),COLUMN()))=TRUNC(INDIRECT(ADDRESS(ROW(),COLUMN())))</formula>
    </cfRule>
  </conditionalFormatting>
  <conditionalFormatting sqref="U68:BC69">
    <cfRule type="expression" dxfId="52" priority="69">
      <formula>INDIRECT(ADDRESS(ROW(),COLUMN()))=TRUNC(INDIRECT(ADDRESS(ROW(),COLUMN())))</formula>
    </cfRule>
  </conditionalFormatting>
  <conditionalFormatting sqref="U71:BC72">
    <cfRule type="expression" dxfId="51" priority="67">
      <formula>INDIRECT(ADDRESS(ROW(),COLUMN()))=TRUNC(INDIRECT(ADDRESS(ROW(),COLUMN())))</formula>
    </cfRule>
  </conditionalFormatting>
  <conditionalFormatting sqref="U74:BC75">
    <cfRule type="expression" dxfId="50" priority="65">
      <formula>INDIRECT(ADDRESS(ROW(),COLUMN()))=TRUNC(INDIRECT(ADDRESS(ROW(),COLUMN())))</formula>
    </cfRule>
  </conditionalFormatting>
  <conditionalFormatting sqref="U77:BC78">
    <cfRule type="expression" dxfId="49" priority="63">
      <formula>INDIRECT(ADDRESS(ROW(),COLUMN()))=TRUNC(INDIRECT(ADDRESS(ROW(),COLUMN())))</formula>
    </cfRule>
  </conditionalFormatting>
  <conditionalFormatting sqref="U80:BC81">
    <cfRule type="expression" dxfId="48" priority="61">
      <formula>INDIRECT(ADDRESS(ROW(),COLUMN()))=TRUNC(INDIRECT(ADDRESS(ROW(),COLUMN())))</formula>
    </cfRule>
  </conditionalFormatting>
  <conditionalFormatting sqref="U83:BC84">
    <cfRule type="expression" dxfId="47" priority="59">
      <formula>INDIRECT(ADDRESS(ROW(),COLUMN()))=TRUNC(INDIRECT(ADDRESS(ROW(),COLUMN())))</formula>
    </cfRule>
  </conditionalFormatting>
  <conditionalFormatting sqref="U86:BC87">
    <cfRule type="expression" dxfId="46" priority="57">
      <formula>INDIRECT(ADDRESS(ROW(),COLUMN()))=TRUNC(INDIRECT(ADDRESS(ROW(),COLUMN())))</formula>
    </cfRule>
  </conditionalFormatting>
  <conditionalFormatting sqref="U89:BC90">
    <cfRule type="expression" dxfId="45" priority="55">
      <formula>INDIRECT(ADDRESS(ROW(),COLUMN()))=TRUNC(INDIRECT(ADDRESS(ROW(),COLUMN())))</formula>
    </cfRule>
  </conditionalFormatting>
  <conditionalFormatting sqref="U92:BC93">
    <cfRule type="expression" dxfId="44" priority="53">
      <formula>INDIRECT(ADDRESS(ROW(),COLUMN()))=TRUNC(INDIRECT(ADDRESS(ROW(),COLUMN())))</formula>
    </cfRule>
  </conditionalFormatting>
  <conditionalFormatting sqref="U95:BC96">
    <cfRule type="expression" dxfId="43" priority="51">
      <formula>INDIRECT(ADDRESS(ROW(),COLUMN()))=TRUNC(INDIRECT(ADDRESS(ROW(),COLUMN())))</formula>
    </cfRule>
  </conditionalFormatting>
  <conditionalFormatting sqref="U98:BC99">
    <cfRule type="expression" dxfId="42" priority="49">
      <formula>INDIRECT(ADDRESS(ROW(),COLUMN()))=TRUNC(INDIRECT(ADDRESS(ROW(),COLUMN())))</formula>
    </cfRule>
  </conditionalFormatting>
  <conditionalFormatting sqref="U101:BC102">
    <cfRule type="expression" dxfId="41" priority="47">
      <formula>INDIRECT(ADDRESS(ROW(),COLUMN()))=TRUNC(INDIRECT(ADDRESS(ROW(),COLUMN())))</formula>
    </cfRule>
  </conditionalFormatting>
  <conditionalFormatting sqref="U104:BC105">
    <cfRule type="expression" dxfId="40" priority="45">
      <formula>INDIRECT(ADDRESS(ROW(),COLUMN()))=TRUNC(INDIRECT(ADDRESS(ROW(),COLUMN())))</formula>
    </cfRule>
  </conditionalFormatting>
  <conditionalFormatting sqref="U107:BC108">
    <cfRule type="expression" dxfId="39" priority="43">
      <formula>INDIRECT(ADDRESS(ROW(),COLUMN()))=TRUNC(INDIRECT(ADDRESS(ROW(),COLUMN())))</formula>
    </cfRule>
  </conditionalFormatting>
  <conditionalFormatting sqref="U110:BC111">
    <cfRule type="expression" dxfId="38" priority="41">
      <formula>INDIRECT(ADDRESS(ROW(),COLUMN()))=TRUNC(INDIRECT(ADDRESS(ROW(),COLUMN())))</formula>
    </cfRule>
  </conditionalFormatting>
  <conditionalFormatting sqref="U113:BC114">
    <cfRule type="expression" dxfId="37" priority="39">
      <formula>INDIRECT(ADDRESS(ROW(),COLUMN()))=TRUNC(INDIRECT(ADDRESS(ROW(),COLUMN())))</formula>
    </cfRule>
  </conditionalFormatting>
  <conditionalFormatting sqref="U116:BC117">
    <cfRule type="expression" dxfId="36" priority="37">
      <formula>INDIRECT(ADDRESS(ROW(),COLUMN()))=TRUNC(INDIRECT(ADDRESS(ROW(),COLUMN())))</formula>
    </cfRule>
  </conditionalFormatting>
  <conditionalFormatting sqref="U119:BC120">
    <cfRule type="expression" dxfId="35" priority="35">
      <formula>INDIRECT(ADDRESS(ROW(),COLUMN()))=TRUNC(INDIRECT(ADDRESS(ROW(),COLUMN())))</formula>
    </cfRule>
  </conditionalFormatting>
  <conditionalFormatting sqref="U122:BC123">
    <cfRule type="expression" dxfId="34" priority="33">
      <formula>INDIRECT(ADDRESS(ROW(),COLUMN()))=TRUNC(INDIRECT(ADDRESS(ROW(),COLUMN())))</formula>
    </cfRule>
  </conditionalFormatting>
  <conditionalFormatting sqref="U125:BC126">
    <cfRule type="expression" dxfId="33" priority="31">
      <formula>INDIRECT(ADDRESS(ROW(),COLUMN()))=TRUNC(INDIRECT(ADDRESS(ROW(),COLUMN())))</formula>
    </cfRule>
  </conditionalFormatting>
  <conditionalFormatting sqref="U128:BC129">
    <cfRule type="expression" dxfId="32" priority="29">
      <formula>INDIRECT(ADDRESS(ROW(),COLUMN()))=TRUNC(INDIRECT(ADDRESS(ROW(),COLUMN())))</formula>
    </cfRule>
  </conditionalFormatting>
  <conditionalFormatting sqref="U131:BC132">
    <cfRule type="expression" dxfId="31" priority="27">
      <formula>INDIRECT(ADDRESS(ROW(),COLUMN()))=TRUNC(INDIRECT(ADDRESS(ROW(),COLUMN())))</formula>
    </cfRule>
  </conditionalFormatting>
  <conditionalFormatting sqref="U134:BC135">
    <cfRule type="expression" dxfId="30" priority="25">
      <formula>INDIRECT(ADDRESS(ROW(),COLUMN()))=TRUNC(INDIRECT(ADDRESS(ROW(),COLUMN())))</formula>
    </cfRule>
  </conditionalFormatting>
  <conditionalFormatting sqref="U137:BC138">
    <cfRule type="expression" dxfId="29" priority="23">
      <formula>INDIRECT(ADDRESS(ROW(),COLUMN()))=TRUNC(INDIRECT(ADDRESS(ROW(),COLUMN())))</formula>
    </cfRule>
  </conditionalFormatting>
  <conditionalFormatting sqref="U140:BC141">
    <cfRule type="expression" dxfId="28" priority="21">
      <formula>INDIRECT(ADDRESS(ROW(),COLUMN()))=TRUNC(INDIRECT(ADDRESS(ROW(),COLUMN())))</formula>
    </cfRule>
  </conditionalFormatting>
  <conditionalFormatting sqref="U143:BC144">
    <cfRule type="expression" dxfId="27" priority="19">
      <formula>INDIRECT(ADDRESS(ROW(),COLUMN()))=TRUNC(INDIRECT(ADDRESS(ROW(),COLUMN())))</formula>
    </cfRule>
  </conditionalFormatting>
  <conditionalFormatting sqref="U146:BC147">
    <cfRule type="expression" dxfId="26" priority="17">
      <formula>INDIRECT(ADDRESS(ROW(),COLUMN()))=TRUNC(INDIRECT(ADDRESS(ROW(),COLUMN())))</formula>
    </cfRule>
  </conditionalFormatting>
  <conditionalFormatting sqref="U149:BC150">
    <cfRule type="expression" dxfId="25" priority="15">
      <formula>INDIRECT(ADDRESS(ROW(),COLUMN()))=TRUNC(INDIRECT(ADDRESS(ROW(),COLUMN())))</formula>
    </cfRule>
  </conditionalFormatting>
  <conditionalFormatting sqref="U152:BC153">
    <cfRule type="expression" dxfId="24" priority="13">
      <formula>INDIRECT(ADDRESS(ROW(),COLUMN()))=TRUNC(INDIRECT(ADDRESS(ROW(),COLUMN())))</formula>
    </cfRule>
  </conditionalFormatting>
  <conditionalFormatting sqref="U155:BC156">
    <cfRule type="expression" dxfId="23" priority="11">
      <formula>INDIRECT(ADDRESS(ROW(),COLUMN()))=TRUNC(INDIRECT(ADDRESS(ROW(),COLUMN())))</formula>
    </cfRule>
  </conditionalFormatting>
  <conditionalFormatting sqref="U158:BC159">
    <cfRule type="expression" dxfId="22" priority="9">
      <formula>INDIRECT(ADDRESS(ROW(),COLUMN()))=TRUNC(INDIRECT(ADDRESS(ROW(),COLUMN())))</formula>
    </cfRule>
  </conditionalFormatting>
  <conditionalFormatting sqref="U161:BC162">
    <cfRule type="expression" dxfId="21" priority="7">
      <formula>INDIRECT(ADDRESS(ROW(),COLUMN()))=TRUNC(INDIRECT(ADDRESS(ROW(),COLUMN())))</formula>
    </cfRule>
  </conditionalFormatting>
  <conditionalFormatting sqref="U164:BC165">
    <cfRule type="expression" dxfId="20" priority="5">
      <formula>INDIRECT(ADDRESS(ROW(),COLUMN()))=TRUNC(INDIRECT(ADDRESS(ROW(),COLUMN())))</formula>
    </cfRule>
  </conditionalFormatting>
  <conditionalFormatting sqref="U167:BC168">
    <cfRule type="expression" dxfId="19" priority="3">
      <formula>INDIRECT(ADDRESS(ROW(),COLUMN()))=TRUNC(INDIRECT(ADDRESS(ROW(),COLUMN())))</formula>
    </cfRule>
  </conditionalFormatting>
  <conditionalFormatting sqref="U170:BC171">
    <cfRule type="expression" dxfId="18" priority="1">
      <formula>INDIRECT(ADDRESS(ROW(),COLUMN()))=TRUNC(INDIRECT(ADDRESS(ROW(),COLUMN())))</formula>
    </cfRule>
  </conditionalFormatting>
  <dataValidations count="9">
    <dataValidation allowBlank="1" showDropDown="0" showInputMessage="1" showErrorMessage="1" error="入力可能範囲　32～40" sqref="BC11"/>
    <dataValidation type="list" allowBlank="1" showDropDown="0" showInputMessage="1" showErrorMessage="0" sqref="U22:AY22 U25:AY25 U28:AY28 U31:AY31 U34:AY34 U37:AY37 U40:AY40 U43:AY43 U46:AY46 U49:AY49 U52:AY52 U55:AY55 U58:AY58 U61:AY61 U64:AY64 U67:AY67 U70:AY70 U73:AY73 U76:AY76 U79:AY79 U82:AY82 U85:AY85 U88:AY88 U91:AY91 U94:AY94 U97:AY97 U100:AY100 U103:AY103 U106:AY106 U109:AY109 U112:AY112 U115:AY115 U118:AY118 U121:AY121 U124:AY124 U127:AY127 U130:AY130 U133:AY133 U136:AY136 U139:AY139 U142:AY142 U145:AY145 U148:AY148 U151:AY151 U154:AY154 U157:AY157 U160:AY160 U163:AY163 U166:AY166 U169:AY169">
      <formula1>シフト記号表</formula1>
    </dataValidation>
    <dataValidation type="list" errorStyle="warning" allowBlank="1" showDropDown="0" showInputMessage="1" showErrorMessage="0" error="リストにない場合のみ、入力してください。" sqref="I22:L171">
      <formula1>INDIRECT(C22)</formula1>
    </dataValidation>
    <dataValidation type="list" allowBlank="1" showDropDown="0" showInputMessage="1" showErrorMessage="0" sqref="H22:H171">
      <formula1>"A, B, C, D"</formula1>
    </dataValidation>
    <dataValidation type="list" allowBlank="1" showDropDown="0" showInputMessage="1" showErrorMessage="0" sqref="C22:E171">
      <formula1>職種</formula1>
    </dataValidation>
    <dataValidation type="list" allowBlank="1" showDropDown="0" showInputMessage="1" showErrorMessage="1" sqref="BC5:BF5">
      <formula1>"予定,実績,予定・実績"</formula1>
    </dataValidation>
    <dataValidation type="list" allowBlank="1" showDropDown="0" showInputMessage="1" showErrorMessage="1" sqref="AD4:AD5">
      <formula1>#REF!</formula1>
    </dataValidation>
    <dataValidation type="decimal" allowBlank="1" showDropDown="0" showInputMessage="1" showErrorMessage="1" error="入力可能範囲　32～40" sqref="AY7:AZ7">
      <formula1>32</formula1>
      <formula2>40</formula2>
    </dataValidation>
    <dataValidation type="list" allowBlank="1" showDropDown="0" showInputMessage="1" showErrorMessage="1" sqref="BC4:BF4">
      <formula1>"４週,暦月"</formula1>
    </dataValidation>
  </dataValidations>
  <printOptions horizontalCentered="1"/>
  <pageMargins left="0.15748031496062992" right="0.15748031496062992" top="0.43307086614173229" bottom="0.55118110236220474" header="0.15748031496062992" footer="0.15748031496062992"/>
  <pageSetup paperSize="9" scale="39" fitToWidth="1" fitToHeight="0" orientation="landscape" usePrinterDefaults="1" r:id="rId1"/>
  <rowBreaks count="2" manualBreakCount="2">
    <brk id="72" max="60" man="1"/>
    <brk id="179"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'標準様式１プルダウン・リスト'!$C$4:$C$10</xm:f>
          </x14:formula1>
          <xm:sqref>AR2:BG2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view="pageBreakPreview" zoomScaleSheetLayoutView="100" workbookViewId="0">
      <selection activeCell="T58" sqref="T58"/>
    </sheetView>
  </sheetViews>
  <sheetFormatPr defaultColWidth="10" defaultRowHeight="18.75"/>
  <cols>
    <col min="1" max="1" width="1.75" style="1190" customWidth="1"/>
    <col min="2" max="2" width="6.25" style="1191" customWidth="1"/>
    <col min="3" max="3" width="11.75" style="1191" customWidth="1"/>
    <col min="4" max="4" width="11.75" style="1191" hidden="1" customWidth="1"/>
    <col min="5" max="5" width="3.75" style="1191" bestFit="1" customWidth="1"/>
    <col min="6" max="6" width="17.375" style="1190" customWidth="1"/>
    <col min="7" max="7" width="3.75" style="1190" bestFit="1" customWidth="1"/>
    <col min="8" max="8" width="17.375" style="1190" customWidth="1"/>
    <col min="9" max="9" width="3.75" style="1190" bestFit="1" customWidth="1"/>
    <col min="10" max="10" width="17.375" style="1191" customWidth="1"/>
    <col min="11" max="11" width="3.75" style="1190" bestFit="1" customWidth="1"/>
    <col min="12" max="12" width="17.375" style="1190" customWidth="1"/>
    <col min="13" max="13" width="5.5" style="1190" customWidth="1"/>
    <col min="14" max="14" width="17.375" style="1190" customWidth="1"/>
    <col min="15" max="15" width="3.75" style="1190" customWidth="1"/>
    <col min="16" max="16" width="17.375" style="1190" customWidth="1"/>
    <col min="17" max="17" width="3.75" style="1190" customWidth="1"/>
    <col min="18" max="18" width="17.375" style="1190" customWidth="1"/>
    <col min="19" max="19" width="3.75" style="1190" customWidth="1"/>
    <col min="20" max="20" width="17.375" style="1190" customWidth="1"/>
    <col min="21" max="21" width="3.75" style="1190" customWidth="1"/>
    <col min="22" max="22" width="17.375" style="1190" customWidth="1"/>
    <col min="23" max="23" width="3.75" style="1190" customWidth="1"/>
    <col min="24" max="24" width="17.375" style="1190" customWidth="1"/>
    <col min="25" max="25" width="3.75" style="1190" customWidth="1"/>
    <col min="26" max="26" width="17.375" style="1190" customWidth="1"/>
    <col min="27" max="27" width="3.75" style="1190" customWidth="1"/>
    <col min="28" max="28" width="56.25" style="1190" customWidth="1"/>
    <col min="29" max="16384" width="10" style="1190"/>
  </cols>
  <sheetData>
    <row r="1" spans="2:28">
      <c r="B1" s="1192" t="s">
        <v>48</v>
      </c>
    </row>
    <row r="2" spans="2:28">
      <c r="B2" s="1193" t="s">
        <v>654</v>
      </c>
      <c r="F2" s="1194"/>
      <c r="J2" s="1201"/>
    </row>
    <row r="3" spans="2:28">
      <c r="B3" s="1194" t="s">
        <v>655</v>
      </c>
      <c r="F3" s="1201" t="s">
        <v>14</v>
      </c>
      <c r="J3" s="1201"/>
    </row>
    <row r="4" spans="2:28">
      <c r="B4" s="1193"/>
      <c r="F4" s="1202" t="s">
        <v>656</v>
      </c>
      <c r="G4" s="1202"/>
      <c r="H4" s="1202"/>
      <c r="I4" s="1202"/>
      <c r="J4" s="1202"/>
      <c r="K4" s="1202"/>
      <c r="L4" s="1202"/>
      <c r="N4" s="1202" t="s">
        <v>497</v>
      </c>
      <c r="O4" s="1202"/>
      <c r="P4" s="1202"/>
      <c r="R4" s="1202" t="s">
        <v>235</v>
      </c>
      <c r="S4" s="1202"/>
      <c r="T4" s="1202"/>
      <c r="U4" s="1202"/>
      <c r="V4" s="1202"/>
      <c r="W4" s="1202"/>
      <c r="X4" s="1202"/>
      <c r="Z4" s="1211" t="s">
        <v>658</v>
      </c>
      <c r="AB4" s="1202" t="s">
        <v>567</v>
      </c>
    </row>
    <row r="5" spans="2:28">
      <c r="B5" s="1191" t="s">
        <v>637</v>
      </c>
      <c r="C5" s="1191" t="s">
        <v>190</v>
      </c>
      <c r="F5" s="1191" t="s">
        <v>659</v>
      </c>
      <c r="G5" s="1191"/>
      <c r="H5" s="1191" t="s">
        <v>135</v>
      </c>
      <c r="J5" s="1191" t="s">
        <v>314</v>
      </c>
      <c r="L5" s="1191" t="s">
        <v>656</v>
      </c>
      <c r="N5" s="1191" t="s">
        <v>660</v>
      </c>
      <c r="P5" s="1191" t="s">
        <v>661</v>
      </c>
      <c r="R5" s="1191" t="s">
        <v>660</v>
      </c>
      <c r="T5" s="1191" t="s">
        <v>661</v>
      </c>
      <c r="V5" s="1191" t="s">
        <v>314</v>
      </c>
      <c r="X5" s="1191" t="s">
        <v>656</v>
      </c>
      <c r="Z5" s="1212" t="s">
        <v>662</v>
      </c>
      <c r="AB5" s="1202"/>
    </row>
    <row r="6" spans="2:28">
      <c r="B6" s="1195">
        <v>1</v>
      </c>
      <c r="C6" s="1196" t="s">
        <v>663</v>
      </c>
      <c r="D6" s="1200" t="str">
        <f t="shared" ref="D6:D38" si="0">C6</f>
        <v>a</v>
      </c>
      <c r="E6" s="1195" t="s">
        <v>665</v>
      </c>
      <c r="F6" s="1203"/>
      <c r="G6" s="1195" t="s">
        <v>479</v>
      </c>
      <c r="H6" s="1203"/>
      <c r="I6" s="1205" t="s">
        <v>666</v>
      </c>
      <c r="J6" s="1203">
        <v>0</v>
      </c>
      <c r="K6" s="1206" t="s">
        <v>557</v>
      </c>
      <c r="L6" s="1202" t="str">
        <f t="shared" ref="L6:L22" si="1">IF(OR(F6="",H6=""),"",(H6+IF(F6&gt;H6,1,0)-F6-J6)*24)</f>
        <v/>
      </c>
      <c r="N6" s="1203">
        <v>0.29166666666666669</v>
      </c>
      <c r="O6" s="1191" t="s">
        <v>479</v>
      </c>
      <c r="P6" s="1203">
        <v>0.83333333333333337</v>
      </c>
      <c r="R6" s="1209" t="str">
        <f t="shared" ref="R6:R22" si="2">IF(F6="","",IF(F6&lt;N6,N6,IF(F6&gt;=P6,"",F6)))</f>
        <v/>
      </c>
      <c r="S6" s="1191" t="s">
        <v>479</v>
      </c>
      <c r="T6" s="1209" t="str">
        <f t="shared" ref="T6:T22" si="3">IF(H6="","",IF(H6&gt;F6,IF(H6&lt;P6,H6,P6),P6))</f>
        <v/>
      </c>
      <c r="U6" s="1210" t="s">
        <v>666</v>
      </c>
      <c r="V6" s="1203">
        <v>0</v>
      </c>
      <c r="W6" s="1190" t="s">
        <v>557</v>
      </c>
      <c r="X6" s="1202" t="str">
        <f t="shared" ref="X6:X22" si="4">IF(R6="","",IF((T6+IF(R6&gt;T6,1,0)-R6-V6)*24=0,"",(T6+IF(R6&gt;T6,1,0)-R6-V6)*24))</f>
        <v/>
      </c>
      <c r="Z6" s="1202" t="str">
        <f t="shared" ref="Z6:Z22" si="5">IF(X6="",L6,IF(OR(L6-X6=0,L6-X6&lt;0),"-",L6-X6))</f>
        <v/>
      </c>
      <c r="AB6" s="1213"/>
    </row>
    <row r="7" spans="2:28">
      <c r="B7" s="1195">
        <v>2</v>
      </c>
      <c r="C7" s="1196" t="s">
        <v>667</v>
      </c>
      <c r="D7" s="1200" t="str">
        <f t="shared" si="0"/>
        <v>b</v>
      </c>
      <c r="E7" s="1195" t="s">
        <v>665</v>
      </c>
      <c r="F7" s="1203"/>
      <c r="G7" s="1195" t="s">
        <v>479</v>
      </c>
      <c r="H7" s="1203"/>
      <c r="I7" s="1205" t="s">
        <v>666</v>
      </c>
      <c r="J7" s="1203">
        <v>0</v>
      </c>
      <c r="K7" s="1206" t="s">
        <v>557</v>
      </c>
      <c r="L7" s="1202" t="str">
        <f t="shared" si="1"/>
        <v/>
      </c>
      <c r="N7" s="1207">
        <f t="shared" ref="N7:N22" si="6">$N$6</f>
        <v>0.29166666666666669</v>
      </c>
      <c r="O7" s="1191" t="s">
        <v>479</v>
      </c>
      <c r="P7" s="1207">
        <f t="shared" ref="P7:P22" si="7">$P$6</f>
        <v>0.83333333333333337</v>
      </c>
      <c r="R7" s="1209" t="str">
        <f t="shared" si="2"/>
        <v/>
      </c>
      <c r="S7" s="1191" t="s">
        <v>479</v>
      </c>
      <c r="T7" s="1209" t="str">
        <f t="shared" si="3"/>
        <v/>
      </c>
      <c r="U7" s="1210" t="s">
        <v>666</v>
      </c>
      <c r="V7" s="1203">
        <v>0</v>
      </c>
      <c r="W7" s="1190" t="s">
        <v>557</v>
      </c>
      <c r="X7" s="1202" t="str">
        <f t="shared" si="4"/>
        <v/>
      </c>
      <c r="Z7" s="1202" t="str">
        <f t="shared" si="5"/>
        <v/>
      </c>
      <c r="AB7" s="1213"/>
    </row>
    <row r="8" spans="2:28">
      <c r="B8" s="1195">
        <v>3</v>
      </c>
      <c r="C8" s="1196" t="s">
        <v>669</v>
      </c>
      <c r="D8" s="1200" t="str">
        <f t="shared" si="0"/>
        <v>c</v>
      </c>
      <c r="E8" s="1195" t="s">
        <v>665</v>
      </c>
      <c r="F8" s="1203"/>
      <c r="G8" s="1195" t="s">
        <v>479</v>
      </c>
      <c r="H8" s="1203"/>
      <c r="I8" s="1205" t="s">
        <v>666</v>
      </c>
      <c r="J8" s="1203">
        <v>0</v>
      </c>
      <c r="K8" s="1206" t="s">
        <v>557</v>
      </c>
      <c r="L8" s="1202" t="str">
        <f t="shared" si="1"/>
        <v/>
      </c>
      <c r="N8" s="1207">
        <f t="shared" si="6"/>
        <v>0.29166666666666669</v>
      </c>
      <c r="O8" s="1191" t="s">
        <v>479</v>
      </c>
      <c r="P8" s="1207">
        <f t="shared" si="7"/>
        <v>0.83333333333333337</v>
      </c>
      <c r="R8" s="1209" t="str">
        <f t="shared" si="2"/>
        <v/>
      </c>
      <c r="S8" s="1191" t="s">
        <v>479</v>
      </c>
      <c r="T8" s="1209" t="str">
        <f t="shared" si="3"/>
        <v/>
      </c>
      <c r="U8" s="1210" t="s">
        <v>666</v>
      </c>
      <c r="V8" s="1203">
        <v>0</v>
      </c>
      <c r="W8" s="1190" t="s">
        <v>557</v>
      </c>
      <c r="X8" s="1202" t="str">
        <f t="shared" si="4"/>
        <v/>
      </c>
      <c r="Z8" s="1202" t="str">
        <f t="shared" si="5"/>
        <v/>
      </c>
      <c r="AB8" s="1213"/>
    </row>
    <row r="9" spans="2:28">
      <c r="B9" s="1195">
        <v>4</v>
      </c>
      <c r="C9" s="1196" t="s">
        <v>671</v>
      </c>
      <c r="D9" s="1200" t="str">
        <f t="shared" si="0"/>
        <v>d</v>
      </c>
      <c r="E9" s="1195" t="s">
        <v>665</v>
      </c>
      <c r="F9" s="1203"/>
      <c r="G9" s="1195" t="s">
        <v>479</v>
      </c>
      <c r="H9" s="1203"/>
      <c r="I9" s="1205" t="s">
        <v>666</v>
      </c>
      <c r="J9" s="1203">
        <v>0</v>
      </c>
      <c r="K9" s="1206" t="s">
        <v>557</v>
      </c>
      <c r="L9" s="1202" t="str">
        <f t="shared" si="1"/>
        <v/>
      </c>
      <c r="N9" s="1207">
        <f t="shared" si="6"/>
        <v>0.29166666666666669</v>
      </c>
      <c r="O9" s="1191" t="s">
        <v>479</v>
      </c>
      <c r="P9" s="1207">
        <f t="shared" si="7"/>
        <v>0.83333333333333337</v>
      </c>
      <c r="R9" s="1209" t="str">
        <f t="shared" si="2"/>
        <v/>
      </c>
      <c r="S9" s="1191" t="s">
        <v>479</v>
      </c>
      <c r="T9" s="1209" t="str">
        <f t="shared" si="3"/>
        <v/>
      </c>
      <c r="U9" s="1210" t="s">
        <v>666</v>
      </c>
      <c r="V9" s="1203">
        <v>0</v>
      </c>
      <c r="W9" s="1190" t="s">
        <v>557</v>
      </c>
      <c r="X9" s="1202" t="str">
        <f t="shared" si="4"/>
        <v/>
      </c>
      <c r="Z9" s="1202" t="str">
        <f t="shared" si="5"/>
        <v/>
      </c>
      <c r="AB9" s="1213"/>
    </row>
    <row r="10" spans="2:28">
      <c r="B10" s="1195">
        <v>5</v>
      </c>
      <c r="C10" s="1196" t="s">
        <v>119</v>
      </c>
      <c r="D10" s="1200" t="str">
        <f t="shared" si="0"/>
        <v>e</v>
      </c>
      <c r="E10" s="1195" t="s">
        <v>665</v>
      </c>
      <c r="F10" s="1203"/>
      <c r="G10" s="1195" t="s">
        <v>479</v>
      </c>
      <c r="H10" s="1203"/>
      <c r="I10" s="1205" t="s">
        <v>666</v>
      </c>
      <c r="J10" s="1203">
        <v>0</v>
      </c>
      <c r="K10" s="1206" t="s">
        <v>557</v>
      </c>
      <c r="L10" s="1202" t="str">
        <f t="shared" si="1"/>
        <v/>
      </c>
      <c r="N10" s="1207">
        <f t="shared" si="6"/>
        <v>0.29166666666666669</v>
      </c>
      <c r="O10" s="1191" t="s">
        <v>479</v>
      </c>
      <c r="P10" s="1207">
        <f t="shared" si="7"/>
        <v>0.83333333333333337</v>
      </c>
      <c r="R10" s="1209" t="str">
        <f t="shared" si="2"/>
        <v/>
      </c>
      <c r="S10" s="1191" t="s">
        <v>479</v>
      </c>
      <c r="T10" s="1209" t="str">
        <f t="shared" si="3"/>
        <v/>
      </c>
      <c r="U10" s="1210" t="s">
        <v>666</v>
      </c>
      <c r="V10" s="1203">
        <v>0</v>
      </c>
      <c r="W10" s="1190" t="s">
        <v>557</v>
      </c>
      <c r="X10" s="1202" t="str">
        <f t="shared" si="4"/>
        <v/>
      </c>
      <c r="Z10" s="1202" t="str">
        <f t="shared" si="5"/>
        <v/>
      </c>
      <c r="AB10" s="1213"/>
    </row>
    <row r="11" spans="2:28">
      <c r="B11" s="1195">
        <v>6</v>
      </c>
      <c r="C11" s="1196" t="s">
        <v>418</v>
      </c>
      <c r="D11" s="1200" t="str">
        <f t="shared" si="0"/>
        <v>f</v>
      </c>
      <c r="E11" s="1195" t="s">
        <v>665</v>
      </c>
      <c r="F11" s="1203"/>
      <c r="G11" s="1195" t="s">
        <v>479</v>
      </c>
      <c r="H11" s="1203"/>
      <c r="I11" s="1205" t="s">
        <v>666</v>
      </c>
      <c r="J11" s="1203">
        <v>0</v>
      </c>
      <c r="K11" s="1206" t="s">
        <v>557</v>
      </c>
      <c r="L11" s="1202" t="str">
        <f t="shared" si="1"/>
        <v/>
      </c>
      <c r="N11" s="1207">
        <f t="shared" si="6"/>
        <v>0.29166666666666669</v>
      </c>
      <c r="O11" s="1191" t="s">
        <v>479</v>
      </c>
      <c r="P11" s="1207">
        <f t="shared" si="7"/>
        <v>0.83333333333333337</v>
      </c>
      <c r="R11" s="1209" t="str">
        <f t="shared" si="2"/>
        <v/>
      </c>
      <c r="S11" s="1191" t="s">
        <v>479</v>
      </c>
      <c r="T11" s="1209" t="str">
        <f t="shared" si="3"/>
        <v/>
      </c>
      <c r="U11" s="1210" t="s">
        <v>666</v>
      </c>
      <c r="V11" s="1203">
        <v>0</v>
      </c>
      <c r="W11" s="1190" t="s">
        <v>557</v>
      </c>
      <c r="X11" s="1202" t="str">
        <f t="shared" si="4"/>
        <v/>
      </c>
      <c r="Z11" s="1202" t="str">
        <f t="shared" si="5"/>
        <v/>
      </c>
      <c r="AB11" s="1213"/>
    </row>
    <row r="12" spans="2:28">
      <c r="B12" s="1195">
        <v>7</v>
      </c>
      <c r="C12" s="1196" t="s">
        <v>648</v>
      </c>
      <c r="D12" s="1200" t="str">
        <f t="shared" si="0"/>
        <v>g</v>
      </c>
      <c r="E12" s="1195" t="s">
        <v>665</v>
      </c>
      <c r="F12" s="1203"/>
      <c r="G12" s="1195" t="s">
        <v>479</v>
      </c>
      <c r="H12" s="1203"/>
      <c r="I12" s="1205" t="s">
        <v>666</v>
      </c>
      <c r="J12" s="1203">
        <v>0</v>
      </c>
      <c r="K12" s="1206" t="s">
        <v>557</v>
      </c>
      <c r="L12" s="1202" t="str">
        <f t="shared" si="1"/>
        <v/>
      </c>
      <c r="N12" s="1207">
        <f t="shared" si="6"/>
        <v>0.29166666666666669</v>
      </c>
      <c r="O12" s="1191" t="s">
        <v>479</v>
      </c>
      <c r="P12" s="1207">
        <f t="shared" si="7"/>
        <v>0.83333333333333337</v>
      </c>
      <c r="R12" s="1209" t="str">
        <f t="shared" si="2"/>
        <v/>
      </c>
      <c r="S12" s="1191" t="s">
        <v>479</v>
      </c>
      <c r="T12" s="1209" t="str">
        <f t="shared" si="3"/>
        <v/>
      </c>
      <c r="U12" s="1210" t="s">
        <v>666</v>
      </c>
      <c r="V12" s="1203">
        <v>0</v>
      </c>
      <c r="W12" s="1190" t="s">
        <v>557</v>
      </c>
      <c r="X12" s="1202" t="str">
        <f t="shared" si="4"/>
        <v/>
      </c>
      <c r="Z12" s="1202" t="str">
        <f t="shared" si="5"/>
        <v/>
      </c>
      <c r="AB12" s="1213"/>
    </row>
    <row r="13" spans="2:28">
      <c r="B13" s="1195">
        <v>8</v>
      </c>
      <c r="C13" s="1196" t="s">
        <v>350</v>
      </c>
      <c r="D13" s="1200" t="str">
        <f t="shared" si="0"/>
        <v>h</v>
      </c>
      <c r="E13" s="1195" t="s">
        <v>665</v>
      </c>
      <c r="F13" s="1203"/>
      <c r="G13" s="1195" t="s">
        <v>479</v>
      </c>
      <c r="H13" s="1203"/>
      <c r="I13" s="1205" t="s">
        <v>666</v>
      </c>
      <c r="J13" s="1203">
        <v>0</v>
      </c>
      <c r="K13" s="1206" t="s">
        <v>557</v>
      </c>
      <c r="L13" s="1202" t="str">
        <f t="shared" si="1"/>
        <v/>
      </c>
      <c r="N13" s="1207">
        <f t="shared" si="6"/>
        <v>0.29166666666666669</v>
      </c>
      <c r="O13" s="1191" t="s">
        <v>479</v>
      </c>
      <c r="P13" s="1207">
        <f t="shared" si="7"/>
        <v>0.83333333333333337</v>
      </c>
      <c r="R13" s="1209" t="str">
        <f t="shared" si="2"/>
        <v/>
      </c>
      <c r="S13" s="1191" t="s">
        <v>479</v>
      </c>
      <c r="T13" s="1209" t="str">
        <f t="shared" si="3"/>
        <v/>
      </c>
      <c r="U13" s="1210" t="s">
        <v>666</v>
      </c>
      <c r="V13" s="1203">
        <v>0</v>
      </c>
      <c r="W13" s="1190" t="s">
        <v>557</v>
      </c>
      <c r="X13" s="1202" t="str">
        <f t="shared" si="4"/>
        <v/>
      </c>
      <c r="Z13" s="1202" t="str">
        <f t="shared" si="5"/>
        <v/>
      </c>
      <c r="AB13" s="1213"/>
    </row>
    <row r="14" spans="2:28">
      <c r="B14" s="1195">
        <v>9</v>
      </c>
      <c r="C14" s="1196" t="s">
        <v>672</v>
      </c>
      <c r="D14" s="1200" t="str">
        <f t="shared" si="0"/>
        <v>i</v>
      </c>
      <c r="E14" s="1195" t="s">
        <v>665</v>
      </c>
      <c r="F14" s="1203"/>
      <c r="G14" s="1195" t="s">
        <v>479</v>
      </c>
      <c r="H14" s="1203"/>
      <c r="I14" s="1205" t="s">
        <v>666</v>
      </c>
      <c r="J14" s="1203">
        <v>0</v>
      </c>
      <c r="K14" s="1206" t="s">
        <v>557</v>
      </c>
      <c r="L14" s="1202" t="str">
        <f t="shared" si="1"/>
        <v/>
      </c>
      <c r="N14" s="1207">
        <f t="shared" si="6"/>
        <v>0.29166666666666669</v>
      </c>
      <c r="O14" s="1191" t="s">
        <v>479</v>
      </c>
      <c r="P14" s="1207">
        <f t="shared" si="7"/>
        <v>0.83333333333333337</v>
      </c>
      <c r="R14" s="1209" t="str">
        <f t="shared" si="2"/>
        <v/>
      </c>
      <c r="S14" s="1191" t="s">
        <v>479</v>
      </c>
      <c r="T14" s="1209" t="str">
        <f t="shared" si="3"/>
        <v/>
      </c>
      <c r="U14" s="1210" t="s">
        <v>666</v>
      </c>
      <c r="V14" s="1203">
        <v>0</v>
      </c>
      <c r="W14" s="1190" t="s">
        <v>557</v>
      </c>
      <c r="X14" s="1202" t="str">
        <f t="shared" si="4"/>
        <v/>
      </c>
      <c r="Z14" s="1202" t="str">
        <f t="shared" si="5"/>
        <v/>
      </c>
      <c r="AB14" s="1213"/>
    </row>
    <row r="15" spans="2:28">
      <c r="B15" s="1195">
        <v>10</v>
      </c>
      <c r="C15" s="1196" t="s">
        <v>466</v>
      </c>
      <c r="D15" s="1200" t="str">
        <f t="shared" si="0"/>
        <v>j</v>
      </c>
      <c r="E15" s="1195" t="s">
        <v>665</v>
      </c>
      <c r="F15" s="1203"/>
      <c r="G15" s="1195" t="s">
        <v>479</v>
      </c>
      <c r="H15" s="1203"/>
      <c r="I15" s="1205" t="s">
        <v>666</v>
      </c>
      <c r="J15" s="1203">
        <v>0</v>
      </c>
      <c r="K15" s="1206" t="s">
        <v>557</v>
      </c>
      <c r="L15" s="1202" t="str">
        <f t="shared" si="1"/>
        <v/>
      </c>
      <c r="N15" s="1207">
        <f t="shared" si="6"/>
        <v>0.29166666666666669</v>
      </c>
      <c r="O15" s="1191" t="s">
        <v>479</v>
      </c>
      <c r="P15" s="1207">
        <f t="shared" si="7"/>
        <v>0.83333333333333337</v>
      </c>
      <c r="R15" s="1209" t="str">
        <f t="shared" si="2"/>
        <v/>
      </c>
      <c r="S15" s="1191" t="s">
        <v>479</v>
      </c>
      <c r="T15" s="1209" t="str">
        <f t="shared" si="3"/>
        <v/>
      </c>
      <c r="U15" s="1210" t="s">
        <v>666</v>
      </c>
      <c r="V15" s="1203">
        <v>0</v>
      </c>
      <c r="W15" s="1190" t="s">
        <v>557</v>
      </c>
      <c r="X15" s="1202" t="str">
        <f t="shared" si="4"/>
        <v/>
      </c>
      <c r="Z15" s="1202" t="str">
        <f t="shared" si="5"/>
        <v/>
      </c>
      <c r="AB15" s="1213"/>
    </row>
    <row r="16" spans="2:28">
      <c r="B16" s="1195">
        <v>11</v>
      </c>
      <c r="C16" s="1196" t="s">
        <v>253</v>
      </c>
      <c r="D16" s="1200" t="str">
        <f t="shared" si="0"/>
        <v>k</v>
      </c>
      <c r="E16" s="1195" t="s">
        <v>665</v>
      </c>
      <c r="F16" s="1203"/>
      <c r="G16" s="1195" t="s">
        <v>479</v>
      </c>
      <c r="H16" s="1203"/>
      <c r="I16" s="1205" t="s">
        <v>666</v>
      </c>
      <c r="J16" s="1203">
        <v>0</v>
      </c>
      <c r="K16" s="1206" t="s">
        <v>557</v>
      </c>
      <c r="L16" s="1202" t="str">
        <f t="shared" si="1"/>
        <v/>
      </c>
      <c r="N16" s="1207">
        <f t="shared" si="6"/>
        <v>0.29166666666666669</v>
      </c>
      <c r="O16" s="1191" t="s">
        <v>479</v>
      </c>
      <c r="P16" s="1207">
        <f t="shared" si="7"/>
        <v>0.83333333333333337</v>
      </c>
      <c r="R16" s="1209" t="str">
        <f t="shared" si="2"/>
        <v/>
      </c>
      <c r="S16" s="1191" t="s">
        <v>479</v>
      </c>
      <c r="T16" s="1209" t="str">
        <f t="shared" si="3"/>
        <v/>
      </c>
      <c r="U16" s="1210" t="s">
        <v>666</v>
      </c>
      <c r="V16" s="1203">
        <v>0</v>
      </c>
      <c r="W16" s="1190" t="s">
        <v>557</v>
      </c>
      <c r="X16" s="1202" t="str">
        <f t="shared" si="4"/>
        <v/>
      </c>
      <c r="Z16" s="1202" t="str">
        <f t="shared" si="5"/>
        <v/>
      </c>
      <c r="AB16" s="1213"/>
    </row>
    <row r="17" spans="2:28">
      <c r="B17" s="1195">
        <v>12</v>
      </c>
      <c r="C17" s="1196" t="s">
        <v>673</v>
      </c>
      <c r="D17" s="1200" t="str">
        <f t="shared" si="0"/>
        <v>l</v>
      </c>
      <c r="E17" s="1195" t="s">
        <v>665</v>
      </c>
      <c r="F17" s="1203"/>
      <c r="G17" s="1195" t="s">
        <v>479</v>
      </c>
      <c r="H17" s="1203"/>
      <c r="I17" s="1205" t="s">
        <v>666</v>
      </c>
      <c r="J17" s="1203">
        <v>0</v>
      </c>
      <c r="K17" s="1206" t="s">
        <v>557</v>
      </c>
      <c r="L17" s="1202" t="str">
        <f t="shared" si="1"/>
        <v/>
      </c>
      <c r="N17" s="1207">
        <f t="shared" si="6"/>
        <v>0.29166666666666669</v>
      </c>
      <c r="O17" s="1191" t="s">
        <v>479</v>
      </c>
      <c r="P17" s="1207">
        <f t="shared" si="7"/>
        <v>0.83333333333333337</v>
      </c>
      <c r="R17" s="1209" t="str">
        <f t="shared" si="2"/>
        <v/>
      </c>
      <c r="S17" s="1191" t="s">
        <v>479</v>
      </c>
      <c r="T17" s="1209" t="str">
        <f t="shared" si="3"/>
        <v/>
      </c>
      <c r="U17" s="1210" t="s">
        <v>666</v>
      </c>
      <c r="V17" s="1203">
        <v>0</v>
      </c>
      <c r="W17" s="1190" t="s">
        <v>557</v>
      </c>
      <c r="X17" s="1202" t="str">
        <f t="shared" si="4"/>
        <v/>
      </c>
      <c r="Z17" s="1202" t="str">
        <f t="shared" si="5"/>
        <v/>
      </c>
      <c r="AB17" s="1213"/>
    </row>
    <row r="18" spans="2:28">
      <c r="B18" s="1195">
        <v>13</v>
      </c>
      <c r="C18" s="1196" t="s">
        <v>415</v>
      </c>
      <c r="D18" s="1200" t="str">
        <f t="shared" si="0"/>
        <v>m</v>
      </c>
      <c r="E18" s="1195" t="s">
        <v>665</v>
      </c>
      <c r="F18" s="1203"/>
      <c r="G18" s="1195" t="s">
        <v>479</v>
      </c>
      <c r="H18" s="1203"/>
      <c r="I18" s="1205" t="s">
        <v>666</v>
      </c>
      <c r="J18" s="1203">
        <v>0</v>
      </c>
      <c r="K18" s="1206" t="s">
        <v>557</v>
      </c>
      <c r="L18" s="1202" t="str">
        <f t="shared" si="1"/>
        <v/>
      </c>
      <c r="N18" s="1207">
        <f t="shared" si="6"/>
        <v>0.29166666666666669</v>
      </c>
      <c r="O18" s="1191" t="s">
        <v>479</v>
      </c>
      <c r="P18" s="1207">
        <f t="shared" si="7"/>
        <v>0.83333333333333337</v>
      </c>
      <c r="R18" s="1209" t="str">
        <f t="shared" si="2"/>
        <v/>
      </c>
      <c r="S18" s="1191" t="s">
        <v>479</v>
      </c>
      <c r="T18" s="1209" t="str">
        <f t="shared" si="3"/>
        <v/>
      </c>
      <c r="U18" s="1210" t="s">
        <v>666</v>
      </c>
      <c r="V18" s="1203">
        <v>0</v>
      </c>
      <c r="W18" s="1190" t="s">
        <v>557</v>
      </c>
      <c r="X18" s="1202" t="str">
        <f t="shared" si="4"/>
        <v/>
      </c>
      <c r="Z18" s="1202" t="str">
        <f t="shared" si="5"/>
        <v/>
      </c>
      <c r="AB18" s="1213"/>
    </row>
    <row r="19" spans="2:28">
      <c r="B19" s="1195">
        <v>14</v>
      </c>
      <c r="C19" s="1196" t="s">
        <v>675</v>
      </c>
      <c r="D19" s="1200" t="str">
        <f t="shared" si="0"/>
        <v>n</v>
      </c>
      <c r="E19" s="1195" t="s">
        <v>665</v>
      </c>
      <c r="F19" s="1203"/>
      <c r="G19" s="1195" t="s">
        <v>479</v>
      </c>
      <c r="H19" s="1203"/>
      <c r="I19" s="1205" t="s">
        <v>666</v>
      </c>
      <c r="J19" s="1203">
        <v>0</v>
      </c>
      <c r="K19" s="1206" t="s">
        <v>557</v>
      </c>
      <c r="L19" s="1202" t="str">
        <f t="shared" si="1"/>
        <v/>
      </c>
      <c r="N19" s="1207">
        <f t="shared" si="6"/>
        <v>0.29166666666666669</v>
      </c>
      <c r="O19" s="1191" t="s">
        <v>479</v>
      </c>
      <c r="P19" s="1207">
        <f t="shared" si="7"/>
        <v>0.83333333333333337</v>
      </c>
      <c r="R19" s="1209" t="str">
        <f t="shared" si="2"/>
        <v/>
      </c>
      <c r="S19" s="1191" t="s">
        <v>479</v>
      </c>
      <c r="T19" s="1209" t="str">
        <f t="shared" si="3"/>
        <v/>
      </c>
      <c r="U19" s="1210" t="s">
        <v>666</v>
      </c>
      <c r="V19" s="1203">
        <v>0</v>
      </c>
      <c r="W19" s="1190" t="s">
        <v>557</v>
      </c>
      <c r="X19" s="1202" t="str">
        <f t="shared" si="4"/>
        <v/>
      </c>
      <c r="Z19" s="1202" t="str">
        <f t="shared" si="5"/>
        <v/>
      </c>
      <c r="AB19" s="1213"/>
    </row>
    <row r="20" spans="2:28">
      <c r="B20" s="1195">
        <v>15</v>
      </c>
      <c r="C20" s="1196" t="s">
        <v>664</v>
      </c>
      <c r="D20" s="1200" t="str">
        <f t="shared" si="0"/>
        <v>o</v>
      </c>
      <c r="E20" s="1195" t="s">
        <v>665</v>
      </c>
      <c r="F20" s="1203"/>
      <c r="G20" s="1195" t="s">
        <v>479</v>
      </c>
      <c r="H20" s="1203"/>
      <c r="I20" s="1205" t="s">
        <v>666</v>
      </c>
      <c r="J20" s="1203">
        <v>0</v>
      </c>
      <c r="K20" s="1206" t="s">
        <v>557</v>
      </c>
      <c r="L20" s="1202" t="str">
        <f t="shared" si="1"/>
        <v/>
      </c>
      <c r="N20" s="1207">
        <f t="shared" si="6"/>
        <v>0.29166666666666669</v>
      </c>
      <c r="O20" s="1191" t="s">
        <v>479</v>
      </c>
      <c r="P20" s="1207">
        <f t="shared" si="7"/>
        <v>0.83333333333333337</v>
      </c>
      <c r="R20" s="1209" t="str">
        <f t="shared" si="2"/>
        <v/>
      </c>
      <c r="S20" s="1191" t="s">
        <v>479</v>
      </c>
      <c r="T20" s="1209" t="str">
        <f t="shared" si="3"/>
        <v/>
      </c>
      <c r="U20" s="1210" t="s">
        <v>666</v>
      </c>
      <c r="V20" s="1203">
        <v>0</v>
      </c>
      <c r="W20" s="1190" t="s">
        <v>557</v>
      </c>
      <c r="X20" s="1202" t="str">
        <f t="shared" si="4"/>
        <v/>
      </c>
      <c r="Z20" s="1202" t="str">
        <f t="shared" si="5"/>
        <v/>
      </c>
      <c r="AB20" s="1213"/>
    </row>
    <row r="21" spans="2:28">
      <c r="B21" s="1195">
        <v>16</v>
      </c>
      <c r="C21" s="1196" t="s">
        <v>406</v>
      </c>
      <c r="D21" s="1200" t="str">
        <f t="shared" si="0"/>
        <v>p</v>
      </c>
      <c r="E21" s="1195" t="s">
        <v>665</v>
      </c>
      <c r="F21" s="1203"/>
      <c r="G21" s="1195" t="s">
        <v>479</v>
      </c>
      <c r="H21" s="1203"/>
      <c r="I21" s="1205" t="s">
        <v>666</v>
      </c>
      <c r="J21" s="1203">
        <v>0</v>
      </c>
      <c r="K21" s="1206" t="s">
        <v>557</v>
      </c>
      <c r="L21" s="1202" t="str">
        <f t="shared" si="1"/>
        <v/>
      </c>
      <c r="N21" s="1207">
        <f t="shared" si="6"/>
        <v>0.29166666666666669</v>
      </c>
      <c r="O21" s="1191" t="s">
        <v>479</v>
      </c>
      <c r="P21" s="1207">
        <f t="shared" si="7"/>
        <v>0.83333333333333337</v>
      </c>
      <c r="R21" s="1209" t="str">
        <f t="shared" si="2"/>
        <v/>
      </c>
      <c r="S21" s="1191" t="s">
        <v>479</v>
      </c>
      <c r="T21" s="1209" t="str">
        <f t="shared" si="3"/>
        <v/>
      </c>
      <c r="U21" s="1210" t="s">
        <v>666</v>
      </c>
      <c r="V21" s="1203">
        <v>0</v>
      </c>
      <c r="W21" s="1190" t="s">
        <v>557</v>
      </c>
      <c r="X21" s="1202" t="str">
        <f t="shared" si="4"/>
        <v/>
      </c>
      <c r="Z21" s="1202" t="str">
        <f t="shared" si="5"/>
        <v/>
      </c>
      <c r="AB21" s="1213"/>
    </row>
    <row r="22" spans="2:28">
      <c r="B22" s="1195">
        <v>17</v>
      </c>
      <c r="C22" s="1196" t="s">
        <v>676</v>
      </c>
      <c r="D22" s="1200" t="str">
        <f t="shared" si="0"/>
        <v>q</v>
      </c>
      <c r="E22" s="1195" t="s">
        <v>665</v>
      </c>
      <c r="F22" s="1203"/>
      <c r="G22" s="1195" t="s">
        <v>479</v>
      </c>
      <c r="H22" s="1203"/>
      <c r="I22" s="1205" t="s">
        <v>666</v>
      </c>
      <c r="J22" s="1203">
        <v>0</v>
      </c>
      <c r="K22" s="1206" t="s">
        <v>557</v>
      </c>
      <c r="L22" s="1202" t="str">
        <f t="shared" si="1"/>
        <v/>
      </c>
      <c r="N22" s="1207">
        <f t="shared" si="6"/>
        <v>0.29166666666666669</v>
      </c>
      <c r="O22" s="1191" t="s">
        <v>479</v>
      </c>
      <c r="P22" s="1207">
        <f t="shared" si="7"/>
        <v>0.83333333333333337</v>
      </c>
      <c r="R22" s="1209" t="str">
        <f t="shared" si="2"/>
        <v/>
      </c>
      <c r="S22" s="1191" t="s">
        <v>479</v>
      </c>
      <c r="T22" s="1209" t="str">
        <f t="shared" si="3"/>
        <v/>
      </c>
      <c r="U22" s="1210" t="s">
        <v>666</v>
      </c>
      <c r="V22" s="1203">
        <v>0</v>
      </c>
      <c r="W22" s="1190" t="s">
        <v>557</v>
      </c>
      <c r="X22" s="1202" t="str">
        <f t="shared" si="4"/>
        <v/>
      </c>
      <c r="Z22" s="1202" t="str">
        <f t="shared" si="5"/>
        <v/>
      </c>
      <c r="AB22" s="1213"/>
    </row>
    <row r="23" spans="2:28">
      <c r="B23" s="1195">
        <v>18</v>
      </c>
      <c r="C23" s="1196" t="s">
        <v>678</v>
      </c>
      <c r="D23" s="1200" t="str">
        <f t="shared" si="0"/>
        <v>r</v>
      </c>
      <c r="E23" s="1195" t="s">
        <v>665</v>
      </c>
      <c r="F23" s="1204"/>
      <c r="G23" s="1195" t="s">
        <v>479</v>
      </c>
      <c r="H23" s="1204"/>
      <c r="I23" s="1205" t="s">
        <v>666</v>
      </c>
      <c r="J23" s="1204"/>
      <c r="K23" s="1206" t="s">
        <v>557</v>
      </c>
      <c r="L23" s="1196">
        <v>1</v>
      </c>
      <c r="N23" s="1208"/>
      <c r="O23" s="1195" t="s">
        <v>479</v>
      </c>
      <c r="P23" s="1208"/>
      <c r="Q23" s="1206"/>
      <c r="R23" s="1208"/>
      <c r="S23" s="1195" t="s">
        <v>479</v>
      </c>
      <c r="T23" s="1208"/>
      <c r="U23" s="1205" t="s">
        <v>666</v>
      </c>
      <c r="V23" s="1204"/>
      <c r="W23" s="1206" t="s">
        <v>557</v>
      </c>
      <c r="X23" s="1196">
        <v>1</v>
      </c>
      <c r="Y23" s="1206"/>
      <c r="Z23" s="1196" t="s">
        <v>548</v>
      </c>
      <c r="AB23" s="1213"/>
    </row>
    <row r="24" spans="2:28">
      <c r="B24" s="1195">
        <v>19</v>
      </c>
      <c r="C24" s="1196" t="s">
        <v>370</v>
      </c>
      <c r="D24" s="1200" t="str">
        <f t="shared" si="0"/>
        <v>s</v>
      </c>
      <c r="E24" s="1195" t="s">
        <v>665</v>
      </c>
      <c r="F24" s="1204"/>
      <c r="G24" s="1195" t="s">
        <v>479</v>
      </c>
      <c r="H24" s="1204"/>
      <c r="I24" s="1205" t="s">
        <v>666</v>
      </c>
      <c r="J24" s="1204"/>
      <c r="K24" s="1206" t="s">
        <v>557</v>
      </c>
      <c r="L24" s="1196">
        <v>2</v>
      </c>
      <c r="N24" s="1208"/>
      <c r="O24" s="1195" t="s">
        <v>479</v>
      </c>
      <c r="P24" s="1208"/>
      <c r="Q24" s="1206"/>
      <c r="R24" s="1208"/>
      <c r="S24" s="1195" t="s">
        <v>479</v>
      </c>
      <c r="T24" s="1208"/>
      <c r="U24" s="1205" t="s">
        <v>666</v>
      </c>
      <c r="V24" s="1204"/>
      <c r="W24" s="1206" t="s">
        <v>557</v>
      </c>
      <c r="X24" s="1196">
        <v>2</v>
      </c>
      <c r="Y24" s="1206"/>
      <c r="Z24" s="1196" t="s">
        <v>548</v>
      </c>
      <c r="AB24" s="1213"/>
    </row>
    <row r="25" spans="2:28">
      <c r="B25" s="1195">
        <v>20</v>
      </c>
      <c r="C25" s="1196" t="s">
        <v>679</v>
      </c>
      <c r="D25" s="1200" t="str">
        <f t="shared" si="0"/>
        <v>t</v>
      </c>
      <c r="E25" s="1195" t="s">
        <v>665</v>
      </c>
      <c r="F25" s="1204"/>
      <c r="G25" s="1195" t="s">
        <v>479</v>
      </c>
      <c r="H25" s="1204"/>
      <c r="I25" s="1205" t="s">
        <v>666</v>
      </c>
      <c r="J25" s="1204"/>
      <c r="K25" s="1206" t="s">
        <v>557</v>
      </c>
      <c r="L25" s="1196">
        <v>3</v>
      </c>
      <c r="N25" s="1208"/>
      <c r="O25" s="1195" t="s">
        <v>479</v>
      </c>
      <c r="P25" s="1208"/>
      <c r="Q25" s="1206"/>
      <c r="R25" s="1208"/>
      <c r="S25" s="1195" t="s">
        <v>479</v>
      </c>
      <c r="T25" s="1208"/>
      <c r="U25" s="1205" t="s">
        <v>666</v>
      </c>
      <c r="V25" s="1204"/>
      <c r="W25" s="1206" t="s">
        <v>557</v>
      </c>
      <c r="X25" s="1196">
        <v>3</v>
      </c>
      <c r="Y25" s="1206"/>
      <c r="Z25" s="1196" t="s">
        <v>548</v>
      </c>
      <c r="AB25" s="1213"/>
    </row>
    <row r="26" spans="2:28">
      <c r="B26" s="1195">
        <v>21</v>
      </c>
      <c r="C26" s="1196" t="s">
        <v>680</v>
      </c>
      <c r="D26" s="1200" t="str">
        <f t="shared" si="0"/>
        <v>u</v>
      </c>
      <c r="E26" s="1195" t="s">
        <v>665</v>
      </c>
      <c r="F26" s="1204"/>
      <c r="G26" s="1195" t="s">
        <v>479</v>
      </c>
      <c r="H26" s="1204"/>
      <c r="I26" s="1205" t="s">
        <v>666</v>
      </c>
      <c r="J26" s="1204"/>
      <c r="K26" s="1206" t="s">
        <v>557</v>
      </c>
      <c r="L26" s="1196">
        <v>4</v>
      </c>
      <c r="N26" s="1208"/>
      <c r="O26" s="1195" t="s">
        <v>479</v>
      </c>
      <c r="P26" s="1208"/>
      <c r="Q26" s="1206"/>
      <c r="R26" s="1208"/>
      <c r="S26" s="1195" t="s">
        <v>479</v>
      </c>
      <c r="T26" s="1208"/>
      <c r="U26" s="1205" t="s">
        <v>666</v>
      </c>
      <c r="V26" s="1204"/>
      <c r="W26" s="1206" t="s">
        <v>557</v>
      </c>
      <c r="X26" s="1196">
        <v>4</v>
      </c>
      <c r="Y26" s="1206"/>
      <c r="Z26" s="1196" t="s">
        <v>548</v>
      </c>
      <c r="AB26" s="1213"/>
    </row>
    <row r="27" spans="2:28">
      <c r="B27" s="1195">
        <v>22</v>
      </c>
      <c r="C27" s="1196" t="s">
        <v>681</v>
      </c>
      <c r="D27" s="1200" t="str">
        <f t="shared" si="0"/>
        <v>v</v>
      </c>
      <c r="E27" s="1195" t="s">
        <v>665</v>
      </c>
      <c r="F27" s="1204"/>
      <c r="G27" s="1195" t="s">
        <v>479</v>
      </c>
      <c r="H27" s="1204"/>
      <c r="I27" s="1205" t="s">
        <v>666</v>
      </c>
      <c r="J27" s="1204"/>
      <c r="K27" s="1206" t="s">
        <v>557</v>
      </c>
      <c r="L27" s="1196">
        <v>5</v>
      </c>
      <c r="N27" s="1208"/>
      <c r="O27" s="1195" t="s">
        <v>479</v>
      </c>
      <c r="P27" s="1208"/>
      <c r="Q27" s="1206"/>
      <c r="R27" s="1208"/>
      <c r="S27" s="1195" t="s">
        <v>479</v>
      </c>
      <c r="T27" s="1208"/>
      <c r="U27" s="1205" t="s">
        <v>666</v>
      </c>
      <c r="V27" s="1204"/>
      <c r="W27" s="1206" t="s">
        <v>557</v>
      </c>
      <c r="X27" s="1196">
        <v>5</v>
      </c>
      <c r="Y27" s="1206"/>
      <c r="Z27" s="1196" t="s">
        <v>548</v>
      </c>
      <c r="AB27" s="1213"/>
    </row>
    <row r="28" spans="2:28">
      <c r="B28" s="1195">
        <v>23</v>
      </c>
      <c r="C28" s="1196" t="s">
        <v>682</v>
      </c>
      <c r="D28" s="1200" t="str">
        <f t="shared" si="0"/>
        <v>w</v>
      </c>
      <c r="E28" s="1195" t="s">
        <v>665</v>
      </c>
      <c r="F28" s="1204"/>
      <c r="G28" s="1195" t="s">
        <v>479</v>
      </c>
      <c r="H28" s="1204"/>
      <c r="I28" s="1205" t="s">
        <v>666</v>
      </c>
      <c r="J28" s="1204"/>
      <c r="K28" s="1206" t="s">
        <v>557</v>
      </c>
      <c r="L28" s="1196">
        <v>6</v>
      </c>
      <c r="N28" s="1208"/>
      <c r="O28" s="1195" t="s">
        <v>479</v>
      </c>
      <c r="P28" s="1208"/>
      <c r="Q28" s="1206"/>
      <c r="R28" s="1208"/>
      <c r="S28" s="1195" t="s">
        <v>479</v>
      </c>
      <c r="T28" s="1208"/>
      <c r="U28" s="1205" t="s">
        <v>666</v>
      </c>
      <c r="V28" s="1204"/>
      <c r="W28" s="1206" t="s">
        <v>557</v>
      </c>
      <c r="X28" s="1196">
        <v>6</v>
      </c>
      <c r="Y28" s="1206"/>
      <c r="Z28" s="1196" t="s">
        <v>548</v>
      </c>
      <c r="AB28" s="1213"/>
    </row>
    <row r="29" spans="2:28">
      <c r="B29" s="1195">
        <v>24</v>
      </c>
      <c r="C29" s="1196" t="s">
        <v>683</v>
      </c>
      <c r="D29" s="1200" t="str">
        <f t="shared" si="0"/>
        <v>x</v>
      </c>
      <c r="E29" s="1195" t="s">
        <v>665</v>
      </c>
      <c r="F29" s="1204"/>
      <c r="G29" s="1195" t="s">
        <v>479</v>
      </c>
      <c r="H29" s="1204"/>
      <c r="I29" s="1205" t="s">
        <v>666</v>
      </c>
      <c r="J29" s="1204"/>
      <c r="K29" s="1206" t="s">
        <v>557</v>
      </c>
      <c r="L29" s="1196">
        <v>7</v>
      </c>
      <c r="N29" s="1208"/>
      <c r="O29" s="1195" t="s">
        <v>479</v>
      </c>
      <c r="P29" s="1208"/>
      <c r="Q29" s="1206"/>
      <c r="R29" s="1208"/>
      <c r="S29" s="1195" t="s">
        <v>479</v>
      </c>
      <c r="T29" s="1208"/>
      <c r="U29" s="1205" t="s">
        <v>666</v>
      </c>
      <c r="V29" s="1204"/>
      <c r="W29" s="1206" t="s">
        <v>557</v>
      </c>
      <c r="X29" s="1196">
        <v>7</v>
      </c>
      <c r="Y29" s="1206"/>
      <c r="Z29" s="1196" t="s">
        <v>548</v>
      </c>
      <c r="AB29" s="1213"/>
    </row>
    <row r="30" spans="2:28">
      <c r="B30" s="1195">
        <v>25</v>
      </c>
      <c r="C30" s="1196" t="s">
        <v>685</v>
      </c>
      <c r="D30" s="1200" t="str">
        <f t="shared" si="0"/>
        <v>y</v>
      </c>
      <c r="E30" s="1195" t="s">
        <v>665</v>
      </c>
      <c r="F30" s="1204"/>
      <c r="G30" s="1195" t="s">
        <v>479</v>
      </c>
      <c r="H30" s="1204"/>
      <c r="I30" s="1205" t="s">
        <v>666</v>
      </c>
      <c r="J30" s="1204"/>
      <c r="K30" s="1206" t="s">
        <v>557</v>
      </c>
      <c r="L30" s="1196">
        <v>8</v>
      </c>
      <c r="N30" s="1208"/>
      <c r="O30" s="1195" t="s">
        <v>479</v>
      </c>
      <c r="P30" s="1208"/>
      <c r="Q30" s="1206"/>
      <c r="R30" s="1208"/>
      <c r="S30" s="1195" t="s">
        <v>479</v>
      </c>
      <c r="T30" s="1208"/>
      <c r="U30" s="1205" t="s">
        <v>666</v>
      </c>
      <c r="V30" s="1204"/>
      <c r="W30" s="1206" t="s">
        <v>557</v>
      </c>
      <c r="X30" s="1196">
        <v>8</v>
      </c>
      <c r="Y30" s="1206"/>
      <c r="Z30" s="1196" t="s">
        <v>548</v>
      </c>
      <c r="AB30" s="1213"/>
    </row>
    <row r="31" spans="2:28">
      <c r="B31" s="1195">
        <v>26</v>
      </c>
      <c r="C31" s="1196" t="s">
        <v>70</v>
      </c>
      <c r="D31" s="1200" t="str">
        <f t="shared" si="0"/>
        <v>z</v>
      </c>
      <c r="E31" s="1195" t="s">
        <v>665</v>
      </c>
      <c r="F31" s="1204"/>
      <c r="G31" s="1195" t="s">
        <v>479</v>
      </c>
      <c r="H31" s="1204"/>
      <c r="I31" s="1205" t="s">
        <v>666</v>
      </c>
      <c r="J31" s="1204"/>
      <c r="K31" s="1206" t="s">
        <v>557</v>
      </c>
      <c r="L31" s="1196">
        <v>1</v>
      </c>
      <c r="N31" s="1208"/>
      <c r="O31" s="1195" t="s">
        <v>479</v>
      </c>
      <c r="P31" s="1208"/>
      <c r="Q31" s="1206"/>
      <c r="R31" s="1208"/>
      <c r="S31" s="1195" t="s">
        <v>479</v>
      </c>
      <c r="T31" s="1208"/>
      <c r="U31" s="1205" t="s">
        <v>666</v>
      </c>
      <c r="V31" s="1204"/>
      <c r="W31" s="1206" t="s">
        <v>557</v>
      </c>
      <c r="X31" s="1196" t="s">
        <v>548</v>
      </c>
      <c r="Y31" s="1206"/>
      <c r="Z31" s="1196">
        <v>1</v>
      </c>
      <c r="AB31" s="1213"/>
    </row>
    <row r="32" spans="2:28">
      <c r="B32" s="1195">
        <v>27</v>
      </c>
      <c r="C32" s="1196" t="s">
        <v>683</v>
      </c>
      <c r="D32" s="1200" t="str">
        <f t="shared" si="0"/>
        <v>x</v>
      </c>
      <c r="E32" s="1195" t="s">
        <v>665</v>
      </c>
      <c r="F32" s="1204"/>
      <c r="G32" s="1195" t="s">
        <v>479</v>
      </c>
      <c r="H32" s="1204"/>
      <c r="I32" s="1205" t="s">
        <v>666</v>
      </c>
      <c r="J32" s="1204"/>
      <c r="K32" s="1206" t="s">
        <v>557</v>
      </c>
      <c r="L32" s="1196">
        <v>2</v>
      </c>
      <c r="N32" s="1208"/>
      <c r="O32" s="1195" t="s">
        <v>479</v>
      </c>
      <c r="P32" s="1208"/>
      <c r="Q32" s="1206"/>
      <c r="R32" s="1208"/>
      <c r="S32" s="1195" t="s">
        <v>479</v>
      </c>
      <c r="T32" s="1208"/>
      <c r="U32" s="1205" t="s">
        <v>666</v>
      </c>
      <c r="V32" s="1204"/>
      <c r="W32" s="1206" t="s">
        <v>557</v>
      </c>
      <c r="X32" s="1196" t="s">
        <v>548</v>
      </c>
      <c r="Y32" s="1206"/>
      <c r="Z32" s="1196">
        <v>2</v>
      </c>
      <c r="AB32" s="1213"/>
    </row>
    <row r="33" spans="2:28">
      <c r="B33" s="1195">
        <v>28</v>
      </c>
      <c r="C33" s="1196" t="s">
        <v>686</v>
      </c>
      <c r="D33" s="1200" t="str">
        <f t="shared" si="0"/>
        <v>aa</v>
      </c>
      <c r="E33" s="1195" t="s">
        <v>665</v>
      </c>
      <c r="F33" s="1204"/>
      <c r="G33" s="1195" t="s">
        <v>479</v>
      </c>
      <c r="H33" s="1204"/>
      <c r="I33" s="1205" t="s">
        <v>666</v>
      </c>
      <c r="J33" s="1204"/>
      <c r="K33" s="1206" t="s">
        <v>557</v>
      </c>
      <c r="L33" s="1196">
        <v>3</v>
      </c>
      <c r="N33" s="1208"/>
      <c r="O33" s="1195" t="s">
        <v>479</v>
      </c>
      <c r="P33" s="1208"/>
      <c r="Q33" s="1206"/>
      <c r="R33" s="1208"/>
      <c r="S33" s="1195" t="s">
        <v>479</v>
      </c>
      <c r="T33" s="1208"/>
      <c r="U33" s="1205" t="s">
        <v>666</v>
      </c>
      <c r="V33" s="1204"/>
      <c r="W33" s="1206" t="s">
        <v>557</v>
      </c>
      <c r="X33" s="1196" t="s">
        <v>548</v>
      </c>
      <c r="Y33" s="1206"/>
      <c r="Z33" s="1196">
        <v>3</v>
      </c>
      <c r="AB33" s="1213"/>
    </row>
    <row r="34" spans="2:28">
      <c r="B34" s="1195">
        <v>29</v>
      </c>
      <c r="C34" s="1196" t="s">
        <v>688</v>
      </c>
      <c r="D34" s="1200" t="str">
        <f t="shared" si="0"/>
        <v>ab</v>
      </c>
      <c r="E34" s="1195" t="s">
        <v>665</v>
      </c>
      <c r="F34" s="1204"/>
      <c r="G34" s="1195" t="s">
        <v>479</v>
      </c>
      <c r="H34" s="1204"/>
      <c r="I34" s="1205" t="s">
        <v>666</v>
      </c>
      <c r="J34" s="1204"/>
      <c r="K34" s="1206" t="s">
        <v>557</v>
      </c>
      <c r="L34" s="1196">
        <v>4</v>
      </c>
      <c r="N34" s="1208"/>
      <c r="O34" s="1195" t="s">
        <v>479</v>
      </c>
      <c r="P34" s="1208"/>
      <c r="Q34" s="1206"/>
      <c r="R34" s="1208"/>
      <c r="S34" s="1195" t="s">
        <v>479</v>
      </c>
      <c r="T34" s="1208"/>
      <c r="U34" s="1205" t="s">
        <v>666</v>
      </c>
      <c r="V34" s="1204"/>
      <c r="W34" s="1206" t="s">
        <v>557</v>
      </c>
      <c r="X34" s="1196" t="s">
        <v>548</v>
      </c>
      <c r="Y34" s="1206"/>
      <c r="Z34" s="1196">
        <v>4</v>
      </c>
      <c r="AB34" s="1213"/>
    </row>
    <row r="35" spans="2:28">
      <c r="B35" s="1195">
        <v>30</v>
      </c>
      <c r="C35" s="1196" t="s">
        <v>690</v>
      </c>
      <c r="D35" s="1200" t="str">
        <f t="shared" si="0"/>
        <v>ac</v>
      </c>
      <c r="E35" s="1195" t="s">
        <v>665</v>
      </c>
      <c r="F35" s="1204"/>
      <c r="G35" s="1195" t="s">
        <v>479</v>
      </c>
      <c r="H35" s="1204"/>
      <c r="I35" s="1205" t="s">
        <v>666</v>
      </c>
      <c r="J35" s="1204"/>
      <c r="K35" s="1206" t="s">
        <v>557</v>
      </c>
      <c r="L35" s="1196">
        <v>5</v>
      </c>
      <c r="N35" s="1208"/>
      <c r="O35" s="1195" t="s">
        <v>479</v>
      </c>
      <c r="P35" s="1208"/>
      <c r="Q35" s="1206"/>
      <c r="R35" s="1208"/>
      <c r="S35" s="1195" t="s">
        <v>479</v>
      </c>
      <c r="T35" s="1208"/>
      <c r="U35" s="1205" t="s">
        <v>666</v>
      </c>
      <c r="V35" s="1204"/>
      <c r="W35" s="1206" t="s">
        <v>557</v>
      </c>
      <c r="X35" s="1196" t="s">
        <v>548</v>
      </c>
      <c r="Y35" s="1206"/>
      <c r="Z35" s="1196">
        <v>5</v>
      </c>
      <c r="AB35" s="1213"/>
    </row>
    <row r="36" spans="2:28">
      <c r="B36" s="1195">
        <v>31</v>
      </c>
      <c r="C36" s="1196" t="s">
        <v>625</v>
      </c>
      <c r="D36" s="1200" t="str">
        <f t="shared" si="0"/>
        <v>ad</v>
      </c>
      <c r="E36" s="1195" t="s">
        <v>665</v>
      </c>
      <c r="F36" s="1204"/>
      <c r="G36" s="1195" t="s">
        <v>479</v>
      </c>
      <c r="H36" s="1204"/>
      <c r="I36" s="1205" t="s">
        <v>666</v>
      </c>
      <c r="J36" s="1204"/>
      <c r="K36" s="1206" t="s">
        <v>557</v>
      </c>
      <c r="L36" s="1196">
        <v>6</v>
      </c>
      <c r="N36" s="1208"/>
      <c r="O36" s="1195" t="s">
        <v>479</v>
      </c>
      <c r="P36" s="1208"/>
      <c r="Q36" s="1206"/>
      <c r="R36" s="1208"/>
      <c r="S36" s="1195" t="s">
        <v>479</v>
      </c>
      <c r="T36" s="1208"/>
      <c r="U36" s="1205" t="s">
        <v>666</v>
      </c>
      <c r="V36" s="1204"/>
      <c r="W36" s="1206" t="s">
        <v>557</v>
      </c>
      <c r="X36" s="1196" t="s">
        <v>548</v>
      </c>
      <c r="Y36" s="1206"/>
      <c r="Z36" s="1196">
        <v>6</v>
      </c>
      <c r="AB36" s="1213"/>
    </row>
    <row r="37" spans="2:28">
      <c r="B37" s="1195">
        <v>32</v>
      </c>
      <c r="C37" s="1196" t="s">
        <v>691</v>
      </c>
      <c r="D37" s="1200" t="str">
        <f t="shared" si="0"/>
        <v>ae</v>
      </c>
      <c r="E37" s="1195" t="s">
        <v>665</v>
      </c>
      <c r="F37" s="1204"/>
      <c r="G37" s="1195" t="s">
        <v>479</v>
      </c>
      <c r="H37" s="1204"/>
      <c r="I37" s="1205" t="s">
        <v>666</v>
      </c>
      <c r="J37" s="1204"/>
      <c r="K37" s="1206" t="s">
        <v>557</v>
      </c>
      <c r="L37" s="1196">
        <v>7</v>
      </c>
      <c r="N37" s="1208"/>
      <c r="O37" s="1195" t="s">
        <v>479</v>
      </c>
      <c r="P37" s="1208"/>
      <c r="Q37" s="1206"/>
      <c r="R37" s="1208"/>
      <c r="S37" s="1195" t="s">
        <v>479</v>
      </c>
      <c r="T37" s="1208"/>
      <c r="U37" s="1205" t="s">
        <v>666</v>
      </c>
      <c r="V37" s="1204"/>
      <c r="W37" s="1206" t="s">
        <v>557</v>
      </c>
      <c r="X37" s="1196" t="s">
        <v>548</v>
      </c>
      <c r="Y37" s="1206"/>
      <c r="Z37" s="1196">
        <v>7</v>
      </c>
      <c r="AB37" s="1213"/>
    </row>
    <row r="38" spans="2:28">
      <c r="B38" s="1195">
        <v>33</v>
      </c>
      <c r="C38" s="1196" t="s">
        <v>692</v>
      </c>
      <c r="D38" s="1200" t="str">
        <f t="shared" si="0"/>
        <v>af</v>
      </c>
      <c r="E38" s="1195" t="s">
        <v>665</v>
      </c>
      <c r="F38" s="1204"/>
      <c r="G38" s="1195" t="s">
        <v>479</v>
      </c>
      <c r="H38" s="1204"/>
      <c r="I38" s="1205" t="s">
        <v>666</v>
      </c>
      <c r="J38" s="1204"/>
      <c r="K38" s="1206" t="s">
        <v>557</v>
      </c>
      <c r="L38" s="1196">
        <v>8</v>
      </c>
      <c r="N38" s="1208"/>
      <c r="O38" s="1195" t="s">
        <v>479</v>
      </c>
      <c r="P38" s="1208"/>
      <c r="Q38" s="1206"/>
      <c r="R38" s="1208"/>
      <c r="S38" s="1195" t="s">
        <v>479</v>
      </c>
      <c r="T38" s="1208"/>
      <c r="U38" s="1205" t="s">
        <v>666</v>
      </c>
      <c r="V38" s="1204"/>
      <c r="W38" s="1206" t="s">
        <v>557</v>
      </c>
      <c r="X38" s="1196" t="s">
        <v>548</v>
      </c>
      <c r="Y38" s="1206"/>
      <c r="Z38" s="1196">
        <v>8</v>
      </c>
      <c r="AB38" s="1213"/>
    </row>
    <row r="39" spans="2:28">
      <c r="B39" s="1195">
        <v>34</v>
      </c>
      <c r="C39" s="1197" t="s">
        <v>693</v>
      </c>
      <c r="D39" s="1200"/>
      <c r="E39" s="1195" t="s">
        <v>665</v>
      </c>
      <c r="F39" s="1203"/>
      <c r="G39" s="1195" t="s">
        <v>479</v>
      </c>
      <c r="H39" s="1203"/>
      <c r="I39" s="1205" t="s">
        <v>666</v>
      </c>
      <c r="J39" s="1203">
        <v>0</v>
      </c>
      <c r="K39" s="1206" t="s">
        <v>557</v>
      </c>
      <c r="L39" s="1202" t="str">
        <f>IF(OR(F39="",H39=""),"",(H39+IF(F39&gt;H39,1,0)-F39-J39)*24)</f>
        <v/>
      </c>
      <c r="N39" s="1207">
        <f>$N$6</f>
        <v>0.29166666666666669</v>
      </c>
      <c r="O39" s="1191" t="s">
        <v>479</v>
      </c>
      <c r="P39" s="1207">
        <f>$P$6</f>
        <v>0.83333333333333337</v>
      </c>
      <c r="R39" s="1209" t="str">
        <f t="shared" ref="R39:R47" si="8">IF(F39="","",IF(F39&lt;N39,N39,IF(F39&gt;=P39,"",F39)))</f>
        <v/>
      </c>
      <c r="S39" s="1191" t="s">
        <v>479</v>
      </c>
      <c r="T39" s="1209" t="str">
        <f t="shared" ref="T39:T47" si="9">IF(H39="","",IF(H39&gt;F39,IF(H39&lt;P39,H39,P39),P39))</f>
        <v/>
      </c>
      <c r="U39" s="1210" t="s">
        <v>666</v>
      </c>
      <c r="V39" s="1203">
        <v>0</v>
      </c>
      <c r="W39" s="1190" t="s">
        <v>557</v>
      </c>
      <c r="X39" s="1202" t="str">
        <f>IF(R39="","",IF((T39+IF(R39&gt;T39,1,0)-R39-V39)*24=0,"",(T39+IF(R39&gt;T39,1,0)-R39-V39)*24))</f>
        <v/>
      </c>
      <c r="Z39" s="1202" t="str">
        <f t="shared" ref="Z39:Z47" si="10">IF(X39="",L39,IF(OR(L39-X39=0,L39-X39&lt;0),"-",L39-X39))</f>
        <v/>
      </c>
      <c r="AB39" s="1213"/>
    </row>
    <row r="40" spans="2:28">
      <c r="B40" s="1195"/>
      <c r="C40" s="1198" t="s">
        <v>548</v>
      </c>
      <c r="D40" s="1200"/>
      <c r="E40" s="1195" t="s">
        <v>665</v>
      </c>
      <c r="F40" s="1203"/>
      <c r="G40" s="1195" t="s">
        <v>479</v>
      </c>
      <c r="H40" s="1203"/>
      <c r="I40" s="1205" t="s">
        <v>666</v>
      </c>
      <c r="J40" s="1203">
        <v>0</v>
      </c>
      <c r="K40" s="1206" t="s">
        <v>557</v>
      </c>
      <c r="L40" s="1202" t="str">
        <f>IF(OR(F40="",H40=""),"",(H40+IF(F40&gt;H40,1,0)-F40-J40)*24)</f>
        <v/>
      </c>
      <c r="N40" s="1207">
        <f>$N$6</f>
        <v>0.29166666666666669</v>
      </c>
      <c r="O40" s="1191" t="s">
        <v>479</v>
      </c>
      <c r="P40" s="1207">
        <f>$P$6</f>
        <v>0.83333333333333337</v>
      </c>
      <c r="R40" s="1209" t="str">
        <f t="shared" si="8"/>
        <v/>
      </c>
      <c r="S40" s="1191" t="s">
        <v>479</v>
      </c>
      <c r="T40" s="1209" t="str">
        <f t="shared" si="9"/>
        <v/>
      </c>
      <c r="U40" s="1210" t="s">
        <v>666</v>
      </c>
      <c r="V40" s="1203">
        <v>0</v>
      </c>
      <c r="W40" s="1190" t="s">
        <v>557</v>
      </c>
      <c r="X40" s="1202" t="str">
        <f>IF(R40="","",IF((T40+IF(R40&gt;T40,1,0)-R40-V40)*24=0,"",(T40+IF(R40&gt;T40,1,0)-R40-V40)*24))</f>
        <v/>
      </c>
      <c r="Z40" s="1202" t="str">
        <f t="shared" si="10"/>
        <v/>
      </c>
      <c r="AB40" s="1213"/>
    </row>
    <row r="41" spans="2:28">
      <c r="B41" s="1195"/>
      <c r="C41" s="1199" t="s">
        <v>548</v>
      </c>
      <c r="D41" s="1200" t="str">
        <f>C39</f>
        <v>ag</v>
      </c>
      <c r="E41" s="1195" t="s">
        <v>665</v>
      </c>
      <c r="F41" s="1203" t="s">
        <v>548</v>
      </c>
      <c r="G41" s="1195" t="s">
        <v>479</v>
      </c>
      <c r="H41" s="1203" t="s">
        <v>548</v>
      </c>
      <c r="I41" s="1205" t="s">
        <v>666</v>
      </c>
      <c r="J41" s="1203" t="s">
        <v>548</v>
      </c>
      <c r="K41" s="1206" t="s">
        <v>557</v>
      </c>
      <c r="L41" s="1202" t="str">
        <f>IF(OR(L39="",L40=""),"",L39+L40)</f>
        <v/>
      </c>
      <c r="N41" s="1207" t="s">
        <v>548</v>
      </c>
      <c r="O41" s="1191" t="s">
        <v>479</v>
      </c>
      <c r="P41" s="1207" t="s">
        <v>548</v>
      </c>
      <c r="R41" s="1209" t="str">
        <f t="shared" si="8"/>
        <v/>
      </c>
      <c r="S41" s="1191" t="s">
        <v>479</v>
      </c>
      <c r="T41" s="1209" t="str">
        <f t="shared" si="9"/>
        <v>-</v>
      </c>
      <c r="U41" s="1210" t="s">
        <v>666</v>
      </c>
      <c r="V41" s="1203" t="s">
        <v>548</v>
      </c>
      <c r="W41" s="1190" t="s">
        <v>557</v>
      </c>
      <c r="X41" s="1202" t="str">
        <f>IF(OR(X39="",X40=""),"",X39+X40)</f>
        <v/>
      </c>
      <c r="Z41" s="1202" t="str">
        <f t="shared" si="10"/>
        <v/>
      </c>
      <c r="AB41" s="1213" t="s">
        <v>295</v>
      </c>
    </row>
    <row r="42" spans="2:28">
      <c r="B42" s="1195"/>
      <c r="C42" s="1197" t="s">
        <v>252</v>
      </c>
      <c r="D42" s="1200"/>
      <c r="E42" s="1195" t="s">
        <v>665</v>
      </c>
      <c r="F42" s="1203"/>
      <c r="G42" s="1195" t="s">
        <v>479</v>
      </c>
      <c r="H42" s="1203"/>
      <c r="I42" s="1205" t="s">
        <v>666</v>
      </c>
      <c r="J42" s="1203">
        <v>0</v>
      </c>
      <c r="K42" s="1206" t="s">
        <v>557</v>
      </c>
      <c r="L42" s="1202" t="str">
        <f>IF(OR(F42="",H42=""),"",(H42+IF(F42&gt;H42,1,0)-F42-J42)*24)</f>
        <v/>
      </c>
      <c r="N42" s="1207">
        <f>$N$6</f>
        <v>0.29166666666666669</v>
      </c>
      <c r="O42" s="1191" t="s">
        <v>479</v>
      </c>
      <c r="P42" s="1207">
        <f>$P$6</f>
        <v>0.83333333333333337</v>
      </c>
      <c r="R42" s="1209" t="str">
        <f t="shared" si="8"/>
        <v/>
      </c>
      <c r="S42" s="1191" t="s">
        <v>479</v>
      </c>
      <c r="T42" s="1209" t="str">
        <f t="shared" si="9"/>
        <v/>
      </c>
      <c r="U42" s="1210" t="s">
        <v>666</v>
      </c>
      <c r="V42" s="1203">
        <v>0</v>
      </c>
      <c r="W42" s="1190" t="s">
        <v>557</v>
      </c>
      <c r="X42" s="1202" t="str">
        <f>IF(R42="","",IF((T42+IF(R42&gt;T42,1,0)-R42-V42)*24=0,"",(T42+IF(R42&gt;T42,1,0)-R42-V42)*24))</f>
        <v/>
      </c>
      <c r="Z42" s="1202" t="str">
        <f t="shared" si="10"/>
        <v/>
      </c>
      <c r="AB42" s="1213"/>
    </row>
    <row r="43" spans="2:28">
      <c r="B43" s="1195">
        <v>35</v>
      </c>
      <c r="C43" s="1198" t="s">
        <v>548</v>
      </c>
      <c r="D43" s="1200"/>
      <c r="E43" s="1195" t="s">
        <v>665</v>
      </c>
      <c r="F43" s="1203"/>
      <c r="G43" s="1195" t="s">
        <v>479</v>
      </c>
      <c r="H43" s="1203"/>
      <c r="I43" s="1205" t="s">
        <v>666</v>
      </c>
      <c r="J43" s="1203">
        <v>0</v>
      </c>
      <c r="K43" s="1206" t="s">
        <v>557</v>
      </c>
      <c r="L43" s="1202" t="str">
        <f>IF(OR(F43="",H43=""),"",(H43+IF(F43&gt;H43,1,0)-F43-J43)*24)</f>
        <v/>
      </c>
      <c r="N43" s="1207">
        <f>$N$6</f>
        <v>0.29166666666666669</v>
      </c>
      <c r="O43" s="1191" t="s">
        <v>479</v>
      </c>
      <c r="P43" s="1207">
        <f>$P$6</f>
        <v>0.83333333333333337</v>
      </c>
      <c r="R43" s="1209" t="str">
        <f t="shared" si="8"/>
        <v/>
      </c>
      <c r="S43" s="1191" t="s">
        <v>479</v>
      </c>
      <c r="T43" s="1209" t="str">
        <f t="shared" si="9"/>
        <v/>
      </c>
      <c r="U43" s="1210" t="s">
        <v>666</v>
      </c>
      <c r="V43" s="1203">
        <v>0</v>
      </c>
      <c r="W43" s="1190" t="s">
        <v>557</v>
      </c>
      <c r="X43" s="1202" t="str">
        <f>IF(R43="","",IF((T43+IF(R43&gt;T43,1,0)-R43-V43)*24=0,"",(T43+IF(R43&gt;T43,1,0)-R43-V43)*24))</f>
        <v/>
      </c>
      <c r="Z43" s="1202" t="str">
        <f t="shared" si="10"/>
        <v/>
      </c>
      <c r="AB43" s="1213"/>
    </row>
    <row r="44" spans="2:28">
      <c r="B44" s="1195"/>
      <c r="C44" s="1199" t="s">
        <v>548</v>
      </c>
      <c r="D44" s="1200" t="str">
        <f>C42</f>
        <v>ah</v>
      </c>
      <c r="E44" s="1195" t="s">
        <v>665</v>
      </c>
      <c r="F44" s="1203" t="s">
        <v>548</v>
      </c>
      <c r="G44" s="1195" t="s">
        <v>479</v>
      </c>
      <c r="H44" s="1203" t="s">
        <v>548</v>
      </c>
      <c r="I44" s="1205" t="s">
        <v>666</v>
      </c>
      <c r="J44" s="1203" t="s">
        <v>548</v>
      </c>
      <c r="K44" s="1206" t="s">
        <v>557</v>
      </c>
      <c r="L44" s="1202" t="str">
        <f>IF(OR(L42="",L43=""),"",L42+L43)</f>
        <v/>
      </c>
      <c r="N44" s="1207" t="s">
        <v>548</v>
      </c>
      <c r="O44" s="1191" t="s">
        <v>479</v>
      </c>
      <c r="P44" s="1207" t="s">
        <v>548</v>
      </c>
      <c r="R44" s="1209" t="str">
        <f t="shared" si="8"/>
        <v/>
      </c>
      <c r="S44" s="1191" t="s">
        <v>479</v>
      </c>
      <c r="T44" s="1209" t="str">
        <f t="shared" si="9"/>
        <v>-</v>
      </c>
      <c r="U44" s="1210" t="s">
        <v>666</v>
      </c>
      <c r="V44" s="1203" t="s">
        <v>548</v>
      </c>
      <c r="W44" s="1190" t="s">
        <v>557</v>
      </c>
      <c r="X44" s="1202" t="str">
        <f>IF(OR(X42="",X43=""),"",X42+X43)</f>
        <v/>
      </c>
      <c r="Z44" s="1202" t="str">
        <f t="shared" si="10"/>
        <v/>
      </c>
      <c r="AB44" s="1213" t="s">
        <v>695</v>
      </c>
    </row>
    <row r="45" spans="2:28">
      <c r="B45" s="1195"/>
      <c r="C45" s="1197" t="s">
        <v>696</v>
      </c>
      <c r="D45" s="1200"/>
      <c r="E45" s="1195" t="s">
        <v>665</v>
      </c>
      <c r="F45" s="1203"/>
      <c r="G45" s="1195" t="s">
        <v>479</v>
      </c>
      <c r="H45" s="1203"/>
      <c r="I45" s="1205" t="s">
        <v>666</v>
      </c>
      <c r="J45" s="1203">
        <v>0</v>
      </c>
      <c r="K45" s="1206" t="s">
        <v>557</v>
      </c>
      <c r="L45" s="1202" t="str">
        <f>IF(OR(F45="",H45=""),"",(H45+IF(F45&gt;H45,1,0)-F45-J45)*24)</f>
        <v/>
      </c>
      <c r="N45" s="1207">
        <f>$N$6</f>
        <v>0.29166666666666669</v>
      </c>
      <c r="O45" s="1191" t="s">
        <v>479</v>
      </c>
      <c r="P45" s="1207">
        <f>$P$6</f>
        <v>0.83333333333333337</v>
      </c>
      <c r="R45" s="1209" t="str">
        <f t="shared" si="8"/>
        <v/>
      </c>
      <c r="S45" s="1191" t="s">
        <v>479</v>
      </c>
      <c r="T45" s="1209" t="str">
        <f t="shared" si="9"/>
        <v/>
      </c>
      <c r="U45" s="1210" t="s">
        <v>666</v>
      </c>
      <c r="V45" s="1203">
        <v>0</v>
      </c>
      <c r="W45" s="1190" t="s">
        <v>557</v>
      </c>
      <c r="X45" s="1202" t="str">
        <f>IF(R45="","",IF((T45+IF(R45&gt;T45,1,0)-R45-V45)*24=0,"",(T45+IF(R45&gt;T45,1,0)-R45-V45)*24))</f>
        <v/>
      </c>
      <c r="Z45" s="1202" t="str">
        <f t="shared" si="10"/>
        <v/>
      </c>
      <c r="AB45" s="1213"/>
    </row>
    <row r="46" spans="2:28">
      <c r="B46" s="1195">
        <v>36</v>
      </c>
      <c r="C46" s="1198" t="s">
        <v>548</v>
      </c>
      <c r="D46" s="1200"/>
      <c r="E46" s="1195" t="s">
        <v>665</v>
      </c>
      <c r="F46" s="1203"/>
      <c r="G46" s="1195" t="s">
        <v>479</v>
      </c>
      <c r="H46" s="1203"/>
      <c r="I46" s="1205" t="s">
        <v>666</v>
      </c>
      <c r="J46" s="1203">
        <v>0</v>
      </c>
      <c r="K46" s="1206" t="s">
        <v>557</v>
      </c>
      <c r="L46" s="1202" t="str">
        <f>IF(OR(F46="",H46=""),"",(H46+IF(F46&gt;H46,1,0)-F46-J46)*24)</f>
        <v/>
      </c>
      <c r="N46" s="1207">
        <f>$N$6</f>
        <v>0.29166666666666669</v>
      </c>
      <c r="O46" s="1191" t="s">
        <v>479</v>
      </c>
      <c r="P46" s="1207">
        <f>$P$6</f>
        <v>0.83333333333333337</v>
      </c>
      <c r="R46" s="1209" t="str">
        <f t="shared" si="8"/>
        <v/>
      </c>
      <c r="S46" s="1191" t="s">
        <v>479</v>
      </c>
      <c r="T46" s="1209" t="str">
        <f t="shared" si="9"/>
        <v/>
      </c>
      <c r="U46" s="1210" t="s">
        <v>666</v>
      </c>
      <c r="V46" s="1203">
        <v>0</v>
      </c>
      <c r="W46" s="1190" t="s">
        <v>557</v>
      </c>
      <c r="X46" s="1202" t="str">
        <f>IF(R46="","",IF((T46+IF(R46&gt;T46,1,0)-R46-V46)*24=0,"",(T46+IF(R46&gt;T46,1,0)-R46-V46)*24))</f>
        <v/>
      </c>
      <c r="Z46" s="1202" t="str">
        <f t="shared" si="10"/>
        <v/>
      </c>
      <c r="AB46" s="1213"/>
    </row>
    <row r="47" spans="2:28">
      <c r="B47" s="1195"/>
      <c r="C47" s="1199" t="s">
        <v>548</v>
      </c>
      <c r="D47" s="1200" t="str">
        <f>C45</f>
        <v>ai</v>
      </c>
      <c r="E47" s="1195" t="s">
        <v>665</v>
      </c>
      <c r="F47" s="1203" t="s">
        <v>548</v>
      </c>
      <c r="G47" s="1195" t="s">
        <v>479</v>
      </c>
      <c r="H47" s="1203" t="s">
        <v>548</v>
      </c>
      <c r="I47" s="1205" t="s">
        <v>666</v>
      </c>
      <c r="J47" s="1203" t="s">
        <v>548</v>
      </c>
      <c r="K47" s="1206" t="s">
        <v>557</v>
      </c>
      <c r="L47" s="1202" t="str">
        <f>IF(OR(L45="",L46=""),"",L45+L46)</f>
        <v/>
      </c>
      <c r="N47" s="1207" t="s">
        <v>548</v>
      </c>
      <c r="O47" s="1191" t="s">
        <v>479</v>
      </c>
      <c r="P47" s="1207" t="s">
        <v>548</v>
      </c>
      <c r="R47" s="1209" t="str">
        <f t="shared" si="8"/>
        <v/>
      </c>
      <c r="S47" s="1191" t="s">
        <v>479</v>
      </c>
      <c r="T47" s="1209" t="str">
        <f t="shared" si="9"/>
        <v>-</v>
      </c>
      <c r="U47" s="1210" t="s">
        <v>666</v>
      </c>
      <c r="V47" s="1203" t="s">
        <v>548</v>
      </c>
      <c r="W47" s="1190" t="s">
        <v>557</v>
      </c>
      <c r="X47" s="1202" t="str">
        <f>IF(OR(X45="",X46=""),"",X45+X46)</f>
        <v/>
      </c>
      <c r="Z47" s="1202" t="str">
        <f t="shared" si="10"/>
        <v/>
      </c>
      <c r="AB47" s="1213" t="s">
        <v>695</v>
      </c>
    </row>
    <row r="49" spans="3:4">
      <c r="C49" s="1193" t="s">
        <v>697</v>
      </c>
      <c r="D49" s="1193"/>
    </row>
    <row r="50" spans="3:4">
      <c r="C50" s="1193" t="s">
        <v>699</v>
      </c>
      <c r="D50" s="1193"/>
    </row>
    <row r="51" spans="3:4">
      <c r="C51" s="1193" t="s">
        <v>700</v>
      </c>
      <c r="D51" s="1193"/>
    </row>
    <row r="52" spans="3:4">
      <c r="C52" s="1193" t="s">
        <v>269</v>
      </c>
      <c r="D52" s="1193"/>
    </row>
  </sheetData>
  <sheetProtection sheet="1" insertRows="0" deleteRows="0"/>
  <mergeCells count="4">
    <mergeCell ref="F4:L4"/>
    <mergeCell ref="N4:P4"/>
    <mergeCell ref="R4:X4"/>
    <mergeCell ref="AB4:AB5"/>
  </mergeCells>
  <phoneticPr fontId="22"/>
  <printOptions horizontalCentered="1"/>
  <pageMargins left="0.70866141732283472" right="0.70866141732283472" top="0.55118110236220474" bottom="0.35433070866141736" header="0.31496062992125984" footer="0.31496062992125984"/>
  <pageSetup paperSize="9" scale="40" fitToWidth="1" fitToHeight="0"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B1:BM136"/>
  <sheetViews>
    <sheetView showGridLines="0" view="pageBreakPreview" zoomScaleNormal="55" zoomScaleSheetLayoutView="100" workbookViewId="0"/>
  </sheetViews>
  <sheetFormatPr defaultColWidth="5" defaultRowHeight="14.25"/>
  <cols>
    <col min="1" max="1" width="1" style="931" customWidth="1"/>
    <col min="2" max="5" width="6.375" style="931" customWidth="1"/>
    <col min="6" max="7" width="6.375" style="931" hidden="1" customWidth="1"/>
    <col min="8" max="60" width="6.375" style="931" customWidth="1"/>
    <col min="61" max="61" width="1.25" style="931" customWidth="1"/>
    <col min="62" max="16384" width="5" style="931"/>
  </cols>
  <sheetData>
    <row r="1" spans="2:65" s="932" customFormat="1" ht="20.25" customHeight="1">
      <c r="C1" s="934" t="s">
        <v>628</v>
      </c>
      <c r="D1" s="934"/>
      <c r="E1" s="934"/>
      <c r="F1" s="934"/>
      <c r="G1" s="934"/>
      <c r="H1" s="934"/>
      <c r="K1" s="985" t="s">
        <v>598</v>
      </c>
      <c r="N1" s="934"/>
      <c r="O1" s="934"/>
      <c r="P1" s="934"/>
      <c r="Q1" s="934"/>
      <c r="R1" s="934"/>
      <c r="S1" s="934"/>
      <c r="T1" s="934"/>
      <c r="U1" s="934"/>
      <c r="AQ1" s="1010" t="s">
        <v>471</v>
      </c>
      <c r="AR1" s="1117" t="s">
        <v>15</v>
      </c>
      <c r="AS1" s="1118"/>
      <c r="AT1" s="1118"/>
      <c r="AU1" s="1118"/>
      <c r="AV1" s="1118"/>
      <c r="AW1" s="1118"/>
      <c r="AX1" s="1118"/>
      <c r="AY1" s="1118"/>
      <c r="AZ1" s="1118"/>
      <c r="BA1" s="1118"/>
      <c r="BB1" s="1118"/>
      <c r="BC1" s="1118"/>
      <c r="BD1" s="1118"/>
      <c r="BE1" s="1118"/>
      <c r="BF1" s="1118"/>
      <c r="BG1" s="1118"/>
      <c r="BH1" s="1010" t="s">
        <v>557</v>
      </c>
    </row>
    <row r="2" spans="2:65" s="933" customFormat="1" ht="20.25" customHeight="1">
      <c r="H2" s="985"/>
      <c r="K2" s="985"/>
      <c r="L2" s="985"/>
      <c r="N2" s="1010"/>
      <c r="O2" s="1010"/>
      <c r="P2" s="1010"/>
      <c r="Q2" s="1010"/>
      <c r="R2" s="1010"/>
      <c r="S2" s="1010"/>
      <c r="T2" s="1010"/>
      <c r="U2" s="1010"/>
      <c r="Z2" s="1010" t="s">
        <v>280</v>
      </c>
      <c r="AA2" s="1088">
        <v>6</v>
      </c>
      <c r="AB2" s="1088"/>
      <c r="AC2" s="1010" t="s">
        <v>477</v>
      </c>
      <c r="AD2" s="1090">
        <f>IF(AA2=0,"",YEAR(DATE(2018+AA2,1,1)))</f>
        <v>2024</v>
      </c>
      <c r="AE2" s="1090"/>
      <c r="AF2" s="933" t="s">
        <v>573</v>
      </c>
      <c r="AG2" s="933" t="s">
        <v>1</v>
      </c>
      <c r="AH2" s="1088">
        <v>4</v>
      </c>
      <c r="AI2" s="1088"/>
      <c r="AJ2" s="933" t="s">
        <v>283</v>
      </c>
      <c r="AQ2" s="1010" t="s">
        <v>629</v>
      </c>
      <c r="AR2" s="1088" t="s">
        <v>630</v>
      </c>
      <c r="AS2" s="1088"/>
      <c r="AT2" s="1088"/>
      <c r="AU2" s="1088"/>
      <c r="AV2" s="1088"/>
      <c r="AW2" s="1088"/>
      <c r="AX2" s="1088"/>
      <c r="AY2" s="1088"/>
      <c r="AZ2" s="1088"/>
      <c r="BA2" s="1088"/>
      <c r="BB2" s="1088"/>
      <c r="BC2" s="1088"/>
      <c r="BD2" s="1088"/>
      <c r="BE2" s="1088"/>
      <c r="BF2" s="1088"/>
      <c r="BG2" s="1088"/>
      <c r="BH2" s="1010" t="s">
        <v>557</v>
      </c>
      <c r="BI2" s="1010"/>
      <c r="BJ2" s="1010"/>
      <c r="BK2" s="1010"/>
    </row>
    <row r="3" spans="2:65" s="933" customFormat="1" ht="20.25" customHeight="1">
      <c r="H3" s="985"/>
      <c r="K3" s="985"/>
      <c r="M3" s="1010"/>
      <c r="N3" s="1010"/>
      <c r="O3" s="1010"/>
      <c r="P3" s="1010"/>
      <c r="Q3" s="1010"/>
      <c r="R3" s="1010"/>
      <c r="S3" s="1010"/>
      <c r="AA3" s="1089"/>
      <c r="AB3" s="1089"/>
      <c r="AC3" s="1089"/>
      <c r="AD3" s="1112"/>
      <c r="AE3" s="1089"/>
      <c r="BB3" s="1151" t="s">
        <v>133</v>
      </c>
      <c r="BC3" s="1163" t="s">
        <v>291</v>
      </c>
      <c r="BD3" s="1169"/>
      <c r="BE3" s="1169"/>
      <c r="BF3" s="1180"/>
      <c r="BG3" s="1010"/>
    </row>
    <row r="4" spans="2:65" s="933" customFormat="1" ht="20.25" customHeight="1">
      <c r="H4" s="985"/>
      <c r="K4" s="985"/>
      <c r="M4" s="1010"/>
      <c r="N4" s="1010"/>
      <c r="O4" s="1010"/>
      <c r="P4" s="1010"/>
      <c r="Q4" s="1010"/>
      <c r="R4" s="1010"/>
      <c r="S4" s="1010"/>
      <c r="AA4" s="1089"/>
      <c r="AB4" s="1089"/>
      <c r="AC4" s="1089"/>
      <c r="AD4" s="1112"/>
      <c r="AE4" s="1089"/>
      <c r="BB4" s="1151" t="s">
        <v>417</v>
      </c>
      <c r="BC4" s="1163" t="s">
        <v>631</v>
      </c>
      <c r="BD4" s="1169"/>
      <c r="BE4" s="1169"/>
      <c r="BF4" s="1180"/>
      <c r="BG4" s="1010"/>
    </row>
    <row r="5" spans="2:65" s="933" customFormat="1" ht="5.0999999999999996" customHeight="1">
      <c r="H5" s="985"/>
      <c r="K5" s="985"/>
      <c r="M5" s="1010"/>
      <c r="N5" s="1010"/>
      <c r="O5" s="1010"/>
      <c r="P5" s="1010"/>
      <c r="Q5" s="1010"/>
      <c r="R5" s="1010"/>
      <c r="S5" s="1010"/>
      <c r="AA5" s="1090"/>
      <c r="AB5" s="1090"/>
      <c r="AH5" s="932"/>
      <c r="AI5" s="932"/>
      <c r="AJ5" s="932"/>
      <c r="AK5" s="932"/>
      <c r="AL5" s="932"/>
      <c r="AM5" s="932"/>
      <c r="AN5" s="932"/>
      <c r="AO5" s="932"/>
      <c r="AP5" s="932"/>
      <c r="AQ5" s="932"/>
      <c r="AR5" s="932"/>
      <c r="AS5" s="932"/>
      <c r="AT5" s="932"/>
      <c r="AU5" s="932"/>
      <c r="AV5" s="932"/>
      <c r="AW5" s="932"/>
      <c r="AX5" s="932"/>
      <c r="AY5" s="932"/>
      <c r="AZ5" s="932"/>
      <c r="BA5" s="932"/>
      <c r="BB5" s="932"/>
      <c r="BC5" s="932"/>
      <c r="BD5" s="932"/>
      <c r="BE5" s="932"/>
      <c r="BF5" s="1049"/>
      <c r="BG5" s="1049"/>
    </row>
    <row r="6" spans="2:65" s="933" customFormat="1" ht="21" customHeight="1">
      <c r="B6" s="934"/>
      <c r="C6" s="932"/>
      <c r="D6" s="932"/>
      <c r="E6" s="932"/>
      <c r="F6" s="932"/>
      <c r="G6" s="932"/>
      <c r="H6" s="932"/>
      <c r="I6" s="986"/>
      <c r="J6" s="986"/>
      <c r="K6" s="986"/>
      <c r="L6" s="178"/>
      <c r="M6" s="986"/>
      <c r="N6" s="986"/>
      <c r="O6" s="986"/>
      <c r="AH6" s="932"/>
      <c r="AI6" s="932"/>
      <c r="AJ6" s="932"/>
      <c r="AK6" s="932"/>
      <c r="AL6" s="932"/>
      <c r="AM6" s="932" t="s">
        <v>515</v>
      </c>
      <c r="AN6" s="932"/>
      <c r="AO6" s="932"/>
      <c r="AP6" s="932"/>
      <c r="AQ6" s="932"/>
      <c r="AR6" s="932"/>
      <c r="AS6" s="932"/>
      <c r="AU6" s="1119"/>
      <c r="AV6" s="1119"/>
      <c r="AW6" s="1120"/>
      <c r="AX6" s="932"/>
      <c r="AY6" s="1121">
        <v>40</v>
      </c>
      <c r="AZ6" s="1126"/>
      <c r="BA6" s="1120" t="s">
        <v>632</v>
      </c>
      <c r="BB6" s="932"/>
      <c r="BC6" s="1121">
        <v>160</v>
      </c>
      <c r="BD6" s="1126"/>
      <c r="BE6" s="1120" t="s">
        <v>633</v>
      </c>
      <c r="BF6" s="932"/>
      <c r="BG6" s="1049"/>
    </row>
    <row r="7" spans="2:65" s="933" customFormat="1" ht="5.0999999999999996" customHeight="1">
      <c r="B7" s="934"/>
      <c r="C7" s="945"/>
      <c r="D7" s="945"/>
      <c r="E7" s="945"/>
      <c r="F7" s="945"/>
      <c r="G7" s="945"/>
      <c r="H7" s="986"/>
      <c r="I7" s="986"/>
      <c r="J7" s="986"/>
      <c r="K7" s="986"/>
      <c r="L7" s="986"/>
      <c r="M7" s="986"/>
      <c r="N7" s="986"/>
      <c r="O7" s="986"/>
      <c r="AH7" s="932"/>
      <c r="AI7" s="932"/>
      <c r="AJ7" s="932"/>
      <c r="AK7" s="932"/>
      <c r="AL7" s="932"/>
      <c r="AM7" s="932"/>
      <c r="AN7" s="932"/>
      <c r="AO7" s="932"/>
      <c r="AP7" s="932"/>
      <c r="AQ7" s="932"/>
      <c r="AR7" s="932"/>
      <c r="AS7" s="932"/>
      <c r="AT7" s="932"/>
      <c r="AU7" s="932"/>
      <c r="AV7" s="932"/>
      <c r="AW7" s="932"/>
      <c r="AX7" s="932"/>
      <c r="AY7" s="932"/>
      <c r="AZ7" s="932"/>
      <c r="BA7" s="932"/>
      <c r="BB7" s="932"/>
      <c r="BC7" s="932"/>
      <c r="BD7" s="932"/>
      <c r="BE7" s="932"/>
      <c r="BF7" s="1049"/>
      <c r="BG7" s="1049"/>
    </row>
    <row r="8" spans="2:65" s="933" customFormat="1" ht="21" customHeight="1">
      <c r="B8" s="177"/>
      <c r="C8" s="178"/>
      <c r="D8" s="178"/>
      <c r="E8" s="178"/>
      <c r="F8" s="178"/>
      <c r="G8" s="178"/>
      <c r="H8" s="986"/>
      <c r="I8" s="986"/>
      <c r="J8" s="986"/>
      <c r="K8" s="986"/>
      <c r="L8" s="986"/>
      <c r="M8" s="986"/>
      <c r="N8" s="986"/>
      <c r="O8" s="986"/>
      <c r="AH8" s="1113"/>
      <c r="AI8" s="1113"/>
      <c r="AJ8" s="1113"/>
      <c r="AK8" s="932"/>
      <c r="AL8" s="1049"/>
      <c r="AM8" s="1103"/>
      <c r="AN8" s="1103"/>
      <c r="AO8" s="934"/>
      <c r="AP8" s="946"/>
      <c r="AQ8" s="946"/>
      <c r="AR8" s="946"/>
      <c r="AS8" s="366"/>
      <c r="AT8" s="366"/>
      <c r="AU8" s="932"/>
      <c r="AV8" s="946"/>
      <c r="AW8" s="946"/>
      <c r="AX8" s="178"/>
      <c r="AY8" s="932"/>
      <c r="AZ8" s="932" t="s">
        <v>634</v>
      </c>
      <c r="BA8" s="932"/>
      <c r="BB8" s="932"/>
      <c r="BC8" s="1164">
        <f>DAY(EOMONTH(DATE(AD2,AH2,1),0))</f>
        <v>30</v>
      </c>
      <c r="BD8" s="1170"/>
      <c r="BE8" s="932" t="s">
        <v>284</v>
      </c>
      <c r="BF8" s="932"/>
      <c r="BG8" s="932"/>
      <c r="BK8" s="1010"/>
      <c r="BL8" s="1010"/>
      <c r="BM8" s="1010"/>
    </row>
    <row r="9" spans="2:65" s="933" customFormat="1" ht="5.0999999999999996" customHeight="1">
      <c r="B9" s="177"/>
      <c r="C9" s="946"/>
      <c r="D9" s="946"/>
      <c r="E9" s="946"/>
      <c r="F9" s="946"/>
      <c r="G9" s="946"/>
      <c r="H9" s="946"/>
      <c r="I9" s="946"/>
      <c r="J9" s="946"/>
      <c r="K9" s="946"/>
      <c r="L9" s="946"/>
      <c r="M9" s="946"/>
      <c r="N9" s="946"/>
      <c r="O9" s="946"/>
      <c r="AH9" s="945"/>
      <c r="AI9" s="932"/>
      <c r="AJ9" s="932"/>
      <c r="AK9" s="1113"/>
      <c r="AL9" s="932"/>
      <c r="AM9" s="932"/>
      <c r="AN9" s="932"/>
      <c r="AO9" s="932"/>
      <c r="AP9" s="932"/>
      <c r="AQ9" s="932"/>
      <c r="AR9" s="945"/>
      <c r="AS9" s="945"/>
      <c r="AT9" s="945"/>
      <c r="AU9" s="932"/>
      <c r="AV9" s="932"/>
      <c r="AW9" s="932"/>
      <c r="AX9" s="932"/>
      <c r="AY9" s="932"/>
      <c r="AZ9" s="932"/>
      <c r="BA9" s="932"/>
      <c r="BB9" s="932"/>
      <c r="BC9" s="932"/>
      <c r="BD9" s="932"/>
      <c r="BE9" s="932"/>
      <c r="BF9" s="932"/>
      <c r="BG9" s="932"/>
      <c r="BK9" s="1010"/>
      <c r="BL9" s="1010"/>
      <c r="BM9" s="1010"/>
    </row>
    <row r="10" spans="2:65" s="933" customFormat="1" ht="21" customHeight="1">
      <c r="B10" s="177"/>
      <c r="C10" s="946"/>
      <c r="D10" s="946"/>
      <c r="E10" s="946"/>
      <c r="F10" s="946"/>
      <c r="G10" s="946"/>
      <c r="H10" s="946"/>
      <c r="I10" s="946"/>
      <c r="J10" s="946"/>
      <c r="K10" s="946"/>
      <c r="L10" s="946"/>
      <c r="M10" s="946"/>
      <c r="N10" s="946"/>
      <c r="O10" s="946"/>
      <c r="AH10" s="945"/>
      <c r="AI10" s="932"/>
      <c r="AJ10" s="932"/>
      <c r="AK10" s="1113"/>
      <c r="AL10" s="932"/>
      <c r="AN10" s="932" t="s">
        <v>335</v>
      </c>
      <c r="AO10" s="932"/>
      <c r="AP10" s="932"/>
      <c r="AQ10" s="932"/>
      <c r="AR10" s="932"/>
      <c r="AS10" s="932"/>
      <c r="AT10" s="932"/>
      <c r="AU10" s="932"/>
      <c r="AV10" s="945"/>
      <c r="AW10" s="945"/>
      <c r="AX10" s="945"/>
      <c r="AY10" s="932"/>
      <c r="AZ10" s="932"/>
      <c r="BA10" s="1049" t="s">
        <v>635</v>
      </c>
      <c r="BB10" s="932"/>
      <c r="BC10" s="1121">
        <v>9</v>
      </c>
      <c r="BD10" s="1126"/>
      <c r="BE10" s="1120" t="s">
        <v>324</v>
      </c>
      <c r="BF10" s="932"/>
      <c r="BG10" s="932"/>
      <c r="BK10" s="1010"/>
      <c r="BL10" s="1010"/>
      <c r="BM10" s="1010"/>
    </row>
    <row r="11" spans="2:65" s="933" customFormat="1" ht="5.0999999999999996" customHeight="1">
      <c r="B11" s="177"/>
      <c r="C11" s="946"/>
      <c r="D11" s="946"/>
      <c r="E11" s="946"/>
      <c r="F11" s="946"/>
      <c r="G11" s="946"/>
      <c r="H11" s="946"/>
      <c r="I11" s="946"/>
      <c r="J11" s="946"/>
      <c r="K11" s="946"/>
      <c r="L11" s="946"/>
      <c r="M11" s="946"/>
      <c r="N11" s="946"/>
      <c r="O11" s="946"/>
      <c r="AH11" s="945"/>
      <c r="AI11" s="932"/>
      <c r="AJ11" s="932"/>
      <c r="AK11" s="1113"/>
      <c r="AL11" s="932"/>
      <c r="AM11" s="932"/>
      <c r="AN11" s="932"/>
      <c r="AO11" s="932"/>
      <c r="AP11" s="932"/>
      <c r="AQ11" s="932"/>
      <c r="AR11" s="945"/>
      <c r="AS11" s="945"/>
      <c r="AT11" s="945"/>
      <c r="AU11" s="932"/>
      <c r="AV11" s="932"/>
      <c r="AW11" s="932"/>
      <c r="AX11" s="932"/>
      <c r="AY11" s="932"/>
      <c r="AZ11" s="932"/>
      <c r="BA11" s="932"/>
      <c r="BB11" s="932"/>
      <c r="BC11" s="932"/>
      <c r="BD11" s="932"/>
      <c r="BE11" s="932"/>
      <c r="BF11" s="932"/>
      <c r="BG11" s="932"/>
      <c r="BK11" s="1010"/>
      <c r="BL11" s="1010"/>
      <c r="BM11" s="1010"/>
    </row>
    <row r="12" spans="2:65" s="933" customFormat="1" ht="21" customHeight="1">
      <c r="R12" s="986"/>
      <c r="S12" s="986"/>
      <c r="T12" s="1049"/>
      <c r="U12" s="1066"/>
      <c r="V12" s="1066"/>
      <c r="W12" s="934"/>
      <c r="AA12" s="945"/>
      <c r="AB12" s="1103"/>
      <c r="AC12" s="934"/>
      <c r="AD12" s="945"/>
      <c r="AE12" s="945"/>
      <c r="AF12" s="945"/>
      <c r="AH12" s="1113"/>
      <c r="AI12" s="1113"/>
      <c r="AJ12" s="1113"/>
      <c r="AK12" s="932"/>
      <c r="AL12" s="1049"/>
      <c r="AM12" s="1103"/>
      <c r="AN12" s="932"/>
      <c r="AO12" s="932"/>
      <c r="AP12" s="932"/>
      <c r="AQ12" s="932"/>
      <c r="AR12" s="932"/>
      <c r="AS12" s="934" t="s">
        <v>83</v>
      </c>
      <c r="AT12" s="932"/>
      <c r="AU12" s="932"/>
      <c r="AV12" s="932"/>
      <c r="AW12" s="932"/>
      <c r="AX12" s="932"/>
      <c r="AY12" s="932"/>
      <c r="AZ12" s="932"/>
      <c r="BA12" s="932"/>
      <c r="BB12" s="932"/>
      <c r="BC12" s="945"/>
      <c r="BD12" s="1113"/>
      <c r="BE12" s="932"/>
      <c r="BF12" s="932"/>
      <c r="BG12" s="945"/>
      <c r="BH12" s="932"/>
      <c r="BK12" s="1010"/>
      <c r="BL12" s="1010"/>
      <c r="BM12" s="1010"/>
    </row>
    <row r="13" spans="2:65" s="933" customFormat="1" ht="21" customHeight="1">
      <c r="R13" s="932"/>
      <c r="S13" s="932"/>
      <c r="T13" s="932"/>
      <c r="U13" s="932"/>
      <c r="V13" s="932"/>
      <c r="AA13" s="932"/>
      <c r="AB13" s="932"/>
      <c r="AC13" s="932"/>
      <c r="AD13" s="932"/>
      <c r="AE13" s="932"/>
      <c r="AF13" s="932"/>
      <c r="AH13" s="945"/>
      <c r="AI13" s="1113"/>
      <c r="AJ13" s="932"/>
      <c r="AK13" s="1113"/>
      <c r="AL13" s="932"/>
      <c r="AM13" s="932"/>
      <c r="AN13" s="932"/>
      <c r="AO13" s="945"/>
      <c r="AP13" s="934"/>
      <c r="AQ13" s="945"/>
      <c r="AR13" s="945"/>
      <c r="AS13" s="934" t="s">
        <v>636</v>
      </c>
      <c r="AT13" s="932"/>
      <c r="AU13" s="932"/>
      <c r="AV13" s="932"/>
      <c r="AW13" s="932"/>
      <c r="AX13" s="932"/>
      <c r="AY13" s="932"/>
      <c r="AZ13" s="932"/>
      <c r="BA13" s="932"/>
      <c r="BB13" s="1152">
        <v>0.29166666666666669</v>
      </c>
      <c r="BC13" s="1165"/>
      <c r="BD13" s="1171"/>
      <c r="BE13" s="178" t="s">
        <v>479</v>
      </c>
      <c r="BF13" s="1152">
        <v>0.83333333333333337</v>
      </c>
      <c r="BG13" s="1165"/>
      <c r="BH13" s="1171"/>
      <c r="BK13" s="1010"/>
      <c r="BL13" s="1010"/>
      <c r="BM13" s="1010"/>
    </row>
    <row r="14" spans="2:65" s="933" customFormat="1" ht="21" customHeight="1">
      <c r="R14" s="931"/>
      <c r="S14" s="931"/>
      <c r="T14" s="931"/>
      <c r="U14" s="931"/>
      <c r="V14" s="931"/>
      <c r="W14" s="931"/>
      <c r="AA14" s="178"/>
      <c r="AB14" s="931"/>
      <c r="AC14" s="931"/>
      <c r="AD14" s="178"/>
      <c r="AE14" s="945"/>
      <c r="AF14" s="945"/>
      <c r="AG14" s="1090"/>
      <c r="AH14" s="934"/>
      <c r="AI14" s="1113"/>
      <c r="AJ14" s="932"/>
      <c r="AK14" s="1113"/>
      <c r="AL14" s="932"/>
      <c r="AM14" s="932"/>
      <c r="AN14" s="932"/>
      <c r="AO14" s="178"/>
      <c r="AP14" s="986"/>
      <c r="AQ14" s="986"/>
      <c r="AR14" s="986"/>
      <c r="AS14" s="934" t="s">
        <v>378</v>
      </c>
      <c r="AT14" s="932"/>
      <c r="AU14" s="932"/>
      <c r="AV14" s="932"/>
      <c r="AW14" s="932"/>
      <c r="AX14" s="932"/>
      <c r="AY14" s="932"/>
      <c r="AZ14" s="932"/>
      <c r="BA14" s="932"/>
      <c r="BB14" s="1152">
        <v>0.83333333333333337</v>
      </c>
      <c r="BC14" s="1165"/>
      <c r="BD14" s="1171"/>
      <c r="BE14" s="178" t="s">
        <v>479</v>
      </c>
      <c r="BF14" s="1152">
        <v>0.29166666666666669</v>
      </c>
      <c r="BG14" s="1165"/>
      <c r="BH14" s="1171"/>
      <c r="BK14" s="1010"/>
      <c r="BL14" s="1010"/>
      <c r="BM14" s="1010"/>
    </row>
    <row r="15" spans="2:65" ht="12" customHeight="1">
      <c r="C15" s="947"/>
      <c r="D15" s="947"/>
      <c r="E15" s="947"/>
      <c r="F15" s="947"/>
      <c r="G15" s="947"/>
      <c r="H15" s="947"/>
      <c r="AA15" s="947"/>
      <c r="AR15" s="947"/>
      <c r="BI15" s="1188"/>
      <c r="BJ15" s="1188"/>
      <c r="BK15" s="1188"/>
    </row>
    <row r="16" spans="2:65" ht="21.6" customHeight="1">
      <c r="B16" s="935" t="s">
        <v>637</v>
      </c>
      <c r="C16" s="948" t="s">
        <v>639</v>
      </c>
      <c r="D16" s="961"/>
      <c r="E16" s="969"/>
      <c r="F16" s="969"/>
      <c r="G16" s="977"/>
      <c r="H16" s="987" t="s">
        <v>640</v>
      </c>
      <c r="I16" s="996" t="s">
        <v>530</v>
      </c>
      <c r="J16" s="961"/>
      <c r="K16" s="961"/>
      <c r="L16" s="969"/>
      <c r="M16" s="996" t="s">
        <v>641</v>
      </c>
      <c r="N16" s="961"/>
      <c r="O16" s="969"/>
      <c r="P16" s="996" t="s">
        <v>279</v>
      </c>
      <c r="Q16" s="961"/>
      <c r="R16" s="961"/>
      <c r="S16" s="961"/>
      <c r="T16" s="1050"/>
      <c r="U16" s="1067"/>
      <c r="V16" s="1078"/>
      <c r="W16" s="1078"/>
      <c r="X16" s="1078"/>
      <c r="Y16" s="1078"/>
      <c r="Z16" s="1078"/>
      <c r="AA16" s="1078"/>
      <c r="AB16" s="1078"/>
      <c r="AC16" s="1078"/>
      <c r="AD16" s="1078"/>
      <c r="AE16" s="1078"/>
      <c r="AF16" s="1078"/>
      <c r="AG16" s="1078"/>
      <c r="AH16" s="1078"/>
      <c r="AI16" s="1114" t="s">
        <v>569</v>
      </c>
      <c r="AJ16" s="1078"/>
      <c r="AK16" s="1078"/>
      <c r="AL16" s="1078"/>
      <c r="AM16" s="1078"/>
      <c r="AN16" s="1078" t="s">
        <v>642</v>
      </c>
      <c r="AO16" s="1078"/>
      <c r="AP16" s="1115"/>
      <c r="AQ16" s="1116"/>
      <c r="AR16" s="1078" t="s">
        <v>557</v>
      </c>
      <c r="AS16" s="1078"/>
      <c r="AT16" s="1078"/>
      <c r="AU16" s="1078"/>
      <c r="AV16" s="1078"/>
      <c r="AW16" s="1078"/>
      <c r="AX16" s="1078"/>
      <c r="AY16" s="1122"/>
      <c r="AZ16" s="1127" t="str">
        <f>IF(BC3="計画","(11)1～4週目の勤務時間数合計","(11)1か月の勤務時間数　合計")</f>
        <v>(11)1か月の勤務時間数　合計</v>
      </c>
      <c r="BA16" s="1139"/>
      <c r="BB16" s="1153" t="s">
        <v>643</v>
      </c>
      <c r="BC16" s="1139"/>
      <c r="BD16" s="948" t="s">
        <v>644</v>
      </c>
      <c r="BE16" s="961"/>
      <c r="BF16" s="961"/>
      <c r="BG16" s="961"/>
      <c r="BH16" s="1050"/>
    </row>
    <row r="17" spans="2:60" ht="20.25" customHeight="1">
      <c r="B17" s="936"/>
      <c r="C17" s="949"/>
      <c r="D17" s="962"/>
      <c r="E17" s="970"/>
      <c r="F17" s="970"/>
      <c r="G17" s="978"/>
      <c r="H17" s="988"/>
      <c r="I17" s="997"/>
      <c r="J17" s="962"/>
      <c r="K17" s="962"/>
      <c r="L17" s="970"/>
      <c r="M17" s="997"/>
      <c r="N17" s="962"/>
      <c r="O17" s="970"/>
      <c r="P17" s="997"/>
      <c r="Q17" s="962"/>
      <c r="R17" s="962"/>
      <c r="S17" s="962"/>
      <c r="T17" s="1051"/>
      <c r="U17" s="1068" t="s">
        <v>513</v>
      </c>
      <c r="V17" s="1068"/>
      <c r="W17" s="1068"/>
      <c r="X17" s="1068"/>
      <c r="Y17" s="1068"/>
      <c r="Z17" s="1068"/>
      <c r="AA17" s="1091"/>
      <c r="AB17" s="1104" t="s">
        <v>52</v>
      </c>
      <c r="AC17" s="1068"/>
      <c r="AD17" s="1068"/>
      <c r="AE17" s="1068"/>
      <c r="AF17" s="1068"/>
      <c r="AG17" s="1068"/>
      <c r="AH17" s="1091"/>
      <c r="AI17" s="1104" t="s">
        <v>645</v>
      </c>
      <c r="AJ17" s="1068"/>
      <c r="AK17" s="1068"/>
      <c r="AL17" s="1068"/>
      <c r="AM17" s="1068"/>
      <c r="AN17" s="1068"/>
      <c r="AO17" s="1091"/>
      <c r="AP17" s="1104" t="s">
        <v>647</v>
      </c>
      <c r="AQ17" s="1068"/>
      <c r="AR17" s="1068"/>
      <c r="AS17" s="1068"/>
      <c r="AT17" s="1068"/>
      <c r="AU17" s="1068"/>
      <c r="AV17" s="1091"/>
      <c r="AW17" s="1104" t="s">
        <v>649</v>
      </c>
      <c r="AX17" s="1068"/>
      <c r="AY17" s="1068"/>
      <c r="AZ17" s="1128"/>
      <c r="BA17" s="1140"/>
      <c r="BB17" s="1154"/>
      <c r="BC17" s="1140"/>
      <c r="BD17" s="949"/>
      <c r="BE17" s="962"/>
      <c r="BF17" s="962"/>
      <c r="BG17" s="962"/>
      <c r="BH17" s="1051"/>
    </row>
    <row r="18" spans="2:60" ht="20.25" customHeight="1">
      <c r="B18" s="936"/>
      <c r="C18" s="949"/>
      <c r="D18" s="962"/>
      <c r="E18" s="970"/>
      <c r="F18" s="970"/>
      <c r="G18" s="978"/>
      <c r="H18" s="988"/>
      <c r="I18" s="997"/>
      <c r="J18" s="962"/>
      <c r="K18" s="962"/>
      <c r="L18" s="970"/>
      <c r="M18" s="997"/>
      <c r="N18" s="962"/>
      <c r="O18" s="970"/>
      <c r="P18" s="997"/>
      <c r="Q18" s="962"/>
      <c r="R18" s="962"/>
      <c r="S18" s="962"/>
      <c r="T18" s="1051"/>
      <c r="U18" s="391">
        <v>1</v>
      </c>
      <c r="V18" s="1079">
        <v>2</v>
      </c>
      <c r="W18" s="1079">
        <v>3</v>
      </c>
      <c r="X18" s="1079">
        <v>4</v>
      </c>
      <c r="Y18" s="1079">
        <v>5</v>
      </c>
      <c r="Z18" s="1079">
        <v>6</v>
      </c>
      <c r="AA18" s="1092">
        <v>7</v>
      </c>
      <c r="AB18" s="1105">
        <v>8</v>
      </c>
      <c r="AC18" s="1079">
        <v>9</v>
      </c>
      <c r="AD18" s="1079">
        <v>10</v>
      </c>
      <c r="AE18" s="1079">
        <v>11</v>
      </c>
      <c r="AF18" s="1079">
        <v>12</v>
      </c>
      <c r="AG18" s="1079">
        <v>13</v>
      </c>
      <c r="AH18" s="1092">
        <v>14</v>
      </c>
      <c r="AI18" s="391">
        <v>15</v>
      </c>
      <c r="AJ18" s="1079">
        <v>16</v>
      </c>
      <c r="AK18" s="1079">
        <v>17</v>
      </c>
      <c r="AL18" s="1079">
        <v>18</v>
      </c>
      <c r="AM18" s="1079">
        <v>19</v>
      </c>
      <c r="AN18" s="1079">
        <v>20</v>
      </c>
      <c r="AO18" s="1092">
        <v>21</v>
      </c>
      <c r="AP18" s="1105">
        <v>22</v>
      </c>
      <c r="AQ18" s="1079">
        <v>23</v>
      </c>
      <c r="AR18" s="1079">
        <v>24</v>
      </c>
      <c r="AS18" s="1079">
        <v>25</v>
      </c>
      <c r="AT18" s="1079">
        <v>26</v>
      </c>
      <c r="AU18" s="1079">
        <v>27</v>
      </c>
      <c r="AV18" s="1092">
        <v>28</v>
      </c>
      <c r="AW18" s="1105" t="str">
        <f>IF($BC$3="暦月",IF(DAY(DATE($AD$2,$AH$2,29))=29,29,""),"")</f>
        <v/>
      </c>
      <c r="AX18" s="1079" t="str">
        <f>IF($BC$3="暦月",IF(DAY(DATE($AD$2,$AH$2,30))=30,30,""),"")</f>
        <v/>
      </c>
      <c r="AY18" s="1092" t="str">
        <f>IF($BC$3="暦月",IF(DAY(DATE($AD$2,$AH$2,31))=31,31,""),"")</f>
        <v/>
      </c>
      <c r="AZ18" s="1128"/>
      <c r="BA18" s="1140"/>
      <c r="BB18" s="1154"/>
      <c r="BC18" s="1140"/>
      <c r="BD18" s="949"/>
      <c r="BE18" s="962"/>
      <c r="BF18" s="962"/>
      <c r="BG18" s="962"/>
      <c r="BH18" s="1051"/>
    </row>
    <row r="19" spans="2:60" ht="20.25" hidden="1" customHeight="1">
      <c r="B19" s="936"/>
      <c r="C19" s="949"/>
      <c r="D19" s="962"/>
      <c r="E19" s="970"/>
      <c r="F19" s="970"/>
      <c r="G19" s="978"/>
      <c r="H19" s="988"/>
      <c r="I19" s="997"/>
      <c r="J19" s="962"/>
      <c r="K19" s="962"/>
      <c r="L19" s="970"/>
      <c r="M19" s="997"/>
      <c r="N19" s="962"/>
      <c r="O19" s="970"/>
      <c r="P19" s="997"/>
      <c r="Q19" s="962"/>
      <c r="R19" s="962"/>
      <c r="S19" s="962"/>
      <c r="T19" s="1051"/>
      <c r="U19" s="391">
        <f>WEEKDAY(DATE($AD$2,$AH$2,1))</f>
        <v>2</v>
      </c>
      <c r="V19" s="1079">
        <f>WEEKDAY(DATE($AD$2,$AH$2,2))</f>
        <v>3</v>
      </c>
      <c r="W19" s="1079">
        <f>WEEKDAY(DATE($AD$2,$AH$2,3))</f>
        <v>4</v>
      </c>
      <c r="X19" s="1079">
        <f>WEEKDAY(DATE($AD$2,$AH$2,4))</f>
        <v>5</v>
      </c>
      <c r="Y19" s="1079">
        <f>WEEKDAY(DATE($AD$2,$AH$2,5))</f>
        <v>6</v>
      </c>
      <c r="Z19" s="1079">
        <f>WEEKDAY(DATE($AD$2,$AH$2,6))</f>
        <v>7</v>
      </c>
      <c r="AA19" s="1092">
        <f>WEEKDAY(DATE($AD$2,$AH$2,7))</f>
        <v>1</v>
      </c>
      <c r="AB19" s="1105">
        <f>WEEKDAY(DATE($AD$2,$AH$2,8))</f>
        <v>2</v>
      </c>
      <c r="AC19" s="1079">
        <f>WEEKDAY(DATE($AD$2,$AH$2,9))</f>
        <v>3</v>
      </c>
      <c r="AD19" s="1079">
        <f>WEEKDAY(DATE($AD$2,$AH$2,10))</f>
        <v>4</v>
      </c>
      <c r="AE19" s="1079">
        <f>WEEKDAY(DATE($AD$2,$AH$2,11))</f>
        <v>5</v>
      </c>
      <c r="AF19" s="1079">
        <f>WEEKDAY(DATE($AD$2,$AH$2,12))</f>
        <v>6</v>
      </c>
      <c r="AG19" s="1079">
        <f>WEEKDAY(DATE($AD$2,$AH$2,13))</f>
        <v>7</v>
      </c>
      <c r="AH19" s="1092">
        <f>WEEKDAY(DATE($AD$2,$AH$2,14))</f>
        <v>1</v>
      </c>
      <c r="AI19" s="1105">
        <f>WEEKDAY(DATE($AD$2,$AH$2,15))</f>
        <v>2</v>
      </c>
      <c r="AJ19" s="1079">
        <f>WEEKDAY(DATE($AD$2,$AH$2,16))</f>
        <v>3</v>
      </c>
      <c r="AK19" s="1079">
        <f>WEEKDAY(DATE($AD$2,$AH$2,17))</f>
        <v>4</v>
      </c>
      <c r="AL19" s="1079">
        <f>WEEKDAY(DATE($AD$2,$AH$2,18))</f>
        <v>5</v>
      </c>
      <c r="AM19" s="1079">
        <f>WEEKDAY(DATE($AD$2,$AH$2,19))</f>
        <v>6</v>
      </c>
      <c r="AN19" s="1079">
        <f>WEEKDAY(DATE($AD$2,$AH$2,20))</f>
        <v>7</v>
      </c>
      <c r="AO19" s="1092">
        <f>WEEKDAY(DATE($AD$2,$AH$2,21))</f>
        <v>1</v>
      </c>
      <c r="AP19" s="1105">
        <f>WEEKDAY(DATE($AD$2,$AH$2,22))</f>
        <v>2</v>
      </c>
      <c r="AQ19" s="1079">
        <f>WEEKDAY(DATE($AD$2,$AH$2,23))</f>
        <v>3</v>
      </c>
      <c r="AR19" s="1079">
        <f>WEEKDAY(DATE($AD$2,$AH$2,24))</f>
        <v>4</v>
      </c>
      <c r="AS19" s="1079">
        <f>WEEKDAY(DATE($AD$2,$AH$2,25))</f>
        <v>5</v>
      </c>
      <c r="AT19" s="1079">
        <f>WEEKDAY(DATE($AD$2,$AH$2,26))</f>
        <v>6</v>
      </c>
      <c r="AU19" s="1079">
        <f>WEEKDAY(DATE($AD$2,$AH$2,27))</f>
        <v>7</v>
      </c>
      <c r="AV19" s="1092">
        <f>WEEKDAY(DATE($AD$2,$AH$2,28))</f>
        <v>1</v>
      </c>
      <c r="AW19" s="1105">
        <f>IF(AW18=29,WEEKDAY(DATE($AD$2,$AH$2,29)),0)</f>
        <v>0</v>
      </c>
      <c r="AX19" s="1079">
        <f>IF(AX18=30,WEEKDAY(DATE($AD$2,$AH$2,30)),0)</f>
        <v>0</v>
      </c>
      <c r="AY19" s="1092">
        <f>IF(AY18=31,WEEKDAY(DATE($AD$2,$AH$2,31)),0)</f>
        <v>0</v>
      </c>
      <c r="AZ19" s="1128"/>
      <c r="BA19" s="1140"/>
      <c r="BB19" s="1154"/>
      <c r="BC19" s="1140"/>
      <c r="BD19" s="949"/>
      <c r="BE19" s="962"/>
      <c r="BF19" s="962"/>
      <c r="BG19" s="962"/>
      <c r="BH19" s="1051"/>
    </row>
    <row r="20" spans="2:60" ht="20.25" customHeight="1">
      <c r="B20" s="937"/>
      <c r="C20" s="950"/>
      <c r="D20" s="963"/>
      <c r="E20" s="971"/>
      <c r="F20" s="971"/>
      <c r="G20" s="979"/>
      <c r="H20" s="989"/>
      <c r="I20" s="998"/>
      <c r="J20" s="963"/>
      <c r="K20" s="963"/>
      <c r="L20" s="971"/>
      <c r="M20" s="998"/>
      <c r="N20" s="963"/>
      <c r="O20" s="971"/>
      <c r="P20" s="998"/>
      <c r="Q20" s="963"/>
      <c r="R20" s="963"/>
      <c r="S20" s="963"/>
      <c r="T20" s="1052"/>
      <c r="U20" s="1069" t="str">
        <f t="shared" ref="U20:AV20" si="0">IF(U19=1,"日",IF(U19=2,"月",IF(U19=3,"火",IF(U19=4,"水",IF(U19=5,"木",IF(U19=6,"金","土"))))))</f>
        <v>月</v>
      </c>
      <c r="V20" s="1080" t="str">
        <f t="shared" si="0"/>
        <v>火</v>
      </c>
      <c r="W20" s="1080" t="str">
        <f t="shared" si="0"/>
        <v>水</v>
      </c>
      <c r="X20" s="1080" t="str">
        <f t="shared" si="0"/>
        <v>木</v>
      </c>
      <c r="Y20" s="1080" t="str">
        <f t="shared" si="0"/>
        <v>金</v>
      </c>
      <c r="Z20" s="1080" t="str">
        <f t="shared" si="0"/>
        <v>土</v>
      </c>
      <c r="AA20" s="1093" t="str">
        <f t="shared" si="0"/>
        <v>日</v>
      </c>
      <c r="AB20" s="1106" t="str">
        <f t="shared" si="0"/>
        <v>月</v>
      </c>
      <c r="AC20" s="1080" t="str">
        <f t="shared" si="0"/>
        <v>火</v>
      </c>
      <c r="AD20" s="1080" t="str">
        <f t="shared" si="0"/>
        <v>水</v>
      </c>
      <c r="AE20" s="1080" t="str">
        <f t="shared" si="0"/>
        <v>木</v>
      </c>
      <c r="AF20" s="1080" t="str">
        <f t="shared" si="0"/>
        <v>金</v>
      </c>
      <c r="AG20" s="1080" t="str">
        <f t="shared" si="0"/>
        <v>土</v>
      </c>
      <c r="AH20" s="1093" t="str">
        <f t="shared" si="0"/>
        <v>日</v>
      </c>
      <c r="AI20" s="1106" t="str">
        <f t="shared" si="0"/>
        <v>月</v>
      </c>
      <c r="AJ20" s="1080" t="str">
        <f t="shared" si="0"/>
        <v>火</v>
      </c>
      <c r="AK20" s="1080" t="str">
        <f t="shared" si="0"/>
        <v>水</v>
      </c>
      <c r="AL20" s="1080" t="str">
        <f t="shared" si="0"/>
        <v>木</v>
      </c>
      <c r="AM20" s="1080" t="str">
        <f t="shared" si="0"/>
        <v>金</v>
      </c>
      <c r="AN20" s="1080" t="str">
        <f t="shared" si="0"/>
        <v>土</v>
      </c>
      <c r="AO20" s="1093" t="str">
        <f t="shared" si="0"/>
        <v>日</v>
      </c>
      <c r="AP20" s="1106" t="str">
        <f t="shared" si="0"/>
        <v>月</v>
      </c>
      <c r="AQ20" s="1080" t="str">
        <f t="shared" si="0"/>
        <v>火</v>
      </c>
      <c r="AR20" s="1080" t="str">
        <f t="shared" si="0"/>
        <v>水</v>
      </c>
      <c r="AS20" s="1080" t="str">
        <f t="shared" si="0"/>
        <v>木</v>
      </c>
      <c r="AT20" s="1080" t="str">
        <f t="shared" si="0"/>
        <v>金</v>
      </c>
      <c r="AU20" s="1080" t="str">
        <f t="shared" si="0"/>
        <v>土</v>
      </c>
      <c r="AV20" s="1093" t="str">
        <f t="shared" si="0"/>
        <v>日</v>
      </c>
      <c r="AW20" s="1080" t="str">
        <f>IF(AW19=1,"日",IF(AW19=2,"月",IF(AW19=3,"火",IF(AW19=4,"水",IF(AW19=5,"木",IF(AW19=6,"金",IF(AW19=0,"","土")))))))</f>
        <v/>
      </c>
      <c r="AX20" s="1080" t="str">
        <f>IF(AX19=1,"日",IF(AX19=2,"月",IF(AX19=3,"火",IF(AX19=4,"水",IF(AX19=5,"木",IF(AX19=6,"金",IF(AX19=0,"","土")))))))</f>
        <v/>
      </c>
      <c r="AY20" s="1080" t="str">
        <f>IF(AY19=1,"日",IF(AY19=2,"月",IF(AY19=3,"火",IF(AY19=4,"水",IF(AY19=5,"木",IF(AY19=6,"金",IF(AY19=0,"","土")))))))</f>
        <v/>
      </c>
      <c r="AZ20" s="1129"/>
      <c r="BA20" s="1141"/>
      <c r="BB20" s="1155"/>
      <c r="BC20" s="1141"/>
      <c r="BD20" s="950"/>
      <c r="BE20" s="963"/>
      <c r="BF20" s="963"/>
      <c r="BG20" s="963"/>
      <c r="BH20" s="1052"/>
    </row>
    <row r="21" spans="2:60" ht="20.25" customHeight="1">
      <c r="B21" s="938"/>
      <c r="C21" s="951" t="s">
        <v>701</v>
      </c>
      <c r="D21" s="964"/>
      <c r="E21" s="972"/>
      <c r="F21" s="972"/>
      <c r="G21" s="980"/>
      <c r="H21" s="990" t="s">
        <v>529</v>
      </c>
      <c r="I21" s="999" t="s">
        <v>702</v>
      </c>
      <c r="J21" s="1005"/>
      <c r="K21" s="1005"/>
      <c r="L21" s="980"/>
      <c r="M21" s="1011" t="s">
        <v>703</v>
      </c>
      <c r="N21" s="1016"/>
      <c r="O21" s="1021"/>
      <c r="P21" s="1026" t="s">
        <v>305</v>
      </c>
      <c r="Q21" s="1033"/>
      <c r="R21" s="1033"/>
      <c r="S21" s="1041"/>
      <c r="T21" s="1053"/>
      <c r="U21" s="1070" t="s">
        <v>669</v>
      </c>
      <c r="V21" s="1070" t="s">
        <v>669</v>
      </c>
      <c r="W21" s="1070" t="s">
        <v>669</v>
      </c>
      <c r="X21" s="1070"/>
      <c r="Y21" s="1070" t="s">
        <v>669</v>
      </c>
      <c r="Z21" s="1070" t="s">
        <v>669</v>
      </c>
      <c r="AA21" s="1094"/>
      <c r="AB21" s="1107" t="s">
        <v>669</v>
      </c>
      <c r="AC21" s="1070"/>
      <c r="AD21" s="1070" t="s">
        <v>669</v>
      </c>
      <c r="AE21" s="1070" t="s">
        <v>669</v>
      </c>
      <c r="AF21" s="1070" t="s">
        <v>669</v>
      </c>
      <c r="AG21" s="1070"/>
      <c r="AH21" s="1094" t="s">
        <v>669</v>
      </c>
      <c r="AI21" s="1107"/>
      <c r="AJ21" s="1070" t="s">
        <v>669</v>
      </c>
      <c r="AK21" s="1070" t="s">
        <v>669</v>
      </c>
      <c r="AL21" s="1070" t="s">
        <v>669</v>
      </c>
      <c r="AM21" s="1070" t="s">
        <v>669</v>
      </c>
      <c r="AN21" s="1070" t="s">
        <v>669</v>
      </c>
      <c r="AO21" s="1094"/>
      <c r="AP21" s="1107"/>
      <c r="AQ21" s="1070" t="s">
        <v>669</v>
      </c>
      <c r="AR21" s="1070" t="s">
        <v>669</v>
      </c>
      <c r="AS21" s="1070" t="s">
        <v>669</v>
      </c>
      <c r="AT21" s="1070" t="s">
        <v>669</v>
      </c>
      <c r="AU21" s="1070" t="s">
        <v>669</v>
      </c>
      <c r="AV21" s="1094"/>
      <c r="AW21" s="1107"/>
      <c r="AX21" s="1070"/>
      <c r="AY21" s="1070"/>
      <c r="AZ21" s="1130"/>
      <c r="BA21" s="1142"/>
      <c r="BB21" s="1156"/>
      <c r="BC21" s="1142"/>
      <c r="BD21" s="1172"/>
      <c r="BE21" s="1176"/>
      <c r="BF21" s="1176"/>
      <c r="BG21" s="1176"/>
      <c r="BH21" s="1181"/>
    </row>
    <row r="22" spans="2:60" ht="20.25" customHeight="1">
      <c r="B22" s="939">
        <v>1</v>
      </c>
      <c r="C22" s="952"/>
      <c r="D22" s="965"/>
      <c r="E22" s="973"/>
      <c r="F22" s="973" t="str">
        <f>C21</f>
        <v>管理者</v>
      </c>
      <c r="G22" s="981"/>
      <c r="H22" s="991"/>
      <c r="I22" s="1000"/>
      <c r="J22" s="1006"/>
      <c r="K22" s="1006"/>
      <c r="L22" s="981"/>
      <c r="M22" s="1012"/>
      <c r="N22" s="1017"/>
      <c r="O22" s="1022"/>
      <c r="P22" s="1027" t="s">
        <v>301</v>
      </c>
      <c r="Q22" s="1034"/>
      <c r="R22" s="1034"/>
      <c r="S22" s="1042"/>
      <c r="T22" s="1054"/>
      <c r="U22" s="1071">
        <f>IF(U21="","",VLOOKUP(U21,'標準様式１【記載例】シフト記号表（勤務時間帯）'!$D$6:$X$47,21,FALSE))</f>
        <v>8</v>
      </c>
      <c r="V22" s="1081">
        <f>IF(V21="","",VLOOKUP(V21,'標準様式１【記載例】シフト記号表（勤務時間帯）'!$D$6:$X$47,21,FALSE))</f>
        <v>8</v>
      </c>
      <c r="W22" s="1081">
        <f>IF(W21="","",VLOOKUP(W21,'標準様式１【記載例】シフト記号表（勤務時間帯）'!$D$6:$X$47,21,FALSE))</f>
        <v>8</v>
      </c>
      <c r="X22" s="1081" t="str">
        <f>IF(X21="","",VLOOKUP(X21,'標準様式１【記載例】シフト記号表（勤務時間帯）'!$D$6:$X$47,21,FALSE))</f>
        <v/>
      </c>
      <c r="Y22" s="1081">
        <f>IF(Y21="","",VLOOKUP(Y21,'標準様式１【記載例】シフト記号表（勤務時間帯）'!$D$6:$X$47,21,FALSE))</f>
        <v>8</v>
      </c>
      <c r="Z22" s="1081">
        <f>IF(Z21="","",VLOOKUP(Z21,'標準様式１【記載例】シフト記号表（勤務時間帯）'!$D$6:$X$47,21,FALSE))</f>
        <v>8</v>
      </c>
      <c r="AA22" s="1095" t="str">
        <f>IF(AA21="","",VLOOKUP(AA21,'標準様式１【記載例】シフト記号表（勤務時間帯）'!$D$6:$X$47,21,FALSE))</f>
        <v/>
      </c>
      <c r="AB22" s="1071">
        <f>IF(AB21="","",VLOOKUP(AB21,'標準様式１【記載例】シフト記号表（勤務時間帯）'!$D$6:$X$47,21,FALSE))</f>
        <v>8</v>
      </c>
      <c r="AC22" s="1081" t="str">
        <f>IF(AC21="","",VLOOKUP(AC21,'標準様式１【記載例】シフト記号表（勤務時間帯）'!$D$6:$X$47,21,FALSE))</f>
        <v/>
      </c>
      <c r="AD22" s="1081">
        <f>IF(AD21="","",VLOOKUP(AD21,'標準様式１【記載例】シフト記号表（勤務時間帯）'!$D$6:$X$47,21,FALSE))</f>
        <v>8</v>
      </c>
      <c r="AE22" s="1081">
        <f>IF(AE21="","",VLOOKUP(AE21,'標準様式１【記載例】シフト記号表（勤務時間帯）'!$D$6:$X$47,21,FALSE))</f>
        <v>8</v>
      </c>
      <c r="AF22" s="1081">
        <f>IF(AF21="","",VLOOKUP(AF21,'標準様式１【記載例】シフト記号表（勤務時間帯）'!$D$6:$X$47,21,FALSE))</f>
        <v>8</v>
      </c>
      <c r="AG22" s="1081" t="str">
        <f>IF(AG21="","",VLOOKUP(AG21,'標準様式１【記載例】シフト記号表（勤務時間帯）'!$D$6:$X$47,21,FALSE))</f>
        <v/>
      </c>
      <c r="AH22" s="1095">
        <f>IF(AH21="","",VLOOKUP(AH21,'標準様式１【記載例】シフト記号表（勤務時間帯）'!$D$6:$X$47,21,FALSE))</f>
        <v>8</v>
      </c>
      <c r="AI22" s="1071" t="str">
        <f>IF(AI21="","",VLOOKUP(AI21,'標準様式１【記載例】シフト記号表（勤務時間帯）'!$D$6:$X$47,21,FALSE))</f>
        <v/>
      </c>
      <c r="AJ22" s="1081">
        <f>IF(AJ21="","",VLOOKUP(AJ21,'標準様式１【記載例】シフト記号表（勤務時間帯）'!$D$6:$X$47,21,FALSE))</f>
        <v>8</v>
      </c>
      <c r="AK22" s="1081">
        <f>IF(AK21="","",VLOOKUP(AK21,'標準様式１【記載例】シフト記号表（勤務時間帯）'!$D$6:$X$47,21,FALSE))</f>
        <v>8</v>
      </c>
      <c r="AL22" s="1081">
        <f>IF(AL21="","",VLOOKUP(AL21,'標準様式１【記載例】シフト記号表（勤務時間帯）'!$D$6:$X$47,21,FALSE))</f>
        <v>8</v>
      </c>
      <c r="AM22" s="1081">
        <f>IF(AM21="","",VLOOKUP(AM21,'標準様式１【記載例】シフト記号表（勤務時間帯）'!$D$6:$X$47,21,FALSE))</f>
        <v>8</v>
      </c>
      <c r="AN22" s="1081">
        <f>IF(AN21="","",VLOOKUP(AN21,'標準様式１【記載例】シフト記号表（勤務時間帯）'!$D$6:$X$47,21,FALSE))</f>
        <v>8</v>
      </c>
      <c r="AO22" s="1095" t="str">
        <f>IF(AO21="","",VLOOKUP(AO21,'標準様式１【記載例】シフト記号表（勤務時間帯）'!$D$6:$X$47,21,FALSE))</f>
        <v/>
      </c>
      <c r="AP22" s="1071" t="str">
        <f>IF(AP21="","",VLOOKUP(AP21,'標準様式１【記載例】シフト記号表（勤務時間帯）'!$D$6:$X$47,21,FALSE))</f>
        <v/>
      </c>
      <c r="AQ22" s="1081">
        <f>IF(AQ21="","",VLOOKUP(AQ21,'標準様式１【記載例】シフト記号表（勤務時間帯）'!$D$6:$X$47,21,FALSE))</f>
        <v>8</v>
      </c>
      <c r="AR22" s="1081">
        <f>IF(AR21="","",VLOOKUP(AR21,'標準様式１【記載例】シフト記号表（勤務時間帯）'!$D$6:$X$47,21,FALSE))</f>
        <v>8</v>
      </c>
      <c r="AS22" s="1081">
        <f>IF(AS21="","",VLOOKUP(AS21,'標準様式１【記載例】シフト記号表（勤務時間帯）'!$D$6:$X$47,21,FALSE))</f>
        <v>8</v>
      </c>
      <c r="AT22" s="1081">
        <f>IF(AT21="","",VLOOKUP(AT21,'標準様式１【記載例】シフト記号表（勤務時間帯）'!$D$6:$X$47,21,FALSE))</f>
        <v>8</v>
      </c>
      <c r="AU22" s="1081">
        <f>IF(AU21="","",VLOOKUP(AU21,'標準様式１【記載例】シフト記号表（勤務時間帯）'!$D$6:$X$47,21,FALSE))</f>
        <v>8</v>
      </c>
      <c r="AV22" s="1095" t="str">
        <f>IF(AV21="","",VLOOKUP(AV21,'標準様式１【記載例】シフト記号表（勤務時間帯）'!$D$6:$X$47,21,FALSE))</f>
        <v/>
      </c>
      <c r="AW22" s="1071" t="str">
        <f>IF(AW21="","",VLOOKUP(AW21,'標準様式１【記載例】シフト記号表（勤務時間帯）'!$D$6:$X$47,21,FALSE))</f>
        <v/>
      </c>
      <c r="AX22" s="1081" t="str">
        <f>IF(AX21="","",VLOOKUP(AX21,'標準様式１【記載例】シフト記号表（勤務時間帯）'!$D$6:$X$47,21,FALSE))</f>
        <v/>
      </c>
      <c r="AY22" s="1081" t="str">
        <f>IF(AY21="","",VLOOKUP(AY21,'標準様式１【記載例】シフト記号表（勤務時間帯）'!$D$6:$X$47,21,FALSE))</f>
        <v/>
      </c>
      <c r="AZ22" s="1131">
        <f>IF($BC$3="４週",SUM(U22:AV22),IF($BC$3="暦月",SUM(U22:AY22),""))</f>
        <v>160</v>
      </c>
      <c r="BA22" s="1143"/>
      <c r="BB22" s="1157">
        <f>IF($BC$3="４週",AZ22/4,IF($BC$3="暦月",(AZ22/($BC$8/7)),""))</f>
        <v>40</v>
      </c>
      <c r="BC22" s="1143"/>
      <c r="BD22" s="1173"/>
      <c r="BE22" s="1177"/>
      <c r="BF22" s="1177"/>
      <c r="BG22" s="1177"/>
      <c r="BH22" s="1182"/>
    </row>
    <row r="23" spans="2:60" ht="20.25" customHeight="1">
      <c r="B23" s="940"/>
      <c r="C23" s="953"/>
      <c r="D23" s="966"/>
      <c r="E23" s="974"/>
      <c r="F23" s="974"/>
      <c r="G23" s="982" t="str">
        <f>C21</f>
        <v>管理者</v>
      </c>
      <c r="H23" s="992"/>
      <c r="I23" s="1001"/>
      <c r="J23" s="1007"/>
      <c r="K23" s="1007"/>
      <c r="L23" s="982"/>
      <c r="M23" s="1013"/>
      <c r="N23" s="1018"/>
      <c r="O23" s="1023"/>
      <c r="P23" s="1028" t="s">
        <v>30</v>
      </c>
      <c r="Q23" s="1035"/>
      <c r="R23" s="1035"/>
      <c r="S23" s="1043"/>
      <c r="T23" s="1055"/>
      <c r="U23" s="1072" t="str">
        <f>IF(U21="","",VLOOKUP(U21,'標準様式１【記載例】シフト記号表（勤務時間帯）'!$D$6:$Z$47,23,FALSE))</f>
        <v>-</v>
      </c>
      <c r="V23" s="1082" t="str">
        <f>IF(V21="","",VLOOKUP(V21,'標準様式１【記載例】シフト記号表（勤務時間帯）'!$D$6:$Z$47,23,FALSE))</f>
        <v>-</v>
      </c>
      <c r="W23" s="1082" t="str">
        <f>IF(W21="","",VLOOKUP(W21,'標準様式１【記載例】シフト記号表（勤務時間帯）'!$D$6:$Z$47,23,FALSE))</f>
        <v>-</v>
      </c>
      <c r="X23" s="1082" t="str">
        <f>IF(X21="","",VLOOKUP(X21,'標準様式１【記載例】シフト記号表（勤務時間帯）'!$D$6:$Z$47,23,FALSE))</f>
        <v/>
      </c>
      <c r="Y23" s="1082" t="str">
        <f>IF(Y21="","",VLOOKUP(Y21,'標準様式１【記載例】シフト記号表（勤務時間帯）'!$D$6:$Z$47,23,FALSE))</f>
        <v>-</v>
      </c>
      <c r="Z23" s="1082" t="str">
        <f>IF(Z21="","",VLOOKUP(Z21,'標準様式１【記載例】シフト記号表（勤務時間帯）'!$D$6:$Z$47,23,FALSE))</f>
        <v>-</v>
      </c>
      <c r="AA23" s="1096" t="str">
        <f>IF(AA21="","",VLOOKUP(AA21,'標準様式１【記載例】シフト記号表（勤務時間帯）'!$D$6:$Z$47,23,FALSE))</f>
        <v/>
      </c>
      <c r="AB23" s="1072" t="str">
        <f>IF(AB21="","",VLOOKUP(AB21,'標準様式１【記載例】シフト記号表（勤務時間帯）'!$D$6:$Z$47,23,FALSE))</f>
        <v>-</v>
      </c>
      <c r="AC23" s="1082" t="str">
        <f>IF(AC21="","",VLOOKUP(AC21,'標準様式１【記載例】シフト記号表（勤務時間帯）'!$D$6:$Z$47,23,FALSE))</f>
        <v/>
      </c>
      <c r="AD23" s="1082" t="str">
        <f>IF(AD21="","",VLOOKUP(AD21,'標準様式１【記載例】シフト記号表（勤務時間帯）'!$D$6:$Z$47,23,FALSE))</f>
        <v>-</v>
      </c>
      <c r="AE23" s="1082" t="str">
        <f>IF(AE21="","",VLOOKUP(AE21,'標準様式１【記載例】シフト記号表（勤務時間帯）'!$D$6:$Z$47,23,FALSE))</f>
        <v>-</v>
      </c>
      <c r="AF23" s="1082" t="str">
        <f>IF(AF21="","",VLOOKUP(AF21,'標準様式１【記載例】シフト記号表（勤務時間帯）'!$D$6:$Z$47,23,FALSE))</f>
        <v>-</v>
      </c>
      <c r="AG23" s="1082" t="str">
        <f>IF(AG21="","",VLOOKUP(AG21,'標準様式１【記載例】シフト記号表（勤務時間帯）'!$D$6:$Z$47,23,FALSE))</f>
        <v/>
      </c>
      <c r="AH23" s="1096" t="str">
        <f>IF(AH21="","",VLOOKUP(AH21,'標準様式１【記載例】シフト記号表（勤務時間帯）'!$D$6:$Z$47,23,FALSE))</f>
        <v>-</v>
      </c>
      <c r="AI23" s="1072" t="str">
        <f>IF(AI21="","",VLOOKUP(AI21,'標準様式１【記載例】シフト記号表（勤務時間帯）'!$D$6:$Z$47,23,FALSE))</f>
        <v/>
      </c>
      <c r="AJ23" s="1082" t="str">
        <f>IF(AJ21="","",VLOOKUP(AJ21,'標準様式１【記載例】シフト記号表（勤務時間帯）'!$D$6:$Z$47,23,FALSE))</f>
        <v>-</v>
      </c>
      <c r="AK23" s="1082" t="str">
        <f>IF(AK21="","",VLOOKUP(AK21,'標準様式１【記載例】シフト記号表（勤務時間帯）'!$D$6:$Z$47,23,FALSE))</f>
        <v>-</v>
      </c>
      <c r="AL23" s="1082" t="str">
        <f>IF(AL21="","",VLOOKUP(AL21,'標準様式１【記載例】シフト記号表（勤務時間帯）'!$D$6:$Z$47,23,FALSE))</f>
        <v>-</v>
      </c>
      <c r="AM23" s="1082" t="str">
        <f>IF(AM21="","",VLOOKUP(AM21,'標準様式１【記載例】シフト記号表（勤務時間帯）'!$D$6:$Z$47,23,FALSE))</f>
        <v>-</v>
      </c>
      <c r="AN23" s="1082" t="str">
        <f>IF(AN21="","",VLOOKUP(AN21,'標準様式１【記載例】シフト記号表（勤務時間帯）'!$D$6:$Z$47,23,FALSE))</f>
        <v>-</v>
      </c>
      <c r="AO23" s="1096" t="str">
        <f>IF(AO21="","",VLOOKUP(AO21,'標準様式１【記載例】シフト記号表（勤務時間帯）'!$D$6:$Z$47,23,FALSE))</f>
        <v/>
      </c>
      <c r="AP23" s="1072" t="str">
        <f>IF(AP21="","",VLOOKUP(AP21,'標準様式１【記載例】シフト記号表（勤務時間帯）'!$D$6:$Z$47,23,FALSE))</f>
        <v/>
      </c>
      <c r="AQ23" s="1082" t="str">
        <f>IF(AQ21="","",VLOOKUP(AQ21,'標準様式１【記載例】シフト記号表（勤務時間帯）'!$D$6:$Z$47,23,FALSE))</f>
        <v>-</v>
      </c>
      <c r="AR23" s="1082" t="str">
        <f>IF(AR21="","",VLOOKUP(AR21,'標準様式１【記載例】シフト記号表（勤務時間帯）'!$D$6:$Z$47,23,FALSE))</f>
        <v>-</v>
      </c>
      <c r="AS23" s="1082" t="str">
        <f>IF(AS21="","",VLOOKUP(AS21,'標準様式１【記載例】シフト記号表（勤務時間帯）'!$D$6:$Z$47,23,FALSE))</f>
        <v>-</v>
      </c>
      <c r="AT23" s="1082" t="str">
        <f>IF(AT21="","",VLOOKUP(AT21,'標準様式１【記載例】シフト記号表（勤務時間帯）'!$D$6:$Z$47,23,FALSE))</f>
        <v>-</v>
      </c>
      <c r="AU23" s="1082" t="str">
        <f>IF(AU21="","",VLOOKUP(AU21,'標準様式１【記載例】シフト記号表（勤務時間帯）'!$D$6:$Z$47,23,FALSE))</f>
        <v>-</v>
      </c>
      <c r="AV23" s="1096" t="str">
        <f>IF(AV21="","",VLOOKUP(AV21,'標準様式１【記載例】シフト記号表（勤務時間帯）'!$D$6:$Z$47,23,FALSE))</f>
        <v/>
      </c>
      <c r="AW23" s="1072" t="str">
        <f>IF(AW21="","",VLOOKUP(AW21,'標準様式１【記載例】シフト記号表（勤務時間帯）'!$D$6:$Z$47,23,FALSE))</f>
        <v/>
      </c>
      <c r="AX23" s="1082" t="str">
        <f>IF(AX21="","",VLOOKUP(AX21,'標準様式１【記載例】シフト記号表（勤務時間帯）'!$D$6:$Z$47,23,FALSE))</f>
        <v/>
      </c>
      <c r="AY23" s="1082" t="str">
        <f>IF(AY21="","",VLOOKUP(AY21,'標準様式１【記載例】シフト記号表（勤務時間帯）'!$D$6:$Z$47,23,FALSE))</f>
        <v/>
      </c>
      <c r="AZ23" s="1132">
        <f>IF($BC$3="４週",SUM(U23:AV23),IF($BC$3="暦月",SUM(U23:AY23),""))</f>
        <v>0</v>
      </c>
      <c r="BA23" s="1144"/>
      <c r="BB23" s="1158">
        <f>IF($BC$3="４週",AZ23/4,IF($BC$3="暦月",(AZ23/($BC$8/7)),""))</f>
        <v>0</v>
      </c>
      <c r="BC23" s="1144"/>
      <c r="BD23" s="1174"/>
      <c r="BE23" s="1178"/>
      <c r="BF23" s="1178"/>
      <c r="BG23" s="1178"/>
      <c r="BH23" s="1183"/>
    </row>
    <row r="24" spans="2:60" ht="20.25" customHeight="1">
      <c r="B24" s="941"/>
      <c r="C24" s="954" t="s">
        <v>492</v>
      </c>
      <c r="D24" s="967"/>
      <c r="E24" s="975"/>
      <c r="F24" s="975"/>
      <c r="G24" s="983"/>
      <c r="H24" s="993" t="s">
        <v>529</v>
      </c>
      <c r="I24" s="1002" t="s">
        <v>492</v>
      </c>
      <c r="J24" s="1008"/>
      <c r="K24" s="1008"/>
      <c r="L24" s="983"/>
      <c r="M24" s="1014" t="s">
        <v>389</v>
      </c>
      <c r="N24" s="1019"/>
      <c r="O24" s="1024"/>
      <c r="P24" s="1029" t="s">
        <v>305</v>
      </c>
      <c r="Q24" s="1036"/>
      <c r="R24" s="1036"/>
      <c r="S24" s="1044"/>
      <c r="T24" s="1056"/>
      <c r="U24" s="1073" t="s">
        <v>671</v>
      </c>
      <c r="V24" s="1083" t="s">
        <v>671</v>
      </c>
      <c r="W24" s="1083" t="s">
        <v>671</v>
      </c>
      <c r="X24" s="1083" t="s">
        <v>671</v>
      </c>
      <c r="Y24" s="1083"/>
      <c r="Z24" s="1083" t="s">
        <v>671</v>
      </c>
      <c r="AA24" s="1097" t="s">
        <v>671</v>
      </c>
      <c r="AB24" s="1073"/>
      <c r="AC24" s="1083" t="s">
        <v>671</v>
      </c>
      <c r="AD24" s="1083" t="s">
        <v>671</v>
      </c>
      <c r="AE24" s="1083" t="s">
        <v>671</v>
      </c>
      <c r="AF24" s="1083"/>
      <c r="AG24" s="1083"/>
      <c r="AH24" s="1097" t="s">
        <v>671</v>
      </c>
      <c r="AI24" s="1073" t="s">
        <v>671</v>
      </c>
      <c r="AJ24" s="1083" t="s">
        <v>671</v>
      </c>
      <c r="AK24" s="1083"/>
      <c r="AL24" s="1083" t="s">
        <v>671</v>
      </c>
      <c r="AM24" s="1083" t="s">
        <v>671</v>
      </c>
      <c r="AN24" s="1083" t="s">
        <v>671</v>
      </c>
      <c r="AO24" s="1097" t="s">
        <v>671</v>
      </c>
      <c r="AP24" s="1073" t="s">
        <v>671</v>
      </c>
      <c r="AQ24" s="1083"/>
      <c r="AR24" s="1083" t="s">
        <v>671</v>
      </c>
      <c r="AS24" s="1083"/>
      <c r="AT24" s="1083" t="s">
        <v>671</v>
      </c>
      <c r="AU24" s="1083"/>
      <c r="AV24" s="1097" t="s">
        <v>671</v>
      </c>
      <c r="AW24" s="1073"/>
      <c r="AX24" s="1083"/>
      <c r="AY24" s="1083"/>
      <c r="AZ24" s="1133"/>
      <c r="BA24" s="1145"/>
      <c r="BB24" s="1159"/>
      <c r="BC24" s="1145"/>
      <c r="BD24" s="1175"/>
      <c r="BE24" s="1179"/>
      <c r="BF24" s="1179"/>
      <c r="BG24" s="1179"/>
      <c r="BH24" s="1184"/>
    </row>
    <row r="25" spans="2:60" ht="20.25" customHeight="1">
      <c r="B25" s="939">
        <f>B22+1</f>
        <v>2</v>
      </c>
      <c r="C25" s="952"/>
      <c r="D25" s="965"/>
      <c r="E25" s="973"/>
      <c r="F25" s="973" t="str">
        <f>C24</f>
        <v>介護支援専門員</v>
      </c>
      <c r="G25" s="981"/>
      <c r="H25" s="991"/>
      <c r="I25" s="1000"/>
      <c r="J25" s="1006"/>
      <c r="K25" s="1006"/>
      <c r="L25" s="981"/>
      <c r="M25" s="1012"/>
      <c r="N25" s="1017"/>
      <c r="O25" s="1022"/>
      <c r="P25" s="1027" t="s">
        <v>301</v>
      </c>
      <c r="Q25" s="1034"/>
      <c r="R25" s="1034"/>
      <c r="S25" s="1042"/>
      <c r="T25" s="1054"/>
      <c r="U25" s="1071">
        <f>IF(U24="","",VLOOKUP(U24,'標準様式１【記載例】シフト記号表（勤務時間帯）'!$D$6:$X$47,21,FALSE))</f>
        <v>7.9999999999999982</v>
      </c>
      <c r="V25" s="1081">
        <f>IF(V24="","",VLOOKUP(V24,'標準様式１【記載例】シフト記号表（勤務時間帯）'!$D$6:$X$47,21,FALSE))</f>
        <v>7.9999999999999982</v>
      </c>
      <c r="W25" s="1081">
        <f>IF(W24="","",VLOOKUP(W24,'標準様式１【記載例】シフト記号表（勤務時間帯）'!$D$6:$X$47,21,FALSE))</f>
        <v>7.9999999999999982</v>
      </c>
      <c r="X25" s="1081">
        <f>IF(X24="","",VLOOKUP(X24,'標準様式１【記載例】シフト記号表（勤務時間帯）'!$D$6:$X$47,21,FALSE))</f>
        <v>7.9999999999999982</v>
      </c>
      <c r="Y25" s="1081" t="str">
        <f>IF(Y24="","",VLOOKUP(Y24,'標準様式１【記載例】シフト記号表（勤務時間帯）'!$D$6:$X$47,21,FALSE))</f>
        <v/>
      </c>
      <c r="Z25" s="1081">
        <f>IF(Z24="","",VLOOKUP(Z24,'標準様式１【記載例】シフト記号表（勤務時間帯）'!$D$6:$X$47,21,FALSE))</f>
        <v>7.9999999999999982</v>
      </c>
      <c r="AA25" s="1095">
        <f>IF(AA24="","",VLOOKUP(AA24,'標準様式１【記載例】シフト記号表（勤務時間帯）'!$D$6:$X$47,21,FALSE))</f>
        <v>7.9999999999999982</v>
      </c>
      <c r="AB25" s="1071" t="str">
        <f>IF(AB24="","",VLOOKUP(AB24,'標準様式１【記載例】シフト記号表（勤務時間帯）'!$D$6:$X$47,21,FALSE))</f>
        <v/>
      </c>
      <c r="AC25" s="1081">
        <f>IF(AC24="","",VLOOKUP(AC24,'標準様式１【記載例】シフト記号表（勤務時間帯）'!$D$6:$X$47,21,FALSE))</f>
        <v>7.9999999999999982</v>
      </c>
      <c r="AD25" s="1081">
        <f>IF(AD24="","",VLOOKUP(AD24,'標準様式１【記載例】シフト記号表（勤務時間帯）'!$D$6:$X$47,21,FALSE))</f>
        <v>7.9999999999999982</v>
      </c>
      <c r="AE25" s="1081">
        <f>IF(AE24="","",VLOOKUP(AE24,'標準様式１【記載例】シフト記号表（勤務時間帯）'!$D$6:$X$47,21,FALSE))</f>
        <v>7.9999999999999982</v>
      </c>
      <c r="AF25" s="1081" t="str">
        <f>IF(AF24="","",VLOOKUP(AF24,'標準様式１【記載例】シフト記号表（勤務時間帯）'!$D$6:$X$47,21,FALSE))</f>
        <v/>
      </c>
      <c r="AG25" s="1081" t="str">
        <f>IF(AG24="","",VLOOKUP(AG24,'標準様式１【記載例】シフト記号表（勤務時間帯）'!$D$6:$X$47,21,FALSE))</f>
        <v/>
      </c>
      <c r="AH25" s="1095">
        <f>IF(AH24="","",VLOOKUP(AH24,'標準様式１【記載例】シフト記号表（勤務時間帯）'!$D$6:$X$47,21,FALSE))</f>
        <v>7.9999999999999982</v>
      </c>
      <c r="AI25" s="1071">
        <f>IF(AI24="","",VLOOKUP(AI24,'標準様式１【記載例】シフト記号表（勤務時間帯）'!$D$6:$X$47,21,FALSE))</f>
        <v>7.9999999999999982</v>
      </c>
      <c r="AJ25" s="1081">
        <f>IF(AJ24="","",VLOOKUP(AJ24,'標準様式１【記載例】シフト記号表（勤務時間帯）'!$D$6:$X$47,21,FALSE))</f>
        <v>7.9999999999999982</v>
      </c>
      <c r="AK25" s="1081" t="str">
        <f>IF(AK24="","",VLOOKUP(AK24,'標準様式１【記載例】シフト記号表（勤務時間帯）'!$D$6:$X$47,21,FALSE))</f>
        <v/>
      </c>
      <c r="AL25" s="1081">
        <f>IF(AL24="","",VLOOKUP(AL24,'標準様式１【記載例】シフト記号表（勤務時間帯）'!$D$6:$X$47,21,FALSE))</f>
        <v>7.9999999999999982</v>
      </c>
      <c r="AM25" s="1081">
        <f>IF(AM24="","",VLOOKUP(AM24,'標準様式１【記載例】シフト記号表（勤務時間帯）'!$D$6:$X$47,21,FALSE))</f>
        <v>7.9999999999999982</v>
      </c>
      <c r="AN25" s="1081">
        <f>IF(AN24="","",VLOOKUP(AN24,'標準様式１【記載例】シフト記号表（勤務時間帯）'!$D$6:$X$47,21,FALSE))</f>
        <v>7.9999999999999982</v>
      </c>
      <c r="AO25" s="1095">
        <f>IF(AO24="","",VLOOKUP(AO24,'標準様式１【記載例】シフト記号表（勤務時間帯）'!$D$6:$X$47,21,FALSE))</f>
        <v>7.9999999999999982</v>
      </c>
      <c r="AP25" s="1071">
        <f>IF(AP24="","",VLOOKUP(AP24,'標準様式１【記載例】シフト記号表（勤務時間帯）'!$D$6:$X$47,21,FALSE))</f>
        <v>7.9999999999999982</v>
      </c>
      <c r="AQ25" s="1081" t="str">
        <f>IF(AQ24="","",VLOOKUP(AQ24,'標準様式１【記載例】シフト記号表（勤務時間帯）'!$D$6:$X$47,21,FALSE))</f>
        <v/>
      </c>
      <c r="AR25" s="1081">
        <f>IF(AR24="","",VLOOKUP(AR24,'標準様式１【記載例】シフト記号表（勤務時間帯）'!$D$6:$X$47,21,FALSE))</f>
        <v>7.9999999999999982</v>
      </c>
      <c r="AS25" s="1081" t="str">
        <f>IF(AS24="","",VLOOKUP(AS24,'標準様式１【記載例】シフト記号表（勤務時間帯）'!$D$6:$X$47,21,FALSE))</f>
        <v/>
      </c>
      <c r="AT25" s="1081">
        <f>IF(AT24="","",VLOOKUP(AT24,'標準様式１【記載例】シフト記号表（勤務時間帯）'!$D$6:$X$47,21,FALSE))</f>
        <v>7.9999999999999982</v>
      </c>
      <c r="AU25" s="1081" t="str">
        <f>IF(AU24="","",VLOOKUP(AU24,'標準様式１【記載例】シフト記号表（勤務時間帯）'!$D$6:$X$47,21,FALSE))</f>
        <v/>
      </c>
      <c r="AV25" s="1095">
        <f>IF(AV24="","",VLOOKUP(AV24,'標準様式１【記載例】シフト記号表（勤務時間帯）'!$D$6:$X$47,21,FALSE))</f>
        <v>7.9999999999999982</v>
      </c>
      <c r="AW25" s="1071" t="str">
        <f>IF(AW24="","",VLOOKUP(AW24,'標準様式１【記載例】シフト記号表（勤務時間帯）'!$D$6:$X$47,21,FALSE))</f>
        <v/>
      </c>
      <c r="AX25" s="1081" t="str">
        <f>IF(AX24="","",VLOOKUP(AX24,'標準様式１【記載例】シフト記号表（勤務時間帯）'!$D$6:$X$47,21,FALSE))</f>
        <v/>
      </c>
      <c r="AY25" s="1081" t="str">
        <f>IF(AY24="","",VLOOKUP(AY24,'標準様式１【記載例】シフト記号表（勤務時間帯）'!$D$6:$X$47,21,FALSE))</f>
        <v/>
      </c>
      <c r="AZ25" s="1131">
        <f>IF($BC$3="４週",SUM(U25:AV25),IF($BC$3="暦月",SUM(U25:AY25),""))</f>
        <v>159.99999999999997</v>
      </c>
      <c r="BA25" s="1143"/>
      <c r="BB25" s="1157">
        <f>IF($BC$3="４週",AZ25/4,IF($BC$3="暦月",(AZ25/($BC$8/7)),""))</f>
        <v>39.999999999999993</v>
      </c>
      <c r="BC25" s="1143"/>
      <c r="BD25" s="1173"/>
      <c r="BE25" s="1177"/>
      <c r="BF25" s="1177"/>
      <c r="BG25" s="1177"/>
      <c r="BH25" s="1182"/>
    </row>
    <row r="26" spans="2:60" ht="20.25" customHeight="1">
      <c r="B26" s="940"/>
      <c r="C26" s="953"/>
      <c r="D26" s="966"/>
      <c r="E26" s="974"/>
      <c r="F26" s="974"/>
      <c r="G26" s="982" t="str">
        <f>C24</f>
        <v>介護支援専門員</v>
      </c>
      <c r="H26" s="992"/>
      <c r="I26" s="1001"/>
      <c r="J26" s="1007"/>
      <c r="K26" s="1007"/>
      <c r="L26" s="982"/>
      <c r="M26" s="1013"/>
      <c r="N26" s="1018"/>
      <c r="O26" s="1023"/>
      <c r="P26" s="1028" t="s">
        <v>30</v>
      </c>
      <c r="Q26" s="1035"/>
      <c r="R26" s="1035"/>
      <c r="S26" s="1043"/>
      <c r="T26" s="1055"/>
      <c r="U26" s="1072" t="str">
        <f>IF(U24="","",VLOOKUP(U24,'標準様式１【記載例】シフト記号表（勤務時間帯）'!$D$6:$Z$47,23,FALSE))</f>
        <v>-</v>
      </c>
      <c r="V26" s="1082" t="str">
        <f>IF(V24="","",VLOOKUP(V24,'標準様式１【記載例】シフト記号表（勤務時間帯）'!$D$6:$Z$47,23,FALSE))</f>
        <v>-</v>
      </c>
      <c r="W26" s="1082" t="str">
        <f>IF(W24="","",VLOOKUP(W24,'標準様式１【記載例】シフト記号表（勤務時間帯）'!$D$6:$Z$47,23,FALSE))</f>
        <v>-</v>
      </c>
      <c r="X26" s="1082" t="str">
        <f>IF(X24="","",VLOOKUP(X24,'標準様式１【記載例】シフト記号表（勤務時間帯）'!$D$6:$Z$47,23,FALSE))</f>
        <v>-</v>
      </c>
      <c r="Y26" s="1082" t="str">
        <f>IF(Y24="","",VLOOKUP(Y24,'標準様式１【記載例】シフト記号表（勤務時間帯）'!$D$6:$Z$47,23,FALSE))</f>
        <v/>
      </c>
      <c r="Z26" s="1082" t="str">
        <f>IF(Z24="","",VLOOKUP(Z24,'標準様式１【記載例】シフト記号表（勤務時間帯）'!$D$6:$Z$47,23,FALSE))</f>
        <v>-</v>
      </c>
      <c r="AA26" s="1096" t="str">
        <f>IF(AA24="","",VLOOKUP(AA24,'標準様式１【記載例】シフト記号表（勤務時間帯）'!$D$6:$Z$47,23,FALSE))</f>
        <v>-</v>
      </c>
      <c r="AB26" s="1072" t="str">
        <f>IF(AB24="","",VLOOKUP(AB24,'標準様式１【記載例】シフト記号表（勤務時間帯）'!$D$6:$Z$47,23,FALSE))</f>
        <v/>
      </c>
      <c r="AC26" s="1082" t="str">
        <f>IF(AC24="","",VLOOKUP(AC24,'標準様式１【記載例】シフト記号表（勤務時間帯）'!$D$6:$Z$47,23,FALSE))</f>
        <v>-</v>
      </c>
      <c r="AD26" s="1082" t="str">
        <f>IF(AD24="","",VLOOKUP(AD24,'標準様式１【記載例】シフト記号表（勤務時間帯）'!$D$6:$Z$47,23,FALSE))</f>
        <v>-</v>
      </c>
      <c r="AE26" s="1082" t="str">
        <f>IF(AE24="","",VLOOKUP(AE24,'標準様式１【記載例】シフト記号表（勤務時間帯）'!$D$6:$Z$47,23,FALSE))</f>
        <v>-</v>
      </c>
      <c r="AF26" s="1082" t="str">
        <f>IF(AF24="","",VLOOKUP(AF24,'標準様式１【記載例】シフト記号表（勤務時間帯）'!$D$6:$Z$47,23,FALSE))</f>
        <v/>
      </c>
      <c r="AG26" s="1082" t="str">
        <f>IF(AG24="","",VLOOKUP(AG24,'標準様式１【記載例】シフト記号表（勤務時間帯）'!$D$6:$Z$47,23,FALSE))</f>
        <v/>
      </c>
      <c r="AH26" s="1096" t="str">
        <f>IF(AH24="","",VLOOKUP(AH24,'標準様式１【記載例】シフト記号表（勤務時間帯）'!$D$6:$Z$47,23,FALSE))</f>
        <v>-</v>
      </c>
      <c r="AI26" s="1072" t="str">
        <f>IF(AI24="","",VLOOKUP(AI24,'標準様式１【記載例】シフト記号表（勤務時間帯）'!$D$6:$Z$47,23,FALSE))</f>
        <v>-</v>
      </c>
      <c r="AJ26" s="1082" t="str">
        <f>IF(AJ24="","",VLOOKUP(AJ24,'標準様式１【記載例】シフト記号表（勤務時間帯）'!$D$6:$Z$47,23,FALSE))</f>
        <v>-</v>
      </c>
      <c r="AK26" s="1082" t="str">
        <f>IF(AK24="","",VLOOKUP(AK24,'標準様式１【記載例】シフト記号表（勤務時間帯）'!$D$6:$Z$47,23,FALSE))</f>
        <v/>
      </c>
      <c r="AL26" s="1082" t="str">
        <f>IF(AL24="","",VLOOKUP(AL24,'標準様式１【記載例】シフト記号表（勤務時間帯）'!$D$6:$Z$47,23,FALSE))</f>
        <v>-</v>
      </c>
      <c r="AM26" s="1082" t="str">
        <f>IF(AM24="","",VLOOKUP(AM24,'標準様式１【記載例】シフト記号表（勤務時間帯）'!$D$6:$Z$47,23,FALSE))</f>
        <v>-</v>
      </c>
      <c r="AN26" s="1082" t="str">
        <f>IF(AN24="","",VLOOKUP(AN24,'標準様式１【記載例】シフト記号表（勤務時間帯）'!$D$6:$Z$47,23,FALSE))</f>
        <v>-</v>
      </c>
      <c r="AO26" s="1096" t="str">
        <f>IF(AO24="","",VLOOKUP(AO24,'標準様式１【記載例】シフト記号表（勤務時間帯）'!$D$6:$Z$47,23,FALSE))</f>
        <v>-</v>
      </c>
      <c r="AP26" s="1072" t="str">
        <f>IF(AP24="","",VLOOKUP(AP24,'標準様式１【記載例】シフト記号表（勤務時間帯）'!$D$6:$Z$47,23,FALSE))</f>
        <v>-</v>
      </c>
      <c r="AQ26" s="1082" t="str">
        <f>IF(AQ24="","",VLOOKUP(AQ24,'標準様式１【記載例】シフト記号表（勤務時間帯）'!$D$6:$Z$47,23,FALSE))</f>
        <v/>
      </c>
      <c r="AR26" s="1082" t="str">
        <f>IF(AR24="","",VLOOKUP(AR24,'標準様式１【記載例】シフト記号表（勤務時間帯）'!$D$6:$Z$47,23,FALSE))</f>
        <v>-</v>
      </c>
      <c r="AS26" s="1082" t="str">
        <f>IF(AS24="","",VLOOKUP(AS24,'標準様式１【記載例】シフト記号表（勤務時間帯）'!$D$6:$Z$47,23,FALSE))</f>
        <v/>
      </c>
      <c r="AT26" s="1082" t="str">
        <f>IF(AT24="","",VLOOKUP(AT24,'標準様式１【記載例】シフト記号表（勤務時間帯）'!$D$6:$Z$47,23,FALSE))</f>
        <v>-</v>
      </c>
      <c r="AU26" s="1082" t="str">
        <f>IF(AU24="","",VLOOKUP(AU24,'標準様式１【記載例】シフト記号表（勤務時間帯）'!$D$6:$Z$47,23,FALSE))</f>
        <v/>
      </c>
      <c r="AV26" s="1096" t="str">
        <f>IF(AV24="","",VLOOKUP(AV24,'標準様式１【記載例】シフト記号表（勤務時間帯）'!$D$6:$Z$47,23,FALSE))</f>
        <v>-</v>
      </c>
      <c r="AW26" s="1072" t="str">
        <f>IF(AW24="","",VLOOKUP(AW24,'標準様式１【記載例】シフト記号表（勤務時間帯）'!$D$6:$Z$47,23,FALSE))</f>
        <v/>
      </c>
      <c r="AX26" s="1082" t="str">
        <f>IF(AX24="","",VLOOKUP(AX24,'標準様式１【記載例】シフト記号表（勤務時間帯）'!$D$6:$Z$47,23,FALSE))</f>
        <v/>
      </c>
      <c r="AY26" s="1082" t="str">
        <f>IF(AY24="","",VLOOKUP(AY24,'標準様式１【記載例】シフト記号表（勤務時間帯）'!$D$6:$Z$47,23,FALSE))</f>
        <v/>
      </c>
      <c r="AZ26" s="1132">
        <f>IF($BC$3="４週",SUM(U26:AV26),IF($BC$3="暦月",SUM(U26:AY26),""))</f>
        <v>0</v>
      </c>
      <c r="BA26" s="1144"/>
      <c r="BB26" s="1158">
        <f>IF($BC$3="４週",AZ26/4,IF($BC$3="暦月",(AZ26/($BC$8/7)),""))</f>
        <v>0</v>
      </c>
      <c r="BC26" s="1144"/>
      <c r="BD26" s="1174"/>
      <c r="BE26" s="1178"/>
      <c r="BF26" s="1178"/>
      <c r="BG26" s="1178"/>
      <c r="BH26" s="1183"/>
    </row>
    <row r="27" spans="2:60" ht="20.25" customHeight="1">
      <c r="B27" s="941"/>
      <c r="C27" s="954" t="s">
        <v>705</v>
      </c>
      <c r="D27" s="967"/>
      <c r="E27" s="975"/>
      <c r="F27" s="973"/>
      <c r="G27" s="981"/>
      <c r="H27" s="994" t="s">
        <v>529</v>
      </c>
      <c r="I27" s="1002" t="s">
        <v>10</v>
      </c>
      <c r="J27" s="1008"/>
      <c r="K27" s="1008"/>
      <c r="L27" s="983"/>
      <c r="M27" s="1014" t="s">
        <v>706</v>
      </c>
      <c r="N27" s="1019"/>
      <c r="O27" s="1024"/>
      <c r="P27" s="1029" t="s">
        <v>305</v>
      </c>
      <c r="Q27" s="1036"/>
      <c r="R27" s="1036"/>
      <c r="S27" s="1044"/>
      <c r="T27" s="1056"/>
      <c r="U27" s="1073" t="s">
        <v>672</v>
      </c>
      <c r="V27" s="1083" t="s">
        <v>466</v>
      </c>
      <c r="W27" s="1083"/>
      <c r="X27" s="1083" t="s">
        <v>663</v>
      </c>
      <c r="Y27" s="1083" t="s">
        <v>669</v>
      </c>
      <c r="Z27" s="1083"/>
      <c r="AA27" s="1097" t="s">
        <v>663</v>
      </c>
      <c r="AB27" s="1073" t="s">
        <v>672</v>
      </c>
      <c r="AC27" s="1083" t="s">
        <v>466</v>
      </c>
      <c r="AD27" s="1083" t="s">
        <v>669</v>
      </c>
      <c r="AE27" s="1083"/>
      <c r="AF27" s="1083" t="s">
        <v>663</v>
      </c>
      <c r="AG27" s="1083" t="s">
        <v>669</v>
      </c>
      <c r="AH27" s="1097"/>
      <c r="AI27" s="1073" t="s">
        <v>669</v>
      </c>
      <c r="AJ27" s="1083" t="s">
        <v>672</v>
      </c>
      <c r="AK27" s="1083" t="s">
        <v>466</v>
      </c>
      <c r="AL27" s="1083"/>
      <c r="AM27" s="1083"/>
      <c r="AN27" s="1083" t="s">
        <v>672</v>
      </c>
      <c r="AO27" s="1097" t="s">
        <v>466</v>
      </c>
      <c r="AP27" s="1073"/>
      <c r="AQ27" s="1083" t="s">
        <v>663</v>
      </c>
      <c r="AR27" s="1083" t="s">
        <v>669</v>
      </c>
      <c r="AS27" s="1083" t="s">
        <v>672</v>
      </c>
      <c r="AT27" s="1083" t="s">
        <v>466</v>
      </c>
      <c r="AU27" s="1083"/>
      <c r="AV27" s="1097" t="s">
        <v>663</v>
      </c>
      <c r="AW27" s="1073"/>
      <c r="AX27" s="1083"/>
      <c r="AY27" s="1083"/>
      <c r="AZ27" s="1133"/>
      <c r="BA27" s="1145"/>
      <c r="BB27" s="1159"/>
      <c r="BC27" s="1145"/>
      <c r="BD27" s="1175"/>
      <c r="BE27" s="1179"/>
      <c r="BF27" s="1179"/>
      <c r="BG27" s="1179"/>
      <c r="BH27" s="1184"/>
    </row>
    <row r="28" spans="2:60" ht="20.25" customHeight="1">
      <c r="B28" s="939">
        <f>B25+1</f>
        <v>3</v>
      </c>
      <c r="C28" s="952"/>
      <c r="D28" s="965"/>
      <c r="E28" s="973"/>
      <c r="F28" s="973" t="str">
        <f>C27</f>
        <v>介護従業者</v>
      </c>
      <c r="G28" s="981"/>
      <c r="H28" s="991"/>
      <c r="I28" s="1000"/>
      <c r="J28" s="1006"/>
      <c r="K28" s="1006"/>
      <c r="L28" s="981"/>
      <c r="M28" s="1012"/>
      <c r="N28" s="1017"/>
      <c r="O28" s="1022"/>
      <c r="P28" s="1027" t="s">
        <v>301</v>
      </c>
      <c r="Q28" s="1034"/>
      <c r="R28" s="1034"/>
      <c r="S28" s="1042"/>
      <c r="T28" s="1054"/>
      <c r="U28" s="1071">
        <f>IF(U27="","",VLOOKUP(U27,'標準様式１【記載例】シフト記号表（勤務時間帯）'!$D$6:$X$47,21,FALSE))</f>
        <v>3</v>
      </c>
      <c r="V28" s="1081">
        <f>IF(V27="","",VLOOKUP(V27,'標準様式１【記載例】シフト記号表（勤務時間帯）'!$D$6:$X$47,21,FALSE))</f>
        <v>3</v>
      </c>
      <c r="W28" s="1081" t="str">
        <f>IF(W27="","",VLOOKUP(W27,'標準様式１【記載例】シフト記号表（勤務時間帯）'!$D$6:$X$47,21,FALSE))</f>
        <v/>
      </c>
      <c r="X28" s="1081">
        <f>IF(X27="","",VLOOKUP(X27,'標準様式１【記載例】シフト記号表（勤務時間帯）'!$D$6:$X$47,21,FALSE))</f>
        <v>7.9999999999999982</v>
      </c>
      <c r="Y28" s="1081">
        <f>IF(Y27="","",VLOOKUP(Y27,'標準様式１【記載例】シフト記号表（勤務時間帯）'!$D$6:$X$47,21,FALSE))</f>
        <v>8</v>
      </c>
      <c r="Z28" s="1081" t="str">
        <f>IF(Z27="","",VLOOKUP(Z27,'標準様式１【記載例】シフト記号表（勤務時間帯）'!$D$6:$X$47,21,FALSE))</f>
        <v/>
      </c>
      <c r="AA28" s="1095">
        <f>IF(AA27="","",VLOOKUP(AA27,'標準様式１【記載例】シフト記号表（勤務時間帯）'!$D$6:$X$47,21,FALSE))</f>
        <v>7.9999999999999982</v>
      </c>
      <c r="AB28" s="1071">
        <f>IF(AB27="","",VLOOKUP(AB27,'標準様式１【記載例】シフト記号表（勤務時間帯）'!$D$6:$X$47,21,FALSE))</f>
        <v>3</v>
      </c>
      <c r="AC28" s="1081">
        <f>IF(AC27="","",VLOOKUP(AC27,'標準様式１【記載例】シフト記号表（勤務時間帯）'!$D$6:$X$47,21,FALSE))</f>
        <v>3</v>
      </c>
      <c r="AD28" s="1081">
        <f>IF(AD27="","",VLOOKUP(AD27,'標準様式１【記載例】シフト記号表（勤務時間帯）'!$D$6:$X$47,21,FALSE))</f>
        <v>8</v>
      </c>
      <c r="AE28" s="1081" t="str">
        <f>IF(AE27="","",VLOOKUP(AE27,'標準様式１【記載例】シフト記号表（勤務時間帯）'!$D$6:$X$47,21,FALSE))</f>
        <v/>
      </c>
      <c r="AF28" s="1081">
        <f>IF(AF27="","",VLOOKUP(AF27,'標準様式１【記載例】シフト記号表（勤務時間帯）'!$D$6:$X$47,21,FALSE))</f>
        <v>7.9999999999999982</v>
      </c>
      <c r="AG28" s="1081">
        <f>IF(AG27="","",VLOOKUP(AG27,'標準様式１【記載例】シフト記号表（勤務時間帯）'!$D$6:$X$47,21,FALSE))</f>
        <v>8</v>
      </c>
      <c r="AH28" s="1095" t="str">
        <f>IF(AH27="","",VLOOKUP(AH27,'標準様式１【記載例】シフト記号表（勤務時間帯）'!$D$6:$X$47,21,FALSE))</f>
        <v/>
      </c>
      <c r="AI28" s="1071">
        <f>IF(AI27="","",VLOOKUP(AI27,'標準様式１【記載例】シフト記号表（勤務時間帯）'!$D$6:$X$47,21,FALSE))</f>
        <v>8</v>
      </c>
      <c r="AJ28" s="1081">
        <f>IF(AJ27="","",VLOOKUP(AJ27,'標準様式１【記載例】シフト記号表（勤務時間帯）'!$D$6:$X$47,21,FALSE))</f>
        <v>3</v>
      </c>
      <c r="AK28" s="1081">
        <f>IF(AK27="","",VLOOKUP(AK27,'標準様式１【記載例】シフト記号表（勤務時間帯）'!$D$6:$X$47,21,FALSE))</f>
        <v>3</v>
      </c>
      <c r="AL28" s="1081" t="str">
        <f>IF(AL27="","",VLOOKUP(AL27,'標準様式１【記載例】シフト記号表（勤務時間帯）'!$D$6:$X$47,21,FALSE))</f>
        <v/>
      </c>
      <c r="AM28" s="1081" t="str">
        <f>IF(AM27="","",VLOOKUP(AM27,'標準様式１【記載例】シフト記号表（勤務時間帯）'!$D$6:$X$47,21,FALSE))</f>
        <v/>
      </c>
      <c r="AN28" s="1081">
        <f>IF(AN27="","",VLOOKUP(AN27,'標準様式１【記載例】シフト記号表（勤務時間帯）'!$D$6:$X$47,21,FALSE))</f>
        <v>3</v>
      </c>
      <c r="AO28" s="1095">
        <f>IF(AO27="","",VLOOKUP(AO27,'標準様式１【記載例】シフト記号表（勤務時間帯）'!$D$6:$X$47,21,FALSE))</f>
        <v>3</v>
      </c>
      <c r="AP28" s="1071" t="str">
        <f>IF(AP27="","",VLOOKUP(AP27,'標準様式１【記載例】シフト記号表（勤務時間帯）'!$D$6:$X$47,21,FALSE))</f>
        <v/>
      </c>
      <c r="AQ28" s="1081">
        <f>IF(AQ27="","",VLOOKUP(AQ27,'標準様式１【記載例】シフト記号表（勤務時間帯）'!$D$6:$X$47,21,FALSE))</f>
        <v>7.9999999999999982</v>
      </c>
      <c r="AR28" s="1081">
        <f>IF(AR27="","",VLOOKUP(AR27,'標準様式１【記載例】シフト記号表（勤務時間帯）'!$D$6:$X$47,21,FALSE))</f>
        <v>8</v>
      </c>
      <c r="AS28" s="1081">
        <f>IF(AS27="","",VLOOKUP(AS27,'標準様式１【記載例】シフト記号表（勤務時間帯）'!$D$6:$X$47,21,FALSE))</f>
        <v>3</v>
      </c>
      <c r="AT28" s="1081">
        <f>IF(AT27="","",VLOOKUP(AT27,'標準様式１【記載例】シフト記号表（勤務時間帯）'!$D$6:$X$47,21,FALSE))</f>
        <v>3</v>
      </c>
      <c r="AU28" s="1081" t="str">
        <f>IF(AU27="","",VLOOKUP(AU27,'標準様式１【記載例】シフト記号表（勤務時間帯）'!$D$6:$X$47,21,FALSE))</f>
        <v/>
      </c>
      <c r="AV28" s="1095">
        <f>IF(AV27="","",VLOOKUP(AV27,'標準様式１【記載例】シフト記号表（勤務時間帯）'!$D$6:$X$47,21,FALSE))</f>
        <v>7.9999999999999982</v>
      </c>
      <c r="AW28" s="1071" t="str">
        <f>IF(AW27="","",VLOOKUP(AW27,'標準様式１【記載例】シフト記号表（勤務時間帯）'!$D$6:$X$47,21,FALSE))</f>
        <v/>
      </c>
      <c r="AX28" s="1081" t="str">
        <f>IF(AX27="","",VLOOKUP(AX27,'標準様式１【記載例】シフト記号表（勤務時間帯）'!$D$6:$X$47,21,FALSE))</f>
        <v/>
      </c>
      <c r="AY28" s="1081" t="str">
        <f>IF(AY27="","",VLOOKUP(AY27,'標準様式１【記載例】シフト記号表（勤務時間帯）'!$D$6:$X$47,21,FALSE))</f>
        <v/>
      </c>
      <c r="AZ28" s="1131">
        <f>IF($BC$3="４週",SUM(U28:AV28),IF($BC$3="暦月",SUM(U28:AY28),""))</f>
        <v>110</v>
      </c>
      <c r="BA28" s="1143"/>
      <c r="BB28" s="1157">
        <f>IF($BC$3="４週",AZ28/4,IF($BC$3="暦月",(AZ28/($BC$8/7)),""))</f>
        <v>27.5</v>
      </c>
      <c r="BC28" s="1143"/>
      <c r="BD28" s="1173"/>
      <c r="BE28" s="1177"/>
      <c r="BF28" s="1177"/>
      <c r="BG28" s="1177"/>
      <c r="BH28" s="1182"/>
    </row>
    <row r="29" spans="2:60" ht="20.25" customHeight="1">
      <c r="B29" s="940"/>
      <c r="C29" s="953"/>
      <c r="D29" s="966"/>
      <c r="E29" s="974"/>
      <c r="F29" s="974"/>
      <c r="G29" s="982" t="str">
        <f>C27</f>
        <v>介護従業者</v>
      </c>
      <c r="H29" s="992"/>
      <c r="I29" s="1001"/>
      <c r="J29" s="1007"/>
      <c r="K29" s="1007"/>
      <c r="L29" s="982"/>
      <c r="M29" s="1013"/>
      <c r="N29" s="1018"/>
      <c r="O29" s="1023"/>
      <c r="P29" s="1028" t="s">
        <v>30</v>
      </c>
      <c r="Q29" s="915"/>
      <c r="R29" s="915"/>
      <c r="S29" s="959"/>
      <c r="T29" s="1057"/>
      <c r="U29" s="1072">
        <f>IF(U27="","",VLOOKUP(U27,'標準様式１【記載例】シフト記号表（勤務時間帯）'!$D$6:$Z$47,23,FALSE))</f>
        <v>3.9999999999999991</v>
      </c>
      <c r="V29" s="1082">
        <f>IF(V27="","",VLOOKUP(V27,'標準様式１【記載例】シフト記号表（勤務時間帯）'!$D$6:$Z$47,23,FALSE))</f>
        <v>6</v>
      </c>
      <c r="W29" s="1082" t="str">
        <f>IF(W27="","",VLOOKUP(W27,'標準様式１【記載例】シフト記号表（勤務時間帯）'!$D$6:$Z$47,23,FALSE))</f>
        <v/>
      </c>
      <c r="X29" s="1082" t="str">
        <f>IF(X27="","",VLOOKUP(X27,'標準様式１【記載例】シフト記号表（勤務時間帯）'!$D$6:$Z$47,23,FALSE))</f>
        <v>-</v>
      </c>
      <c r="Y29" s="1082" t="str">
        <f>IF(Y27="","",VLOOKUP(Y27,'標準様式１【記載例】シフト記号表（勤務時間帯）'!$D$6:$Z$47,23,FALSE))</f>
        <v>-</v>
      </c>
      <c r="Z29" s="1082" t="str">
        <f>IF(Z27="","",VLOOKUP(Z27,'標準様式１【記載例】シフト記号表（勤務時間帯）'!$D$6:$Z$47,23,FALSE))</f>
        <v/>
      </c>
      <c r="AA29" s="1096" t="str">
        <f>IF(AA27="","",VLOOKUP(AA27,'標準様式１【記載例】シフト記号表（勤務時間帯）'!$D$6:$Z$47,23,FALSE))</f>
        <v>-</v>
      </c>
      <c r="AB29" s="1072">
        <f>IF(AB27="","",VLOOKUP(AB27,'標準様式１【記載例】シフト記号表（勤務時間帯）'!$D$6:$Z$47,23,FALSE))</f>
        <v>3.9999999999999991</v>
      </c>
      <c r="AC29" s="1082">
        <f>IF(AC27="","",VLOOKUP(AC27,'標準様式１【記載例】シフト記号表（勤務時間帯）'!$D$6:$Z$47,23,FALSE))</f>
        <v>6</v>
      </c>
      <c r="AD29" s="1082" t="str">
        <f>IF(AD27="","",VLOOKUP(AD27,'標準様式１【記載例】シフト記号表（勤務時間帯）'!$D$6:$Z$47,23,FALSE))</f>
        <v>-</v>
      </c>
      <c r="AE29" s="1082" t="str">
        <f>IF(AE27="","",VLOOKUP(AE27,'標準様式１【記載例】シフト記号表（勤務時間帯）'!$D$6:$Z$47,23,FALSE))</f>
        <v/>
      </c>
      <c r="AF29" s="1082" t="str">
        <f>IF(AF27="","",VLOOKUP(AF27,'標準様式１【記載例】シフト記号表（勤務時間帯）'!$D$6:$Z$47,23,FALSE))</f>
        <v>-</v>
      </c>
      <c r="AG29" s="1082" t="str">
        <f>IF(AG27="","",VLOOKUP(AG27,'標準様式１【記載例】シフト記号表（勤務時間帯）'!$D$6:$Z$47,23,FALSE))</f>
        <v>-</v>
      </c>
      <c r="AH29" s="1096" t="str">
        <f>IF(AH27="","",VLOOKUP(AH27,'標準様式１【記載例】シフト記号表（勤務時間帯）'!$D$6:$Z$47,23,FALSE))</f>
        <v/>
      </c>
      <c r="AI29" s="1072" t="str">
        <f>IF(AI27="","",VLOOKUP(AI27,'標準様式１【記載例】シフト記号表（勤務時間帯）'!$D$6:$Z$47,23,FALSE))</f>
        <v>-</v>
      </c>
      <c r="AJ29" s="1082">
        <f>IF(AJ27="","",VLOOKUP(AJ27,'標準様式１【記載例】シフト記号表（勤務時間帯）'!$D$6:$Z$47,23,FALSE))</f>
        <v>3.9999999999999991</v>
      </c>
      <c r="AK29" s="1082">
        <f>IF(AK27="","",VLOOKUP(AK27,'標準様式１【記載例】シフト記号表（勤務時間帯）'!$D$6:$Z$47,23,FALSE))</f>
        <v>6</v>
      </c>
      <c r="AL29" s="1082" t="str">
        <f>IF(AL27="","",VLOOKUP(AL27,'標準様式１【記載例】シフト記号表（勤務時間帯）'!$D$6:$Z$47,23,FALSE))</f>
        <v/>
      </c>
      <c r="AM29" s="1082" t="str">
        <f>IF(AM27="","",VLOOKUP(AM27,'標準様式１【記載例】シフト記号表（勤務時間帯）'!$D$6:$Z$47,23,FALSE))</f>
        <v/>
      </c>
      <c r="AN29" s="1082">
        <f>IF(AN27="","",VLOOKUP(AN27,'標準様式１【記載例】シフト記号表（勤務時間帯）'!$D$6:$Z$47,23,FALSE))</f>
        <v>3.9999999999999991</v>
      </c>
      <c r="AO29" s="1096">
        <f>IF(AO27="","",VLOOKUP(AO27,'標準様式１【記載例】シフト記号表（勤務時間帯）'!$D$6:$Z$47,23,FALSE))</f>
        <v>6</v>
      </c>
      <c r="AP29" s="1072" t="str">
        <f>IF(AP27="","",VLOOKUP(AP27,'標準様式１【記載例】シフト記号表（勤務時間帯）'!$D$6:$Z$47,23,FALSE))</f>
        <v/>
      </c>
      <c r="AQ29" s="1082" t="str">
        <f>IF(AQ27="","",VLOOKUP(AQ27,'標準様式１【記載例】シフト記号表（勤務時間帯）'!$D$6:$Z$47,23,FALSE))</f>
        <v>-</v>
      </c>
      <c r="AR29" s="1082" t="str">
        <f>IF(AR27="","",VLOOKUP(AR27,'標準様式１【記載例】シフト記号表（勤務時間帯）'!$D$6:$Z$47,23,FALSE))</f>
        <v>-</v>
      </c>
      <c r="AS29" s="1082">
        <f>IF(AS27="","",VLOOKUP(AS27,'標準様式１【記載例】シフト記号表（勤務時間帯）'!$D$6:$Z$47,23,FALSE))</f>
        <v>3.9999999999999991</v>
      </c>
      <c r="AT29" s="1082">
        <f>IF(AT27="","",VLOOKUP(AT27,'標準様式１【記載例】シフト記号表（勤務時間帯）'!$D$6:$Z$47,23,FALSE))</f>
        <v>6</v>
      </c>
      <c r="AU29" s="1082" t="str">
        <f>IF(AU27="","",VLOOKUP(AU27,'標準様式１【記載例】シフト記号表（勤務時間帯）'!$D$6:$Z$47,23,FALSE))</f>
        <v/>
      </c>
      <c r="AV29" s="1096" t="str">
        <f>IF(AV27="","",VLOOKUP(AV27,'標準様式１【記載例】シフト記号表（勤務時間帯）'!$D$6:$Z$47,23,FALSE))</f>
        <v>-</v>
      </c>
      <c r="AW29" s="1072" t="str">
        <f>IF(AW27="","",VLOOKUP(AW27,'標準様式１【記載例】シフト記号表（勤務時間帯）'!$D$6:$Z$47,23,FALSE))</f>
        <v/>
      </c>
      <c r="AX29" s="1082" t="str">
        <f>IF(AX27="","",VLOOKUP(AX27,'標準様式１【記載例】シフト記号表（勤務時間帯）'!$D$6:$Z$47,23,FALSE))</f>
        <v/>
      </c>
      <c r="AY29" s="1082" t="str">
        <f>IF(AY27="","",VLOOKUP(AY27,'標準様式１【記載例】シフト記号表（勤務時間帯）'!$D$6:$Z$47,23,FALSE))</f>
        <v/>
      </c>
      <c r="AZ29" s="1132">
        <f>IF($BC$3="４週",SUM(U29:AV29),IF($BC$3="暦月",SUM(U29:AY29),""))</f>
        <v>50</v>
      </c>
      <c r="BA29" s="1144"/>
      <c r="BB29" s="1158">
        <f>IF($BC$3="４週",AZ29/4,IF($BC$3="暦月",(AZ29/($BC$8/7)),""))</f>
        <v>12.5</v>
      </c>
      <c r="BC29" s="1144"/>
      <c r="BD29" s="1174"/>
      <c r="BE29" s="1178"/>
      <c r="BF29" s="1178"/>
      <c r="BG29" s="1178"/>
      <c r="BH29" s="1183"/>
    </row>
    <row r="30" spans="2:60" ht="20.25" customHeight="1">
      <c r="B30" s="941"/>
      <c r="C30" s="954" t="s">
        <v>705</v>
      </c>
      <c r="D30" s="967"/>
      <c r="E30" s="975"/>
      <c r="F30" s="973"/>
      <c r="G30" s="981"/>
      <c r="H30" s="994" t="s">
        <v>529</v>
      </c>
      <c r="I30" s="1002" t="s">
        <v>10</v>
      </c>
      <c r="J30" s="1008"/>
      <c r="K30" s="1008"/>
      <c r="L30" s="983"/>
      <c r="M30" s="1014" t="s">
        <v>709</v>
      </c>
      <c r="N30" s="1019"/>
      <c r="O30" s="1024"/>
      <c r="P30" s="1029" t="s">
        <v>305</v>
      </c>
      <c r="Q30" s="1036"/>
      <c r="R30" s="1036"/>
      <c r="S30" s="1044"/>
      <c r="T30" s="1056"/>
      <c r="U30" s="1073"/>
      <c r="V30" s="1083" t="s">
        <v>672</v>
      </c>
      <c r="W30" s="1083" t="s">
        <v>466</v>
      </c>
      <c r="X30" s="1083" t="s">
        <v>663</v>
      </c>
      <c r="Y30" s="1083"/>
      <c r="Z30" s="1083" t="s">
        <v>672</v>
      </c>
      <c r="AA30" s="1097" t="s">
        <v>466</v>
      </c>
      <c r="AB30" s="1073"/>
      <c r="AC30" s="1083" t="s">
        <v>663</v>
      </c>
      <c r="AD30" s="1083" t="s">
        <v>672</v>
      </c>
      <c r="AE30" s="1083" t="s">
        <v>466</v>
      </c>
      <c r="AF30" s="1083"/>
      <c r="AG30" s="1083" t="s">
        <v>667</v>
      </c>
      <c r="AH30" s="1097" t="s">
        <v>663</v>
      </c>
      <c r="AI30" s="1073"/>
      <c r="AJ30" s="1083" t="s">
        <v>663</v>
      </c>
      <c r="AK30" s="1083" t="s">
        <v>669</v>
      </c>
      <c r="AL30" s="1083" t="s">
        <v>672</v>
      </c>
      <c r="AM30" s="1083" t="s">
        <v>466</v>
      </c>
      <c r="AN30" s="1083"/>
      <c r="AO30" s="1097" t="s">
        <v>663</v>
      </c>
      <c r="AP30" s="1073" t="s">
        <v>667</v>
      </c>
      <c r="AQ30" s="1083" t="s">
        <v>669</v>
      </c>
      <c r="AR30" s="1083" t="s">
        <v>672</v>
      </c>
      <c r="AS30" s="1083" t="s">
        <v>466</v>
      </c>
      <c r="AT30" s="1083"/>
      <c r="AU30" s="1083"/>
      <c r="AV30" s="1097" t="s">
        <v>663</v>
      </c>
      <c r="AW30" s="1073"/>
      <c r="AX30" s="1083"/>
      <c r="AY30" s="1083"/>
      <c r="AZ30" s="1133"/>
      <c r="BA30" s="1145"/>
      <c r="BB30" s="1159"/>
      <c r="BC30" s="1145"/>
      <c r="BD30" s="1175"/>
      <c r="BE30" s="1179"/>
      <c r="BF30" s="1179"/>
      <c r="BG30" s="1179"/>
      <c r="BH30" s="1184"/>
    </row>
    <row r="31" spans="2:60" ht="20.25" customHeight="1">
      <c r="B31" s="939">
        <f>B28+1</f>
        <v>4</v>
      </c>
      <c r="C31" s="952"/>
      <c r="D31" s="965"/>
      <c r="E31" s="973"/>
      <c r="F31" s="973" t="str">
        <f>C30</f>
        <v>介護従業者</v>
      </c>
      <c r="G31" s="981"/>
      <c r="H31" s="991"/>
      <c r="I31" s="1000"/>
      <c r="J31" s="1006"/>
      <c r="K31" s="1006"/>
      <c r="L31" s="981"/>
      <c r="M31" s="1012"/>
      <c r="N31" s="1017"/>
      <c r="O31" s="1022"/>
      <c r="P31" s="1027" t="s">
        <v>301</v>
      </c>
      <c r="Q31" s="1034"/>
      <c r="R31" s="1034"/>
      <c r="S31" s="1042"/>
      <c r="T31" s="1054"/>
      <c r="U31" s="1071" t="str">
        <f>IF(U30="","",VLOOKUP(U30,'標準様式１【記載例】シフト記号表（勤務時間帯）'!$D$6:$X$47,21,FALSE))</f>
        <v/>
      </c>
      <c r="V31" s="1081">
        <f>IF(V30="","",VLOOKUP(V30,'標準様式１【記載例】シフト記号表（勤務時間帯）'!$D$6:$X$47,21,FALSE))</f>
        <v>3</v>
      </c>
      <c r="W31" s="1081">
        <f>IF(W30="","",VLOOKUP(W30,'標準様式１【記載例】シフト記号表（勤務時間帯）'!$D$6:$X$47,21,FALSE))</f>
        <v>3</v>
      </c>
      <c r="X31" s="1081">
        <f>IF(X30="","",VLOOKUP(X30,'標準様式１【記載例】シフト記号表（勤務時間帯）'!$D$6:$X$47,21,FALSE))</f>
        <v>7.9999999999999982</v>
      </c>
      <c r="Y31" s="1081" t="str">
        <f>IF(Y30="","",VLOOKUP(Y30,'標準様式１【記載例】シフト記号表（勤務時間帯）'!$D$6:$X$47,21,FALSE))</f>
        <v/>
      </c>
      <c r="Z31" s="1081">
        <f>IF(Z30="","",VLOOKUP(Z30,'標準様式１【記載例】シフト記号表（勤務時間帯）'!$D$6:$X$47,21,FALSE))</f>
        <v>3</v>
      </c>
      <c r="AA31" s="1095">
        <f>IF(AA30="","",VLOOKUP(AA30,'標準様式１【記載例】シフト記号表（勤務時間帯）'!$D$6:$X$47,21,FALSE))</f>
        <v>3</v>
      </c>
      <c r="AB31" s="1071" t="str">
        <f>IF(AB30="","",VLOOKUP(AB30,'標準様式１【記載例】シフト記号表（勤務時間帯）'!$D$6:$X$47,21,FALSE))</f>
        <v/>
      </c>
      <c r="AC31" s="1081">
        <f>IF(AC30="","",VLOOKUP(AC30,'標準様式１【記載例】シフト記号表（勤務時間帯）'!$D$6:$X$47,21,FALSE))</f>
        <v>7.9999999999999982</v>
      </c>
      <c r="AD31" s="1081">
        <f>IF(AD30="","",VLOOKUP(AD30,'標準様式１【記載例】シフト記号表（勤務時間帯）'!$D$6:$X$47,21,FALSE))</f>
        <v>3</v>
      </c>
      <c r="AE31" s="1081">
        <f>IF(AE30="","",VLOOKUP(AE30,'標準様式１【記載例】シフト記号表（勤務時間帯）'!$D$6:$X$47,21,FALSE))</f>
        <v>3</v>
      </c>
      <c r="AF31" s="1081" t="str">
        <f>IF(AF30="","",VLOOKUP(AF30,'標準様式１【記載例】シフト記号表（勤務時間帯）'!$D$6:$X$47,21,FALSE))</f>
        <v/>
      </c>
      <c r="AG31" s="1081">
        <f>IF(AG30="","",VLOOKUP(AG30,'標準様式１【記載例】シフト記号表（勤務時間帯）'!$D$6:$X$47,21,FALSE))</f>
        <v>8</v>
      </c>
      <c r="AH31" s="1095">
        <f>IF(AH30="","",VLOOKUP(AH30,'標準様式１【記載例】シフト記号表（勤務時間帯）'!$D$6:$X$47,21,FALSE))</f>
        <v>7.9999999999999982</v>
      </c>
      <c r="AI31" s="1071" t="str">
        <f>IF(AI30="","",VLOOKUP(AI30,'標準様式１【記載例】シフト記号表（勤務時間帯）'!$D$6:$X$47,21,FALSE))</f>
        <v/>
      </c>
      <c r="AJ31" s="1081">
        <f>IF(AJ30="","",VLOOKUP(AJ30,'標準様式１【記載例】シフト記号表（勤務時間帯）'!$D$6:$X$47,21,FALSE))</f>
        <v>7.9999999999999982</v>
      </c>
      <c r="AK31" s="1081">
        <f>IF(AK30="","",VLOOKUP(AK30,'標準様式１【記載例】シフト記号表（勤務時間帯）'!$D$6:$X$47,21,FALSE))</f>
        <v>8</v>
      </c>
      <c r="AL31" s="1081">
        <f>IF(AL30="","",VLOOKUP(AL30,'標準様式１【記載例】シフト記号表（勤務時間帯）'!$D$6:$X$47,21,FALSE))</f>
        <v>3</v>
      </c>
      <c r="AM31" s="1081">
        <f>IF(AM30="","",VLOOKUP(AM30,'標準様式１【記載例】シフト記号表（勤務時間帯）'!$D$6:$X$47,21,FALSE))</f>
        <v>3</v>
      </c>
      <c r="AN31" s="1081" t="str">
        <f>IF(AN30="","",VLOOKUP(AN30,'標準様式１【記載例】シフト記号表（勤務時間帯）'!$D$6:$X$47,21,FALSE))</f>
        <v/>
      </c>
      <c r="AO31" s="1095">
        <f>IF(AO30="","",VLOOKUP(AO30,'標準様式１【記載例】シフト記号表（勤務時間帯）'!$D$6:$X$47,21,FALSE))</f>
        <v>7.9999999999999982</v>
      </c>
      <c r="AP31" s="1071">
        <f>IF(AP30="","",VLOOKUP(AP30,'標準様式１【記載例】シフト記号表（勤務時間帯）'!$D$6:$X$47,21,FALSE))</f>
        <v>8</v>
      </c>
      <c r="AQ31" s="1081">
        <f>IF(AQ30="","",VLOOKUP(AQ30,'標準様式１【記載例】シフト記号表（勤務時間帯）'!$D$6:$X$47,21,FALSE))</f>
        <v>8</v>
      </c>
      <c r="AR31" s="1081">
        <f>IF(AR30="","",VLOOKUP(AR30,'標準様式１【記載例】シフト記号表（勤務時間帯）'!$D$6:$X$47,21,FALSE))</f>
        <v>3</v>
      </c>
      <c r="AS31" s="1081">
        <f>IF(AS30="","",VLOOKUP(AS30,'標準様式１【記載例】シフト記号表（勤務時間帯）'!$D$6:$X$47,21,FALSE))</f>
        <v>3</v>
      </c>
      <c r="AT31" s="1081" t="str">
        <f>IF(AT30="","",VLOOKUP(AT30,'標準様式１【記載例】シフト記号表（勤務時間帯）'!$D$6:$X$47,21,FALSE))</f>
        <v/>
      </c>
      <c r="AU31" s="1081" t="str">
        <f>IF(AU30="","",VLOOKUP(AU30,'標準様式１【記載例】シフト記号表（勤務時間帯）'!$D$6:$X$47,21,FALSE))</f>
        <v/>
      </c>
      <c r="AV31" s="1095">
        <f>IF(AV30="","",VLOOKUP(AV30,'標準様式１【記載例】シフト記号表（勤務時間帯）'!$D$6:$X$47,21,FALSE))</f>
        <v>7.9999999999999982</v>
      </c>
      <c r="AW31" s="1071" t="str">
        <f>IF(AW30="","",VLOOKUP(AW30,'標準様式１【記載例】シフト記号表（勤務時間帯）'!$D$6:$X$47,21,FALSE))</f>
        <v/>
      </c>
      <c r="AX31" s="1081" t="str">
        <f>IF(AX30="","",VLOOKUP(AX30,'標準様式１【記載例】シフト記号表（勤務時間帯）'!$D$6:$X$47,21,FALSE))</f>
        <v/>
      </c>
      <c r="AY31" s="1081" t="str">
        <f>IF(AY30="","",VLOOKUP(AY30,'標準様式１【記載例】シフト記号表（勤務時間帯）'!$D$6:$X$47,21,FALSE))</f>
        <v/>
      </c>
      <c r="AZ31" s="1131">
        <f>IF($BC$3="４週",SUM(U31:AV31),IF($BC$3="暦月",SUM(U31:AY31),""))</f>
        <v>110</v>
      </c>
      <c r="BA31" s="1143"/>
      <c r="BB31" s="1157">
        <f>IF($BC$3="４週",AZ31/4,IF($BC$3="暦月",(AZ31/($BC$8/7)),""))</f>
        <v>27.5</v>
      </c>
      <c r="BC31" s="1143"/>
      <c r="BD31" s="1173"/>
      <c r="BE31" s="1177"/>
      <c r="BF31" s="1177"/>
      <c r="BG31" s="1177"/>
      <c r="BH31" s="1182"/>
    </row>
    <row r="32" spans="2:60" ht="20.25" customHeight="1">
      <c r="B32" s="940"/>
      <c r="C32" s="953"/>
      <c r="D32" s="966"/>
      <c r="E32" s="974"/>
      <c r="F32" s="974"/>
      <c r="G32" s="982" t="str">
        <f>C30</f>
        <v>介護従業者</v>
      </c>
      <c r="H32" s="992"/>
      <c r="I32" s="1001"/>
      <c r="J32" s="1007"/>
      <c r="K32" s="1007"/>
      <c r="L32" s="982"/>
      <c r="M32" s="1013"/>
      <c r="N32" s="1018"/>
      <c r="O32" s="1023"/>
      <c r="P32" s="1028" t="s">
        <v>30</v>
      </c>
      <c r="Q32" s="1037"/>
      <c r="R32" s="1037"/>
      <c r="S32" s="1043"/>
      <c r="T32" s="1055"/>
      <c r="U32" s="1072" t="str">
        <f>IF(U30="","",VLOOKUP(U30,'標準様式１【記載例】シフト記号表（勤務時間帯）'!$D$6:$Z$47,23,FALSE))</f>
        <v/>
      </c>
      <c r="V32" s="1082">
        <f>IF(V30="","",VLOOKUP(V30,'標準様式１【記載例】シフト記号表（勤務時間帯）'!$D$6:$Z$47,23,FALSE))</f>
        <v>3.9999999999999991</v>
      </c>
      <c r="W32" s="1082">
        <f>IF(W30="","",VLOOKUP(W30,'標準様式１【記載例】シフト記号表（勤務時間帯）'!$D$6:$Z$47,23,FALSE))</f>
        <v>6</v>
      </c>
      <c r="X32" s="1082" t="str">
        <f>IF(X30="","",VLOOKUP(X30,'標準様式１【記載例】シフト記号表（勤務時間帯）'!$D$6:$Z$47,23,FALSE))</f>
        <v>-</v>
      </c>
      <c r="Y32" s="1082" t="str">
        <f>IF(Y30="","",VLOOKUP(Y30,'標準様式１【記載例】シフト記号表（勤務時間帯）'!$D$6:$Z$47,23,FALSE))</f>
        <v/>
      </c>
      <c r="Z32" s="1082">
        <f>IF(Z30="","",VLOOKUP(Z30,'標準様式１【記載例】シフト記号表（勤務時間帯）'!$D$6:$Z$47,23,FALSE))</f>
        <v>3.9999999999999991</v>
      </c>
      <c r="AA32" s="1096">
        <f>IF(AA30="","",VLOOKUP(AA30,'標準様式１【記載例】シフト記号表（勤務時間帯）'!$D$6:$Z$47,23,FALSE))</f>
        <v>6</v>
      </c>
      <c r="AB32" s="1072" t="str">
        <f>IF(AB30="","",VLOOKUP(AB30,'標準様式１【記載例】シフト記号表（勤務時間帯）'!$D$6:$Z$47,23,FALSE))</f>
        <v/>
      </c>
      <c r="AC32" s="1082" t="str">
        <f>IF(AC30="","",VLOOKUP(AC30,'標準様式１【記載例】シフト記号表（勤務時間帯）'!$D$6:$Z$47,23,FALSE))</f>
        <v>-</v>
      </c>
      <c r="AD32" s="1082">
        <f>IF(AD30="","",VLOOKUP(AD30,'標準様式１【記載例】シフト記号表（勤務時間帯）'!$D$6:$Z$47,23,FALSE))</f>
        <v>3.9999999999999991</v>
      </c>
      <c r="AE32" s="1082">
        <f>IF(AE30="","",VLOOKUP(AE30,'標準様式１【記載例】シフト記号表（勤務時間帯）'!$D$6:$Z$47,23,FALSE))</f>
        <v>6</v>
      </c>
      <c r="AF32" s="1082" t="str">
        <f>IF(AF30="","",VLOOKUP(AF30,'標準様式１【記載例】シフト記号表（勤務時間帯）'!$D$6:$Z$47,23,FALSE))</f>
        <v/>
      </c>
      <c r="AG32" s="1082" t="str">
        <f>IF(AG30="","",VLOOKUP(AG30,'標準様式１【記載例】シフト記号表（勤務時間帯）'!$D$6:$Z$47,23,FALSE))</f>
        <v>-</v>
      </c>
      <c r="AH32" s="1096" t="str">
        <f>IF(AH30="","",VLOOKUP(AH30,'標準様式１【記載例】シフト記号表（勤務時間帯）'!$D$6:$Z$47,23,FALSE))</f>
        <v>-</v>
      </c>
      <c r="AI32" s="1072" t="str">
        <f>IF(AI30="","",VLOOKUP(AI30,'標準様式１【記載例】シフト記号表（勤務時間帯）'!$D$6:$Z$47,23,FALSE))</f>
        <v/>
      </c>
      <c r="AJ32" s="1082" t="str">
        <f>IF(AJ30="","",VLOOKUP(AJ30,'標準様式１【記載例】シフト記号表（勤務時間帯）'!$D$6:$Z$47,23,FALSE))</f>
        <v>-</v>
      </c>
      <c r="AK32" s="1082" t="str">
        <f>IF(AK30="","",VLOOKUP(AK30,'標準様式１【記載例】シフト記号表（勤務時間帯）'!$D$6:$Z$47,23,FALSE))</f>
        <v>-</v>
      </c>
      <c r="AL32" s="1082">
        <f>IF(AL30="","",VLOOKUP(AL30,'標準様式１【記載例】シフト記号表（勤務時間帯）'!$D$6:$Z$47,23,FALSE))</f>
        <v>3.9999999999999991</v>
      </c>
      <c r="AM32" s="1082">
        <f>IF(AM30="","",VLOOKUP(AM30,'標準様式１【記載例】シフト記号表（勤務時間帯）'!$D$6:$Z$47,23,FALSE))</f>
        <v>6</v>
      </c>
      <c r="AN32" s="1082" t="str">
        <f>IF(AN30="","",VLOOKUP(AN30,'標準様式１【記載例】シフト記号表（勤務時間帯）'!$D$6:$Z$47,23,FALSE))</f>
        <v/>
      </c>
      <c r="AO32" s="1096" t="str">
        <f>IF(AO30="","",VLOOKUP(AO30,'標準様式１【記載例】シフト記号表（勤務時間帯）'!$D$6:$Z$47,23,FALSE))</f>
        <v>-</v>
      </c>
      <c r="AP32" s="1072" t="str">
        <f>IF(AP30="","",VLOOKUP(AP30,'標準様式１【記載例】シフト記号表（勤務時間帯）'!$D$6:$Z$47,23,FALSE))</f>
        <v>-</v>
      </c>
      <c r="AQ32" s="1082" t="str">
        <f>IF(AQ30="","",VLOOKUP(AQ30,'標準様式１【記載例】シフト記号表（勤務時間帯）'!$D$6:$Z$47,23,FALSE))</f>
        <v>-</v>
      </c>
      <c r="AR32" s="1082">
        <f>IF(AR30="","",VLOOKUP(AR30,'標準様式１【記載例】シフト記号表（勤務時間帯）'!$D$6:$Z$47,23,FALSE))</f>
        <v>3.9999999999999991</v>
      </c>
      <c r="AS32" s="1082">
        <f>IF(AS30="","",VLOOKUP(AS30,'標準様式１【記載例】シフト記号表（勤務時間帯）'!$D$6:$Z$47,23,FALSE))</f>
        <v>6</v>
      </c>
      <c r="AT32" s="1082" t="str">
        <f>IF(AT30="","",VLOOKUP(AT30,'標準様式１【記載例】シフト記号表（勤務時間帯）'!$D$6:$Z$47,23,FALSE))</f>
        <v/>
      </c>
      <c r="AU32" s="1082" t="str">
        <f>IF(AU30="","",VLOOKUP(AU30,'標準様式１【記載例】シフト記号表（勤務時間帯）'!$D$6:$Z$47,23,FALSE))</f>
        <v/>
      </c>
      <c r="AV32" s="1096" t="str">
        <f>IF(AV30="","",VLOOKUP(AV30,'標準様式１【記載例】シフト記号表（勤務時間帯）'!$D$6:$Z$47,23,FALSE))</f>
        <v>-</v>
      </c>
      <c r="AW32" s="1072" t="str">
        <f>IF(AW30="","",VLOOKUP(AW30,'標準様式１【記載例】シフト記号表（勤務時間帯）'!$D$6:$Z$47,23,FALSE))</f>
        <v/>
      </c>
      <c r="AX32" s="1082" t="str">
        <f>IF(AX30="","",VLOOKUP(AX30,'標準様式１【記載例】シフト記号表（勤務時間帯）'!$D$6:$Z$47,23,FALSE))</f>
        <v/>
      </c>
      <c r="AY32" s="1082" t="str">
        <f>IF(AY30="","",VLOOKUP(AY30,'標準様式１【記載例】シフト記号表（勤務時間帯）'!$D$6:$Z$47,23,FALSE))</f>
        <v/>
      </c>
      <c r="AZ32" s="1132">
        <f>IF($BC$3="４週",SUM(U32:AV32),IF($BC$3="暦月",SUM(U32:AY32),""))</f>
        <v>50</v>
      </c>
      <c r="BA32" s="1144"/>
      <c r="BB32" s="1158">
        <f>IF($BC$3="４週",AZ32/4,IF($BC$3="暦月",(AZ32/($BC$8/7)),""))</f>
        <v>12.5</v>
      </c>
      <c r="BC32" s="1144"/>
      <c r="BD32" s="1174"/>
      <c r="BE32" s="1178"/>
      <c r="BF32" s="1178"/>
      <c r="BG32" s="1178"/>
      <c r="BH32" s="1183"/>
    </row>
    <row r="33" spans="2:60" ht="20.25" customHeight="1">
      <c r="B33" s="941"/>
      <c r="C33" s="954" t="s">
        <v>705</v>
      </c>
      <c r="D33" s="967"/>
      <c r="E33" s="975"/>
      <c r="F33" s="973"/>
      <c r="G33" s="981"/>
      <c r="H33" s="994" t="s">
        <v>529</v>
      </c>
      <c r="I33" s="1002" t="s">
        <v>10</v>
      </c>
      <c r="J33" s="1008"/>
      <c r="K33" s="1008"/>
      <c r="L33" s="983"/>
      <c r="M33" s="1014" t="s">
        <v>710</v>
      </c>
      <c r="N33" s="1019"/>
      <c r="O33" s="1024"/>
      <c r="P33" s="1029" t="s">
        <v>305</v>
      </c>
      <c r="Q33" s="1036"/>
      <c r="R33" s="1036"/>
      <c r="S33" s="1044"/>
      <c r="T33" s="1056"/>
      <c r="U33" s="1073" t="s">
        <v>667</v>
      </c>
      <c r="V33" s="1083" t="s">
        <v>663</v>
      </c>
      <c r="W33" s="1083"/>
      <c r="X33" s="1083" t="s">
        <v>663</v>
      </c>
      <c r="Y33" s="1083" t="s">
        <v>667</v>
      </c>
      <c r="Z33" s="1083" t="s">
        <v>667</v>
      </c>
      <c r="AA33" s="1097"/>
      <c r="AB33" s="1073" t="s">
        <v>667</v>
      </c>
      <c r="AC33" s="1083" t="s">
        <v>667</v>
      </c>
      <c r="AD33" s="1083" t="s">
        <v>667</v>
      </c>
      <c r="AE33" s="1083" t="s">
        <v>667</v>
      </c>
      <c r="AF33" s="1083" t="s">
        <v>667</v>
      </c>
      <c r="AG33" s="1083"/>
      <c r="AH33" s="1097"/>
      <c r="AI33" s="1073" t="s">
        <v>667</v>
      </c>
      <c r="AJ33" s="1083"/>
      <c r="AK33" s="1083" t="s">
        <v>663</v>
      </c>
      <c r="AL33" s="1083"/>
      <c r="AM33" s="1083" t="s">
        <v>667</v>
      </c>
      <c r="AN33" s="1083" t="s">
        <v>667</v>
      </c>
      <c r="AO33" s="1097" t="s">
        <v>667</v>
      </c>
      <c r="AP33" s="1073" t="s">
        <v>667</v>
      </c>
      <c r="AQ33" s="1083"/>
      <c r="AR33" s="1083"/>
      <c r="AS33" s="1083" t="s">
        <v>667</v>
      </c>
      <c r="AT33" s="1083" t="s">
        <v>667</v>
      </c>
      <c r="AU33" s="1083" t="s">
        <v>667</v>
      </c>
      <c r="AV33" s="1097" t="s">
        <v>667</v>
      </c>
      <c r="AW33" s="1073"/>
      <c r="AX33" s="1083"/>
      <c r="AY33" s="1083"/>
      <c r="AZ33" s="1133"/>
      <c r="BA33" s="1145"/>
      <c r="BB33" s="1159"/>
      <c r="BC33" s="1145"/>
      <c r="BD33" s="1175"/>
      <c r="BE33" s="1179"/>
      <c r="BF33" s="1179"/>
      <c r="BG33" s="1179"/>
      <c r="BH33" s="1184"/>
    </row>
    <row r="34" spans="2:60" ht="20.25" customHeight="1">
      <c r="B34" s="939">
        <f>B31+1</f>
        <v>5</v>
      </c>
      <c r="C34" s="952"/>
      <c r="D34" s="965"/>
      <c r="E34" s="973"/>
      <c r="F34" s="973" t="str">
        <f>C33</f>
        <v>介護従業者</v>
      </c>
      <c r="G34" s="981"/>
      <c r="H34" s="991"/>
      <c r="I34" s="1000"/>
      <c r="J34" s="1006"/>
      <c r="K34" s="1006"/>
      <c r="L34" s="981"/>
      <c r="M34" s="1012"/>
      <c r="N34" s="1017"/>
      <c r="O34" s="1022"/>
      <c r="P34" s="1027" t="s">
        <v>301</v>
      </c>
      <c r="Q34" s="1034"/>
      <c r="R34" s="1034"/>
      <c r="S34" s="1042"/>
      <c r="T34" s="1054"/>
      <c r="U34" s="1071">
        <f>IF(U33="","",VLOOKUP(U33,'標準様式１【記載例】シフト記号表（勤務時間帯）'!$D$6:$X$47,21,FALSE))</f>
        <v>8</v>
      </c>
      <c r="V34" s="1081">
        <f>IF(V33="","",VLOOKUP(V33,'標準様式１【記載例】シフト記号表（勤務時間帯）'!$D$6:$X$47,21,FALSE))</f>
        <v>7.9999999999999982</v>
      </c>
      <c r="W34" s="1081" t="str">
        <f>IF(W33="","",VLOOKUP(W33,'標準様式１【記載例】シフト記号表（勤務時間帯）'!$D$6:$X$47,21,FALSE))</f>
        <v/>
      </c>
      <c r="X34" s="1081">
        <f>IF(X33="","",VLOOKUP(X33,'標準様式１【記載例】シフト記号表（勤務時間帯）'!$D$6:$X$47,21,FALSE))</f>
        <v>7.9999999999999982</v>
      </c>
      <c r="Y34" s="1081">
        <f>IF(Y33="","",VLOOKUP(Y33,'標準様式１【記載例】シフト記号表（勤務時間帯）'!$D$6:$X$47,21,FALSE))</f>
        <v>8</v>
      </c>
      <c r="Z34" s="1081">
        <f>IF(Z33="","",VLOOKUP(Z33,'標準様式１【記載例】シフト記号表（勤務時間帯）'!$D$6:$X$47,21,FALSE))</f>
        <v>8</v>
      </c>
      <c r="AA34" s="1095" t="str">
        <f>IF(AA33="","",VLOOKUP(AA33,'標準様式１【記載例】シフト記号表（勤務時間帯）'!$D$6:$X$47,21,FALSE))</f>
        <v/>
      </c>
      <c r="AB34" s="1071">
        <f>IF(AB33="","",VLOOKUP(AB33,'標準様式１【記載例】シフト記号表（勤務時間帯）'!$D$6:$X$47,21,FALSE))</f>
        <v>8</v>
      </c>
      <c r="AC34" s="1081">
        <f>IF(AC33="","",VLOOKUP(AC33,'標準様式１【記載例】シフト記号表（勤務時間帯）'!$D$6:$X$47,21,FALSE))</f>
        <v>8</v>
      </c>
      <c r="AD34" s="1081">
        <f>IF(AD33="","",VLOOKUP(AD33,'標準様式１【記載例】シフト記号表（勤務時間帯）'!$D$6:$X$47,21,FALSE))</f>
        <v>8</v>
      </c>
      <c r="AE34" s="1081">
        <f>IF(AE33="","",VLOOKUP(AE33,'標準様式１【記載例】シフト記号表（勤務時間帯）'!$D$6:$X$47,21,FALSE))</f>
        <v>8</v>
      </c>
      <c r="AF34" s="1081">
        <f>IF(AF33="","",VLOOKUP(AF33,'標準様式１【記載例】シフト記号表（勤務時間帯）'!$D$6:$X$47,21,FALSE))</f>
        <v>8</v>
      </c>
      <c r="AG34" s="1081" t="str">
        <f>IF(AG33="","",VLOOKUP(AG33,'標準様式１【記載例】シフト記号表（勤務時間帯）'!$D$6:$X$47,21,FALSE))</f>
        <v/>
      </c>
      <c r="AH34" s="1095" t="str">
        <f>IF(AH33="","",VLOOKUP(AH33,'標準様式１【記載例】シフト記号表（勤務時間帯）'!$D$6:$X$47,21,FALSE))</f>
        <v/>
      </c>
      <c r="AI34" s="1071">
        <f>IF(AI33="","",VLOOKUP(AI33,'標準様式１【記載例】シフト記号表（勤務時間帯）'!$D$6:$X$47,21,FALSE))</f>
        <v>8</v>
      </c>
      <c r="AJ34" s="1081" t="str">
        <f>IF(AJ33="","",VLOOKUP(AJ33,'標準様式１【記載例】シフト記号表（勤務時間帯）'!$D$6:$X$47,21,FALSE))</f>
        <v/>
      </c>
      <c r="AK34" s="1081">
        <f>IF(AK33="","",VLOOKUP(AK33,'標準様式１【記載例】シフト記号表（勤務時間帯）'!$D$6:$X$47,21,FALSE))</f>
        <v>7.9999999999999982</v>
      </c>
      <c r="AL34" s="1081" t="str">
        <f>IF(AL33="","",VLOOKUP(AL33,'標準様式１【記載例】シフト記号表（勤務時間帯）'!$D$6:$X$47,21,FALSE))</f>
        <v/>
      </c>
      <c r="AM34" s="1081">
        <f>IF(AM33="","",VLOOKUP(AM33,'標準様式１【記載例】シフト記号表（勤務時間帯）'!$D$6:$X$47,21,FALSE))</f>
        <v>8</v>
      </c>
      <c r="AN34" s="1081">
        <f>IF(AN33="","",VLOOKUP(AN33,'標準様式１【記載例】シフト記号表（勤務時間帯）'!$D$6:$X$47,21,FALSE))</f>
        <v>8</v>
      </c>
      <c r="AO34" s="1095">
        <f>IF(AO33="","",VLOOKUP(AO33,'標準様式１【記載例】シフト記号表（勤務時間帯）'!$D$6:$X$47,21,FALSE))</f>
        <v>8</v>
      </c>
      <c r="AP34" s="1071">
        <f>IF(AP33="","",VLOOKUP(AP33,'標準様式１【記載例】シフト記号表（勤務時間帯）'!$D$6:$X$47,21,FALSE))</f>
        <v>8</v>
      </c>
      <c r="AQ34" s="1081" t="str">
        <f>IF(AQ33="","",VLOOKUP(AQ33,'標準様式１【記載例】シフト記号表（勤務時間帯）'!$D$6:$X$47,21,FALSE))</f>
        <v/>
      </c>
      <c r="AR34" s="1081" t="str">
        <f>IF(AR33="","",VLOOKUP(AR33,'標準様式１【記載例】シフト記号表（勤務時間帯）'!$D$6:$X$47,21,FALSE))</f>
        <v/>
      </c>
      <c r="AS34" s="1081">
        <f>IF(AS33="","",VLOOKUP(AS33,'標準様式１【記載例】シフト記号表（勤務時間帯）'!$D$6:$X$47,21,FALSE))</f>
        <v>8</v>
      </c>
      <c r="AT34" s="1081">
        <f>IF(AT33="","",VLOOKUP(AT33,'標準様式１【記載例】シフト記号表（勤務時間帯）'!$D$6:$X$47,21,FALSE))</f>
        <v>8</v>
      </c>
      <c r="AU34" s="1081">
        <f>IF(AU33="","",VLOOKUP(AU33,'標準様式１【記載例】シフト記号表（勤務時間帯）'!$D$6:$X$47,21,FALSE))</f>
        <v>8</v>
      </c>
      <c r="AV34" s="1095">
        <f>IF(AV33="","",VLOOKUP(AV33,'標準様式１【記載例】シフト記号表（勤務時間帯）'!$D$6:$X$47,21,FALSE))</f>
        <v>8</v>
      </c>
      <c r="AW34" s="1071" t="str">
        <f>IF(AW33="","",VLOOKUP(AW33,'標準様式１【記載例】シフト記号表（勤務時間帯）'!$D$6:$X$47,21,FALSE))</f>
        <v/>
      </c>
      <c r="AX34" s="1081" t="str">
        <f>IF(AX33="","",VLOOKUP(AX33,'標準様式１【記載例】シフト記号表（勤務時間帯）'!$D$6:$X$47,21,FALSE))</f>
        <v/>
      </c>
      <c r="AY34" s="1081" t="str">
        <f>IF(AY33="","",VLOOKUP(AY33,'標準様式１【記載例】シフト記号表（勤務時間帯）'!$D$6:$X$47,21,FALSE))</f>
        <v/>
      </c>
      <c r="AZ34" s="1131">
        <f>IF($BC$3="４週",SUM(U34:AV34),IF($BC$3="暦月",SUM(U34:AY34),""))</f>
        <v>160</v>
      </c>
      <c r="BA34" s="1143"/>
      <c r="BB34" s="1157">
        <f>IF($BC$3="４週",AZ34/4,IF($BC$3="暦月",(AZ34/($BC$8/7)),""))</f>
        <v>40</v>
      </c>
      <c r="BC34" s="1143"/>
      <c r="BD34" s="1173"/>
      <c r="BE34" s="1177"/>
      <c r="BF34" s="1177"/>
      <c r="BG34" s="1177"/>
      <c r="BH34" s="1182"/>
    </row>
    <row r="35" spans="2:60" ht="20.25" customHeight="1">
      <c r="B35" s="940"/>
      <c r="C35" s="953"/>
      <c r="D35" s="966"/>
      <c r="E35" s="974"/>
      <c r="F35" s="974"/>
      <c r="G35" s="982" t="str">
        <f>C33</f>
        <v>介護従業者</v>
      </c>
      <c r="H35" s="992"/>
      <c r="I35" s="1001"/>
      <c r="J35" s="1007"/>
      <c r="K35" s="1007"/>
      <c r="L35" s="982"/>
      <c r="M35" s="1013"/>
      <c r="N35" s="1018"/>
      <c r="O35" s="1023"/>
      <c r="P35" s="1028" t="s">
        <v>30</v>
      </c>
      <c r="Q35" s="1035"/>
      <c r="R35" s="1035"/>
      <c r="S35" s="1045"/>
      <c r="T35" s="1058"/>
      <c r="U35" s="1072" t="str">
        <f>IF(U33="","",VLOOKUP(U33,'標準様式１【記載例】シフト記号表（勤務時間帯）'!$D$6:$Z$47,23,FALSE))</f>
        <v>-</v>
      </c>
      <c r="V35" s="1082" t="str">
        <f>IF(V33="","",VLOOKUP(V33,'標準様式１【記載例】シフト記号表（勤務時間帯）'!$D$6:$Z$47,23,FALSE))</f>
        <v>-</v>
      </c>
      <c r="W35" s="1082" t="str">
        <f>IF(W33="","",VLOOKUP(W33,'標準様式１【記載例】シフト記号表（勤務時間帯）'!$D$6:$Z$47,23,FALSE))</f>
        <v/>
      </c>
      <c r="X35" s="1082" t="str">
        <f>IF(X33="","",VLOOKUP(X33,'標準様式１【記載例】シフト記号表（勤務時間帯）'!$D$6:$Z$47,23,FALSE))</f>
        <v>-</v>
      </c>
      <c r="Y35" s="1082" t="str">
        <f>IF(Y33="","",VLOOKUP(Y33,'標準様式１【記載例】シフト記号表（勤務時間帯）'!$D$6:$Z$47,23,FALSE))</f>
        <v>-</v>
      </c>
      <c r="Z35" s="1082" t="str">
        <f>IF(Z33="","",VLOOKUP(Z33,'標準様式１【記載例】シフト記号表（勤務時間帯）'!$D$6:$Z$47,23,FALSE))</f>
        <v>-</v>
      </c>
      <c r="AA35" s="1096" t="str">
        <f>IF(AA33="","",VLOOKUP(AA33,'標準様式１【記載例】シフト記号表（勤務時間帯）'!$D$6:$Z$47,23,FALSE))</f>
        <v/>
      </c>
      <c r="AB35" s="1072" t="str">
        <f>IF(AB33="","",VLOOKUP(AB33,'標準様式１【記載例】シフト記号表（勤務時間帯）'!$D$6:$Z$47,23,FALSE))</f>
        <v>-</v>
      </c>
      <c r="AC35" s="1082" t="str">
        <f>IF(AC33="","",VLOOKUP(AC33,'標準様式１【記載例】シフト記号表（勤務時間帯）'!$D$6:$Z$47,23,FALSE))</f>
        <v>-</v>
      </c>
      <c r="AD35" s="1082" t="str">
        <f>IF(AD33="","",VLOOKUP(AD33,'標準様式１【記載例】シフト記号表（勤務時間帯）'!$D$6:$Z$47,23,FALSE))</f>
        <v>-</v>
      </c>
      <c r="AE35" s="1082" t="str">
        <f>IF(AE33="","",VLOOKUP(AE33,'標準様式１【記載例】シフト記号表（勤務時間帯）'!$D$6:$Z$47,23,FALSE))</f>
        <v>-</v>
      </c>
      <c r="AF35" s="1082" t="str">
        <f>IF(AF33="","",VLOOKUP(AF33,'標準様式１【記載例】シフト記号表（勤務時間帯）'!$D$6:$Z$47,23,FALSE))</f>
        <v>-</v>
      </c>
      <c r="AG35" s="1082" t="str">
        <f>IF(AG33="","",VLOOKUP(AG33,'標準様式１【記載例】シフト記号表（勤務時間帯）'!$D$6:$Z$47,23,FALSE))</f>
        <v/>
      </c>
      <c r="AH35" s="1096" t="str">
        <f>IF(AH33="","",VLOOKUP(AH33,'標準様式１【記載例】シフト記号表（勤務時間帯）'!$D$6:$Z$47,23,FALSE))</f>
        <v/>
      </c>
      <c r="AI35" s="1072" t="str">
        <f>IF(AI33="","",VLOOKUP(AI33,'標準様式１【記載例】シフト記号表（勤務時間帯）'!$D$6:$Z$47,23,FALSE))</f>
        <v>-</v>
      </c>
      <c r="AJ35" s="1082" t="str">
        <f>IF(AJ33="","",VLOOKUP(AJ33,'標準様式１【記載例】シフト記号表（勤務時間帯）'!$D$6:$Z$47,23,FALSE))</f>
        <v/>
      </c>
      <c r="AK35" s="1082" t="str">
        <f>IF(AK33="","",VLOOKUP(AK33,'標準様式１【記載例】シフト記号表（勤務時間帯）'!$D$6:$Z$47,23,FALSE))</f>
        <v>-</v>
      </c>
      <c r="AL35" s="1082" t="str">
        <f>IF(AL33="","",VLOOKUP(AL33,'標準様式１【記載例】シフト記号表（勤務時間帯）'!$D$6:$Z$47,23,FALSE))</f>
        <v/>
      </c>
      <c r="AM35" s="1082" t="str">
        <f>IF(AM33="","",VLOOKUP(AM33,'標準様式１【記載例】シフト記号表（勤務時間帯）'!$D$6:$Z$47,23,FALSE))</f>
        <v>-</v>
      </c>
      <c r="AN35" s="1082" t="str">
        <f>IF(AN33="","",VLOOKUP(AN33,'標準様式１【記載例】シフト記号表（勤務時間帯）'!$D$6:$Z$47,23,FALSE))</f>
        <v>-</v>
      </c>
      <c r="AO35" s="1096" t="str">
        <f>IF(AO33="","",VLOOKUP(AO33,'標準様式１【記載例】シフト記号表（勤務時間帯）'!$D$6:$Z$47,23,FALSE))</f>
        <v>-</v>
      </c>
      <c r="AP35" s="1072" t="str">
        <f>IF(AP33="","",VLOOKUP(AP33,'標準様式１【記載例】シフト記号表（勤務時間帯）'!$D$6:$Z$47,23,FALSE))</f>
        <v>-</v>
      </c>
      <c r="AQ35" s="1082" t="str">
        <f>IF(AQ33="","",VLOOKUP(AQ33,'標準様式１【記載例】シフト記号表（勤務時間帯）'!$D$6:$Z$47,23,FALSE))</f>
        <v/>
      </c>
      <c r="AR35" s="1082" t="str">
        <f>IF(AR33="","",VLOOKUP(AR33,'標準様式１【記載例】シフト記号表（勤務時間帯）'!$D$6:$Z$47,23,FALSE))</f>
        <v/>
      </c>
      <c r="AS35" s="1082" t="str">
        <f>IF(AS33="","",VLOOKUP(AS33,'標準様式１【記載例】シフト記号表（勤務時間帯）'!$D$6:$Z$47,23,FALSE))</f>
        <v>-</v>
      </c>
      <c r="AT35" s="1082" t="str">
        <f>IF(AT33="","",VLOOKUP(AT33,'標準様式１【記載例】シフト記号表（勤務時間帯）'!$D$6:$Z$47,23,FALSE))</f>
        <v>-</v>
      </c>
      <c r="AU35" s="1082" t="str">
        <f>IF(AU33="","",VLOOKUP(AU33,'標準様式１【記載例】シフト記号表（勤務時間帯）'!$D$6:$Z$47,23,FALSE))</f>
        <v>-</v>
      </c>
      <c r="AV35" s="1096" t="str">
        <f>IF(AV33="","",VLOOKUP(AV33,'標準様式１【記載例】シフト記号表（勤務時間帯）'!$D$6:$Z$47,23,FALSE))</f>
        <v>-</v>
      </c>
      <c r="AW35" s="1072" t="str">
        <f>IF(AW33="","",VLOOKUP(AW33,'標準様式１【記載例】シフト記号表（勤務時間帯）'!$D$6:$Z$47,23,FALSE))</f>
        <v/>
      </c>
      <c r="AX35" s="1082" t="str">
        <f>IF(AX33="","",VLOOKUP(AX33,'標準様式１【記載例】シフト記号表（勤務時間帯）'!$D$6:$Z$47,23,FALSE))</f>
        <v/>
      </c>
      <c r="AY35" s="1082" t="str">
        <f>IF(AY33="","",VLOOKUP(AY33,'標準様式１【記載例】シフト記号表（勤務時間帯）'!$D$6:$Z$47,23,FALSE))</f>
        <v/>
      </c>
      <c r="AZ35" s="1132">
        <f>IF($BC$3="４週",SUM(U35:AV35),IF($BC$3="暦月",SUM(U35:AY35),""))</f>
        <v>0</v>
      </c>
      <c r="BA35" s="1144"/>
      <c r="BB35" s="1158">
        <f>IF($BC$3="４週",AZ35/4,IF($BC$3="暦月",(AZ35/($BC$8/7)),""))</f>
        <v>0</v>
      </c>
      <c r="BC35" s="1144"/>
      <c r="BD35" s="1174"/>
      <c r="BE35" s="1178"/>
      <c r="BF35" s="1178"/>
      <c r="BG35" s="1178"/>
      <c r="BH35" s="1183"/>
    </row>
    <row r="36" spans="2:60" ht="20.25" customHeight="1">
      <c r="B36" s="941"/>
      <c r="C36" s="954" t="s">
        <v>705</v>
      </c>
      <c r="D36" s="967"/>
      <c r="E36" s="975"/>
      <c r="F36" s="973"/>
      <c r="G36" s="981"/>
      <c r="H36" s="994" t="s">
        <v>529</v>
      </c>
      <c r="I36" s="1002" t="s">
        <v>711</v>
      </c>
      <c r="J36" s="1008"/>
      <c r="K36" s="1008"/>
      <c r="L36" s="983"/>
      <c r="M36" s="1014" t="s">
        <v>468</v>
      </c>
      <c r="N36" s="1019"/>
      <c r="O36" s="1024"/>
      <c r="P36" s="1029" t="s">
        <v>305</v>
      </c>
      <c r="Q36" s="915"/>
      <c r="R36" s="915"/>
      <c r="S36" s="959"/>
      <c r="T36" s="1059"/>
      <c r="U36" s="1073" t="s">
        <v>663</v>
      </c>
      <c r="V36" s="1083"/>
      <c r="W36" s="1083" t="s">
        <v>663</v>
      </c>
      <c r="X36" s="1083"/>
      <c r="Y36" s="1083" t="s">
        <v>672</v>
      </c>
      <c r="Z36" s="1083" t="s">
        <v>466</v>
      </c>
      <c r="AA36" s="1097" t="s">
        <v>667</v>
      </c>
      <c r="AB36" s="1073"/>
      <c r="AC36" s="1083" t="s">
        <v>672</v>
      </c>
      <c r="AD36" s="1083" t="s">
        <v>466</v>
      </c>
      <c r="AE36" s="1083" t="s">
        <v>667</v>
      </c>
      <c r="AF36" s="1083"/>
      <c r="AG36" s="1083" t="s">
        <v>672</v>
      </c>
      <c r="AH36" s="1097" t="s">
        <v>466</v>
      </c>
      <c r="AI36" s="1073"/>
      <c r="AJ36" s="1083" t="s">
        <v>669</v>
      </c>
      <c r="AK36" s="1083" t="s">
        <v>669</v>
      </c>
      <c r="AL36" s="1083" t="s">
        <v>667</v>
      </c>
      <c r="AM36" s="1083" t="s">
        <v>669</v>
      </c>
      <c r="AN36" s="1083"/>
      <c r="AO36" s="1097" t="s">
        <v>672</v>
      </c>
      <c r="AP36" s="1073" t="s">
        <v>466</v>
      </c>
      <c r="AQ36" s="1083" t="s">
        <v>667</v>
      </c>
      <c r="AR36" s="1083" t="s">
        <v>669</v>
      </c>
      <c r="AS36" s="1083"/>
      <c r="AT36" s="1083" t="s">
        <v>669</v>
      </c>
      <c r="AU36" s="1083" t="s">
        <v>667</v>
      </c>
      <c r="AV36" s="1097"/>
      <c r="AW36" s="1073"/>
      <c r="AX36" s="1083"/>
      <c r="AY36" s="1083"/>
      <c r="AZ36" s="1133"/>
      <c r="BA36" s="1145"/>
      <c r="BB36" s="1159"/>
      <c r="BC36" s="1145"/>
      <c r="BD36" s="1175"/>
      <c r="BE36" s="1179"/>
      <c r="BF36" s="1179"/>
      <c r="BG36" s="1179"/>
      <c r="BH36" s="1184"/>
    </row>
    <row r="37" spans="2:60" ht="20.25" customHeight="1">
      <c r="B37" s="939">
        <f>B34+1</f>
        <v>6</v>
      </c>
      <c r="C37" s="952"/>
      <c r="D37" s="965"/>
      <c r="E37" s="973"/>
      <c r="F37" s="973" t="str">
        <f>C36</f>
        <v>介護従業者</v>
      </c>
      <c r="G37" s="981"/>
      <c r="H37" s="991"/>
      <c r="I37" s="1000"/>
      <c r="J37" s="1006"/>
      <c r="K37" s="1006"/>
      <c r="L37" s="981"/>
      <c r="M37" s="1012"/>
      <c r="N37" s="1017"/>
      <c r="O37" s="1022"/>
      <c r="P37" s="1027" t="s">
        <v>301</v>
      </c>
      <c r="Q37" s="1034"/>
      <c r="R37" s="1034"/>
      <c r="S37" s="1042"/>
      <c r="T37" s="1054"/>
      <c r="U37" s="1071">
        <f>IF(U36="","",VLOOKUP(U36,'標準様式１【記載例】シフト記号表（勤務時間帯）'!$D$6:$X$47,21,FALSE))</f>
        <v>7.9999999999999982</v>
      </c>
      <c r="V37" s="1081" t="str">
        <f>IF(V36="","",VLOOKUP(V36,'標準様式１【記載例】シフト記号表（勤務時間帯）'!$D$6:$X$47,21,FALSE))</f>
        <v/>
      </c>
      <c r="W37" s="1081">
        <f>IF(W36="","",VLOOKUP(W36,'標準様式１【記載例】シフト記号表（勤務時間帯）'!$D$6:$X$47,21,FALSE))</f>
        <v>7.9999999999999982</v>
      </c>
      <c r="X37" s="1081" t="str">
        <f>IF(X36="","",VLOOKUP(X36,'標準様式１【記載例】シフト記号表（勤務時間帯）'!$D$6:$X$47,21,FALSE))</f>
        <v/>
      </c>
      <c r="Y37" s="1081">
        <f>IF(Y36="","",VLOOKUP(Y36,'標準様式１【記載例】シフト記号表（勤務時間帯）'!$D$6:$X$47,21,FALSE))</f>
        <v>3</v>
      </c>
      <c r="Z37" s="1081">
        <f>IF(Z36="","",VLOOKUP(Z36,'標準様式１【記載例】シフト記号表（勤務時間帯）'!$D$6:$X$47,21,FALSE))</f>
        <v>3</v>
      </c>
      <c r="AA37" s="1095">
        <f>IF(AA36="","",VLOOKUP(AA36,'標準様式１【記載例】シフト記号表（勤務時間帯）'!$D$6:$X$47,21,FALSE))</f>
        <v>8</v>
      </c>
      <c r="AB37" s="1071" t="str">
        <f>IF(AB36="","",VLOOKUP(AB36,'標準様式１【記載例】シフト記号表（勤務時間帯）'!$D$6:$X$47,21,FALSE))</f>
        <v/>
      </c>
      <c r="AC37" s="1081">
        <f>IF(AC36="","",VLOOKUP(AC36,'標準様式１【記載例】シフト記号表（勤務時間帯）'!$D$6:$X$47,21,FALSE))</f>
        <v>3</v>
      </c>
      <c r="AD37" s="1081">
        <f>IF(AD36="","",VLOOKUP(AD36,'標準様式１【記載例】シフト記号表（勤務時間帯）'!$D$6:$X$47,21,FALSE))</f>
        <v>3</v>
      </c>
      <c r="AE37" s="1081">
        <f>IF(AE36="","",VLOOKUP(AE36,'標準様式１【記載例】シフト記号表（勤務時間帯）'!$D$6:$X$47,21,FALSE))</f>
        <v>8</v>
      </c>
      <c r="AF37" s="1081" t="str">
        <f>IF(AF36="","",VLOOKUP(AF36,'標準様式１【記載例】シフト記号表（勤務時間帯）'!$D$6:$X$47,21,FALSE))</f>
        <v/>
      </c>
      <c r="AG37" s="1081">
        <f>IF(AG36="","",VLOOKUP(AG36,'標準様式１【記載例】シフト記号表（勤務時間帯）'!$D$6:$X$47,21,FALSE))</f>
        <v>3</v>
      </c>
      <c r="AH37" s="1095">
        <f>IF(AH36="","",VLOOKUP(AH36,'標準様式１【記載例】シフト記号表（勤務時間帯）'!$D$6:$X$47,21,FALSE))</f>
        <v>3</v>
      </c>
      <c r="AI37" s="1071" t="str">
        <f>IF(AI36="","",VLOOKUP(AI36,'標準様式１【記載例】シフト記号表（勤務時間帯）'!$D$6:$X$47,21,FALSE))</f>
        <v/>
      </c>
      <c r="AJ37" s="1081">
        <f>IF(AJ36="","",VLOOKUP(AJ36,'標準様式１【記載例】シフト記号表（勤務時間帯）'!$D$6:$X$47,21,FALSE))</f>
        <v>8</v>
      </c>
      <c r="AK37" s="1081">
        <f>IF(AK36="","",VLOOKUP(AK36,'標準様式１【記載例】シフト記号表（勤務時間帯）'!$D$6:$X$47,21,FALSE))</f>
        <v>8</v>
      </c>
      <c r="AL37" s="1081">
        <f>IF(AL36="","",VLOOKUP(AL36,'標準様式１【記載例】シフト記号表（勤務時間帯）'!$D$6:$X$47,21,FALSE))</f>
        <v>8</v>
      </c>
      <c r="AM37" s="1081">
        <f>IF(AM36="","",VLOOKUP(AM36,'標準様式１【記載例】シフト記号表（勤務時間帯）'!$D$6:$X$47,21,FALSE))</f>
        <v>8</v>
      </c>
      <c r="AN37" s="1081" t="str">
        <f>IF(AN36="","",VLOOKUP(AN36,'標準様式１【記載例】シフト記号表（勤務時間帯）'!$D$6:$X$47,21,FALSE))</f>
        <v/>
      </c>
      <c r="AO37" s="1095">
        <f>IF(AO36="","",VLOOKUP(AO36,'標準様式１【記載例】シフト記号表（勤務時間帯）'!$D$6:$X$47,21,FALSE))</f>
        <v>3</v>
      </c>
      <c r="AP37" s="1071">
        <f>IF(AP36="","",VLOOKUP(AP36,'標準様式１【記載例】シフト記号表（勤務時間帯）'!$D$6:$X$47,21,FALSE))</f>
        <v>3</v>
      </c>
      <c r="AQ37" s="1081">
        <f>IF(AQ36="","",VLOOKUP(AQ36,'標準様式１【記載例】シフト記号表（勤務時間帯）'!$D$6:$X$47,21,FALSE))</f>
        <v>8</v>
      </c>
      <c r="AR37" s="1081">
        <f>IF(AR36="","",VLOOKUP(AR36,'標準様式１【記載例】シフト記号表（勤務時間帯）'!$D$6:$X$47,21,FALSE))</f>
        <v>8</v>
      </c>
      <c r="AS37" s="1081" t="str">
        <f>IF(AS36="","",VLOOKUP(AS36,'標準様式１【記載例】シフト記号表（勤務時間帯）'!$D$6:$X$47,21,FALSE))</f>
        <v/>
      </c>
      <c r="AT37" s="1081">
        <f>IF(AT36="","",VLOOKUP(AT36,'標準様式１【記載例】シフト記号表（勤務時間帯）'!$D$6:$X$47,21,FALSE))</f>
        <v>8</v>
      </c>
      <c r="AU37" s="1081">
        <f>IF(AU36="","",VLOOKUP(AU36,'標準様式１【記載例】シフト記号表（勤務時間帯）'!$D$6:$X$47,21,FALSE))</f>
        <v>8</v>
      </c>
      <c r="AV37" s="1095" t="str">
        <f>IF(AV36="","",VLOOKUP(AV36,'標準様式１【記載例】シフト記号表（勤務時間帯）'!$D$6:$X$47,21,FALSE))</f>
        <v/>
      </c>
      <c r="AW37" s="1071" t="str">
        <f>IF(AW36="","",VLOOKUP(AW36,'標準様式１【記載例】シフト記号表（勤務時間帯）'!$D$6:$X$47,21,FALSE))</f>
        <v/>
      </c>
      <c r="AX37" s="1081" t="str">
        <f>IF(AX36="","",VLOOKUP(AX36,'標準様式１【記載例】シフト記号表（勤務時間帯）'!$D$6:$X$47,21,FALSE))</f>
        <v/>
      </c>
      <c r="AY37" s="1081" t="str">
        <f>IF(AY36="","",VLOOKUP(AY36,'標準様式１【記載例】シフト記号表（勤務時間帯）'!$D$6:$X$47,21,FALSE))</f>
        <v/>
      </c>
      <c r="AZ37" s="1131">
        <f>IF($BC$3="４週",SUM(U37:AV37),IF($BC$3="暦月",SUM(U37:AY37),""))</f>
        <v>120</v>
      </c>
      <c r="BA37" s="1143"/>
      <c r="BB37" s="1157">
        <f>IF($BC$3="４週",AZ37/4,IF($BC$3="暦月",(AZ37/($BC$8/7)),""))</f>
        <v>30</v>
      </c>
      <c r="BC37" s="1143"/>
      <c r="BD37" s="1173"/>
      <c r="BE37" s="1177"/>
      <c r="BF37" s="1177"/>
      <c r="BG37" s="1177"/>
      <c r="BH37" s="1182"/>
    </row>
    <row r="38" spans="2:60" ht="20.25" customHeight="1">
      <c r="B38" s="940"/>
      <c r="C38" s="953"/>
      <c r="D38" s="966"/>
      <c r="E38" s="974"/>
      <c r="F38" s="974"/>
      <c r="G38" s="982" t="str">
        <f>C36</f>
        <v>介護従業者</v>
      </c>
      <c r="H38" s="992"/>
      <c r="I38" s="1001"/>
      <c r="J38" s="1007"/>
      <c r="K38" s="1007"/>
      <c r="L38" s="982"/>
      <c r="M38" s="1013"/>
      <c r="N38" s="1018"/>
      <c r="O38" s="1023"/>
      <c r="P38" s="1028" t="s">
        <v>30</v>
      </c>
      <c r="Q38" s="1037"/>
      <c r="R38" s="1037"/>
      <c r="S38" s="1043"/>
      <c r="T38" s="1055"/>
      <c r="U38" s="1072" t="str">
        <f>IF(U36="","",VLOOKUP(U36,'標準様式１【記載例】シフト記号表（勤務時間帯）'!$D$6:$Z$47,23,FALSE))</f>
        <v>-</v>
      </c>
      <c r="V38" s="1082" t="str">
        <f>IF(V36="","",VLOOKUP(V36,'標準様式１【記載例】シフト記号表（勤務時間帯）'!$D$6:$Z$47,23,FALSE))</f>
        <v/>
      </c>
      <c r="W38" s="1082" t="str">
        <f>IF(W36="","",VLOOKUP(W36,'標準様式１【記載例】シフト記号表（勤務時間帯）'!$D$6:$Z$47,23,FALSE))</f>
        <v>-</v>
      </c>
      <c r="X38" s="1082" t="str">
        <f>IF(X36="","",VLOOKUP(X36,'標準様式１【記載例】シフト記号表（勤務時間帯）'!$D$6:$Z$47,23,FALSE))</f>
        <v/>
      </c>
      <c r="Y38" s="1082">
        <f>IF(Y36="","",VLOOKUP(Y36,'標準様式１【記載例】シフト記号表（勤務時間帯）'!$D$6:$Z$47,23,FALSE))</f>
        <v>3.9999999999999991</v>
      </c>
      <c r="Z38" s="1082">
        <f>IF(Z36="","",VLOOKUP(Z36,'標準様式１【記載例】シフト記号表（勤務時間帯）'!$D$6:$Z$47,23,FALSE))</f>
        <v>6</v>
      </c>
      <c r="AA38" s="1096" t="str">
        <f>IF(AA36="","",VLOOKUP(AA36,'標準様式１【記載例】シフト記号表（勤務時間帯）'!$D$6:$Z$47,23,FALSE))</f>
        <v>-</v>
      </c>
      <c r="AB38" s="1072" t="str">
        <f>IF(AB36="","",VLOOKUP(AB36,'標準様式１【記載例】シフト記号表（勤務時間帯）'!$D$6:$Z$47,23,FALSE))</f>
        <v/>
      </c>
      <c r="AC38" s="1082">
        <f>IF(AC36="","",VLOOKUP(AC36,'標準様式１【記載例】シフト記号表（勤務時間帯）'!$D$6:$Z$47,23,FALSE))</f>
        <v>3.9999999999999991</v>
      </c>
      <c r="AD38" s="1082">
        <f>IF(AD36="","",VLOOKUP(AD36,'標準様式１【記載例】シフト記号表（勤務時間帯）'!$D$6:$Z$47,23,FALSE))</f>
        <v>6</v>
      </c>
      <c r="AE38" s="1082" t="str">
        <f>IF(AE36="","",VLOOKUP(AE36,'標準様式１【記載例】シフト記号表（勤務時間帯）'!$D$6:$Z$47,23,FALSE))</f>
        <v>-</v>
      </c>
      <c r="AF38" s="1082" t="str">
        <f>IF(AF36="","",VLOOKUP(AF36,'標準様式１【記載例】シフト記号表（勤務時間帯）'!$D$6:$Z$47,23,FALSE))</f>
        <v/>
      </c>
      <c r="AG38" s="1082">
        <f>IF(AG36="","",VLOOKUP(AG36,'標準様式１【記載例】シフト記号表（勤務時間帯）'!$D$6:$Z$47,23,FALSE))</f>
        <v>3.9999999999999991</v>
      </c>
      <c r="AH38" s="1096">
        <f>IF(AH36="","",VLOOKUP(AH36,'標準様式１【記載例】シフト記号表（勤務時間帯）'!$D$6:$Z$47,23,FALSE))</f>
        <v>6</v>
      </c>
      <c r="AI38" s="1072" t="str">
        <f>IF(AI36="","",VLOOKUP(AI36,'標準様式１【記載例】シフト記号表（勤務時間帯）'!$D$6:$Z$47,23,FALSE))</f>
        <v/>
      </c>
      <c r="AJ38" s="1082" t="str">
        <f>IF(AJ36="","",VLOOKUP(AJ36,'標準様式１【記載例】シフト記号表（勤務時間帯）'!$D$6:$Z$47,23,FALSE))</f>
        <v>-</v>
      </c>
      <c r="AK38" s="1082" t="str">
        <f>IF(AK36="","",VLOOKUP(AK36,'標準様式１【記載例】シフト記号表（勤務時間帯）'!$D$6:$Z$47,23,FALSE))</f>
        <v>-</v>
      </c>
      <c r="AL38" s="1082" t="str">
        <f>IF(AL36="","",VLOOKUP(AL36,'標準様式１【記載例】シフト記号表（勤務時間帯）'!$D$6:$Z$47,23,FALSE))</f>
        <v>-</v>
      </c>
      <c r="AM38" s="1082" t="str">
        <f>IF(AM36="","",VLOOKUP(AM36,'標準様式１【記載例】シフト記号表（勤務時間帯）'!$D$6:$Z$47,23,FALSE))</f>
        <v>-</v>
      </c>
      <c r="AN38" s="1082" t="str">
        <f>IF(AN36="","",VLOOKUP(AN36,'標準様式１【記載例】シフト記号表（勤務時間帯）'!$D$6:$Z$47,23,FALSE))</f>
        <v/>
      </c>
      <c r="AO38" s="1096">
        <f>IF(AO36="","",VLOOKUP(AO36,'標準様式１【記載例】シフト記号表（勤務時間帯）'!$D$6:$Z$47,23,FALSE))</f>
        <v>3.9999999999999991</v>
      </c>
      <c r="AP38" s="1072">
        <f>IF(AP36="","",VLOOKUP(AP36,'標準様式１【記載例】シフト記号表（勤務時間帯）'!$D$6:$Z$47,23,FALSE))</f>
        <v>6</v>
      </c>
      <c r="AQ38" s="1082" t="str">
        <f>IF(AQ36="","",VLOOKUP(AQ36,'標準様式１【記載例】シフト記号表（勤務時間帯）'!$D$6:$Z$47,23,FALSE))</f>
        <v>-</v>
      </c>
      <c r="AR38" s="1082" t="str">
        <f>IF(AR36="","",VLOOKUP(AR36,'標準様式１【記載例】シフト記号表（勤務時間帯）'!$D$6:$Z$47,23,FALSE))</f>
        <v>-</v>
      </c>
      <c r="AS38" s="1082" t="str">
        <f>IF(AS36="","",VLOOKUP(AS36,'標準様式１【記載例】シフト記号表（勤務時間帯）'!$D$6:$Z$47,23,FALSE))</f>
        <v/>
      </c>
      <c r="AT38" s="1082" t="str">
        <f>IF(AT36="","",VLOOKUP(AT36,'標準様式１【記載例】シフト記号表（勤務時間帯）'!$D$6:$Z$47,23,FALSE))</f>
        <v>-</v>
      </c>
      <c r="AU38" s="1082" t="str">
        <f>IF(AU36="","",VLOOKUP(AU36,'標準様式１【記載例】シフト記号表（勤務時間帯）'!$D$6:$Z$47,23,FALSE))</f>
        <v>-</v>
      </c>
      <c r="AV38" s="1096" t="str">
        <f>IF(AV36="","",VLOOKUP(AV36,'標準様式１【記載例】シフト記号表（勤務時間帯）'!$D$6:$Z$47,23,FALSE))</f>
        <v/>
      </c>
      <c r="AW38" s="1072" t="str">
        <f>IF(AW36="","",VLOOKUP(AW36,'標準様式１【記載例】シフト記号表（勤務時間帯）'!$D$6:$Z$47,23,FALSE))</f>
        <v/>
      </c>
      <c r="AX38" s="1082" t="str">
        <f>IF(AX36="","",VLOOKUP(AX36,'標準様式１【記載例】シフト記号表（勤務時間帯）'!$D$6:$Z$47,23,FALSE))</f>
        <v/>
      </c>
      <c r="AY38" s="1082" t="str">
        <f>IF(AY36="","",VLOOKUP(AY36,'標準様式１【記載例】シフト記号表（勤務時間帯）'!$D$6:$Z$47,23,FALSE))</f>
        <v/>
      </c>
      <c r="AZ38" s="1132">
        <f>IF($BC$3="４週",SUM(U38:AV38),IF($BC$3="暦月",SUM(U38:AY38),""))</f>
        <v>40</v>
      </c>
      <c r="BA38" s="1144"/>
      <c r="BB38" s="1158">
        <f>IF($BC$3="４週",AZ38/4,IF($BC$3="暦月",(AZ38/($BC$8/7)),""))</f>
        <v>10</v>
      </c>
      <c r="BC38" s="1144"/>
      <c r="BD38" s="1174"/>
      <c r="BE38" s="1178"/>
      <c r="BF38" s="1178"/>
      <c r="BG38" s="1178"/>
      <c r="BH38" s="1183"/>
    </row>
    <row r="39" spans="2:60" ht="20.25" customHeight="1">
      <c r="B39" s="941"/>
      <c r="C39" s="954" t="s">
        <v>705</v>
      </c>
      <c r="D39" s="967"/>
      <c r="E39" s="975"/>
      <c r="F39" s="973"/>
      <c r="G39" s="981"/>
      <c r="H39" s="994" t="s">
        <v>529</v>
      </c>
      <c r="I39" s="1002" t="s">
        <v>10</v>
      </c>
      <c r="J39" s="1008"/>
      <c r="K39" s="1008"/>
      <c r="L39" s="983"/>
      <c r="M39" s="1014" t="s">
        <v>652</v>
      </c>
      <c r="N39" s="1019"/>
      <c r="O39" s="1024"/>
      <c r="P39" s="1029" t="s">
        <v>305</v>
      </c>
      <c r="Q39" s="1036"/>
      <c r="R39" s="1036"/>
      <c r="S39" s="1044"/>
      <c r="T39" s="1056"/>
      <c r="U39" s="1073"/>
      <c r="V39" s="1083" t="s">
        <v>663</v>
      </c>
      <c r="W39" s="1083" t="s">
        <v>672</v>
      </c>
      <c r="X39" s="1083" t="s">
        <v>466</v>
      </c>
      <c r="Y39" s="1083" t="s">
        <v>663</v>
      </c>
      <c r="Z39" s="1083"/>
      <c r="AA39" s="1097" t="s">
        <v>663</v>
      </c>
      <c r="AB39" s="1073" t="s">
        <v>667</v>
      </c>
      <c r="AC39" s="1083" t="s">
        <v>667</v>
      </c>
      <c r="AD39" s="1083"/>
      <c r="AE39" s="1083"/>
      <c r="AF39" s="1083" t="s">
        <v>672</v>
      </c>
      <c r="AG39" s="1083" t="s">
        <v>466</v>
      </c>
      <c r="AH39" s="1097" t="s">
        <v>667</v>
      </c>
      <c r="AI39" s="1073" t="s">
        <v>663</v>
      </c>
      <c r="AJ39" s="1083"/>
      <c r="AK39" s="1083" t="s">
        <v>672</v>
      </c>
      <c r="AL39" s="1083" t="s">
        <v>466</v>
      </c>
      <c r="AM39" s="1083"/>
      <c r="AN39" s="1083" t="s">
        <v>663</v>
      </c>
      <c r="AO39" s="1097" t="s">
        <v>663</v>
      </c>
      <c r="AP39" s="1073" t="s">
        <v>669</v>
      </c>
      <c r="AQ39" s="1083"/>
      <c r="AR39" s="1083" t="s">
        <v>663</v>
      </c>
      <c r="AS39" s="1083" t="s">
        <v>667</v>
      </c>
      <c r="AT39" s="1083" t="s">
        <v>672</v>
      </c>
      <c r="AU39" s="1083" t="s">
        <v>466</v>
      </c>
      <c r="AV39" s="1097"/>
      <c r="AW39" s="1073"/>
      <c r="AX39" s="1083"/>
      <c r="AY39" s="1083"/>
      <c r="AZ39" s="1133"/>
      <c r="BA39" s="1145"/>
      <c r="BB39" s="1159"/>
      <c r="BC39" s="1145"/>
      <c r="BD39" s="1175"/>
      <c r="BE39" s="1179"/>
      <c r="BF39" s="1179"/>
      <c r="BG39" s="1179"/>
      <c r="BH39" s="1184"/>
    </row>
    <row r="40" spans="2:60" ht="20.25" customHeight="1">
      <c r="B40" s="939">
        <f>B37+1</f>
        <v>7</v>
      </c>
      <c r="C40" s="952"/>
      <c r="D40" s="965"/>
      <c r="E40" s="973"/>
      <c r="F40" s="973" t="str">
        <f>C39</f>
        <v>介護従業者</v>
      </c>
      <c r="G40" s="981"/>
      <c r="H40" s="991"/>
      <c r="I40" s="1000"/>
      <c r="J40" s="1006"/>
      <c r="K40" s="1006"/>
      <c r="L40" s="981"/>
      <c r="M40" s="1012"/>
      <c r="N40" s="1017"/>
      <c r="O40" s="1022"/>
      <c r="P40" s="1027" t="s">
        <v>301</v>
      </c>
      <c r="Q40" s="1034"/>
      <c r="R40" s="1034"/>
      <c r="S40" s="1042"/>
      <c r="T40" s="1054"/>
      <c r="U40" s="1071" t="str">
        <f>IF(U39="","",VLOOKUP(U39,'標準様式１【記載例】シフト記号表（勤務時間帯）'!$D$6:$X$47,21,FALSE))</f>
        <v/>
      </c>
      <c r="V40" s="1081">
        <f>IF(V39="","",VLOOKUP(V39,'標準様式１【記載例】シフト記号表（勤務時間帯）'!$D$6:$X$47,21,FALSE))</f>
        <v>7.9999999999999982</v>
      </c>
      <c r="W40" s="1081">
        <f>IF(W39="","",VLOOKUP(W39,'標準様式１【記載例】シフト記号表（勤務時間帯）'!$D$6:$X$47,21,FALSE))</f>
        <v>3</v>
      </c>
      <c r="X40" s="1081">
        <f>IF(X39="","",VLOOKUP(X39,'標準様式１【記載例】シフト記号表（勤務時間帯）'!$D$6:$X$47,21,FALSE))</f>
        <v>3</v>
      </c>
      <c r="Y40" s="1081">
        <f>IF(Y39="","",VLOOKUP(Y39,'標準様式１【記載例】シフト記号表（勤務時間帯）'!$D$6:$X$47,21,FALSE))</f>
        <v>7.9999999999999982</v>
      </c>
      <c r="Z40" s="1081" t="str">
        <f>IF(Z39="","",VLOOKUP(Z39,'標準様式１【記載例】シフト記号表（勤務時間帯）'!$D$6:$X$47,21,FALSE))</f>
        <v/>
      </c>
      <c r="AA40" s="1095">
        <f>IF(AA39="","",VLOOKUP(AA39,'標準様式１【記載例】シフト記号表（勤務時間帯）'!$D$6:$X$47,21,FALSE))</f>
        <v>7.9999999999999982</v>
      </c>
      <c r="AB40" s="1071">
        <f>IF(AB39="","",VLOOKUP(AB39,'標準様式１【記載例】シフト記号表（勤務時間帯）'!$D$6:$X$47,21,FALSE))</f>
        <v>8</v>
      </c>
      <c r="AC40" s="1081">
        <f>IF(AC39="","",VLOOKUP(AC39,'標準様式１【記載例】シフト記号表（勤務時間帯）'!$D$6:$X$47,21,FALSE))</f>
        <v>8</v>
      </c>
      <c r="AD40" s="1081" t="str">
        <f>IF(AD39="","",VLOOKUP(AD39,'標準様式１【記載例】シフト記号表（勤務時間帯）'!$D$6:$X$47,21,FALSE))</f>
        <v/>
      </c>
      <c r="AE40" s="1081" t="str">
        <f>IF(AE39="","",VLOOKUP(AE39,'標準様式１【記載例】シフト記号表（勤務時間帯）'!$D$6:$X$47,21,FALSE))</f>
        <v/>
      </c>
      <c r="AF40" s="1081">
        <f>IF(AF39="","",VLOOKUP(AF39,'標準様式１【記載例】シフト記号表（勤務時間帯）'!$D$6:$X$47,21,FALSE))</f>
        <v>3</v>
      </c>
      <c r="AG40" s="1081">
        <f>IF(AG39="","",VLOOKUP(AG39,'標準様式１【記載例】シフト記号表（勤務時間帯）'!$D$6:$X$47,21,FALSE))</f>
        <v>3</v>
      </c>
      <c r="AH40" s="1095">
        <f>IF(AH39="","",VLOOKUP(AH39,'標準様式１【記載例】シフト記号表（勤務時間帯）'!$D$6:$X$47,21,FALSE))</f>
        <v>8</v>
      </c>
      <c r="AI40" s="1071">
        <f>IF(AI39="","",VLOOKUP(AI39,'標準様式１【記載例】シフト記号表（勤務時間帯）'!$D$6:$X$47,21,FALSE))</f>
        <v>7.9999999999999982</v>
      </c>
      <c r="AJ40" s="1081" t="str">
        <f>IF(AJ39="","",VLOOKUP(AJ39,'標準様式１【記載例】シフト記号表（勤務時間帯）'!$D$6:$X$47,21,FALSE))</f>
        <v/>
      </c>
      <c r="AK40" s="1081">
        <f>IF(AK39="","",VLOOKUP(AK39,'標準様式１【記載例】シフト記号表（勤務時間帯）'!$D$6:$X$47,21,FALSE))</f>
        <v>3</v>
      </c>
      <c r="AL40" s="1081">
        <f>IF(AL39="","",VLOOKUP(AL39,'標準様式１【記載例】シフト記号表（勤務時間帯）'!$D$6:$X$47,21,FALSE))</f>
        <v>3</v>
      </c>
      <c r="AM40" s="1081" t="str">
        <f>IF(AM39="","",VLOOKUP(AM39,'標準様式１【記載例】シフト記号表（勤務時間帯）'!$D$6:$X$47,21,FALSE))</f>
        <v/>
      </c>
      <c r="AN40" s="1081">
        <f>IF(AN39="","",VLOOKUP(AN39,'標準様式１【記載例】シフト記号表（勤務時間帯）'!$D$6:$X$47,21,FALSE))</f>
        <v>7.9999999999999982</v>
      </c>
      <c r="AO40" s="1095">
        <f>IF(AO39="","",VLOOKUP(AO39,'標準様式１【記載例】シフト記号表（勤務時間帯）'!$D$6:$X$47,21,FALSE))</f>
        <v>7.9999999999999982</v>
      </c>
      <c r="AP40" s="1071">
        <f>IF(AP39="","",VLOOKUP(AP39,'標準様式１【記載例】シフト記号表（勤務時間帯）'!$D$6:$X$47,21,FALSE))</f>
        <v>8</v>
      </c>
      <c r="AQ40" s="1081" t="str">
        <f>IF(AQ39="","",VLOOKUP(AQ39,'標準様式１【記載例】シフト記号表（勤務時間帯）'!$D$6:$X$47,21,FALSE))</f>
        <v/>
      </c>
      <c r="AR40" s="1081">
        <f>IF(AR39="","",VLOOKUP(AR39,'標準様式１【記載例】シフト記号表（勤務時間帯）'!$D$6:$X$47,21,FALSE))</f>
        <v>7.9999999999999982</v>
      </c>
      <c r="AS40" s="1081">
        <f>IF(AS39="","",VLOOKUP(AS39,'標準様式１【記載例】シフト記号表（勤務時間帯）'!$D$6:$X$47,21,FALSE))</f>
        <v>8</v>
      </c>
      <c r="AT40" s="1081">
        <f>IF(AT39="","",VLOOKUP(AT39,'標準様式１【記載例】シフト記号表（勤務時間帯）'!$D$6:$X$47,21,FALSE))</f>
        <v>3</v>
      </c>
      <c r="AU40" s="1081">
        <f>IF(AU39="","",VLOOKUP(AU39,'標準様式１【記載例】シフト記号表（勤務時間帯）'!$D$6:$X$47,21,FALSE))</f>
        <v>3</v>
      </c>
      <c r="AV40" s="1095" t="str">
        <f>IF(AV39="","",VLOOKUP(AV39,'標準様式１【記載例】シフト記号表（勤務時間帯）'!$D$6:$X$47,21,FALSE))</f>
        <v/>
      </c>
      <c r="AW40" s="1071" t="str">
        <f>IF(AW39="","",VLOOKUP(AW39,'標準様式１【記載例】シフト記号表（勤務時間帯）'!$D$6:$X$47,21,FALSE))</f>
        <v/>
      </c>
      <c r="AX40" s="1081" t="str">
        <f>IF(AX39="","",VLOOKUP(AX39,'標準様式１【記載例】シフト記号表（勤務時間帯）'!$D$6:$X$47,21,FALSE))</f>
        <v/>
      </c>
      <c r="AY40" s="1081" t="str">
        <f>IF(AY39="","",VLOOKUP(AY39,'標準様式１【記載例】シフト記号表（勤務時間帯）'!$D$6:$X$47,21,FALSE))</f>
        <v/>
      </c>
      <c r="AZ40" s="1131">
        <f>IF($BC$3="４週",SUM(U40:AV40),IF($BC$3="暦月",SUM(U40:AY40),""))</f>
        <v>119.99999999999999</v>
      </c>
      <c r="BA40" s="1143"/>
      <c r="BB40" s="1157">
        <f>IF($BC$3="４週",AZ40/4,IF($BC$3="暦月",(AZ40/($BC$8/7)),""))</f>
        <v>29.999999999999996</v>
      </c>
      <c r="BC40" s="1143"/>
      <c r="BD40" s="1173"/>
      <c r="BE40" s="1177"/>
      <c r="BF40" s="1177"/>
      <c r="BG40" s="1177"/>
      <c r="BH40" s="1182"/>
    </row>
    <row r="41" spans="2:60" ht="20.25" customHeight="1">
      <c r="B41" s="940"/>
      <c r="C41" s="953"/>
      <c r="D41" s="966"/>
      <c r="E41" s="974"/>
      <c r="F41" s="974"/>
      <c r="G41" s="982" t="str">
        <f>C39</f>
        <v>介護従業者</v>
      </c>
      <c r="H41" s="992"/>
      <c r="I41" s="1001"/>
      <c r="J41" s="1007"/>
      <c r="K41" s="1007"/>
      <c r="L41" s="982"/>
      <c r="M41" s="1013"/>
      <c r="N41" s="1018"/>
      <c r="O41" s="1023"/>
      <c r="P41" s="1028" t="s">
        <v>30</v>
      </c>
      <c r="Q41" s="915"/>
      <c r="R41" s="915"/>
      <c r="S41" s="959"/>
      <c r="T41" s="1057"/>
      <c r="U41" s="1072" t="str">
        <f>IF(U39="","",VLOOKUP(U39,'標準様式１【記載例】シフト記号表（勤務時間帯）'!$D$6:$Z$47,23,FALSE))</f>
        <v/>
      </c>
      <c r="V41" s="1082" t="str">
        <f>IF(V39="","",VLOOKUP(V39,'標準様式１【記載例】シフト記号表（勤務時間帯）'!$D$6:$Z$47,23,FALSE))</f>
        <v>-</v>
      </c>
      <c r="W41" s="1082">
        <f>IF(W39="","",VLOOKUP(W39,'標準様式１【記載例】シフト記号表（勤務時間帯）'!$D$6:$Z$47,23,FALSE))</f>
        <v>3.9999999999999991</v>
      </c>
      <c r="X41" s="1082">
        <f>IF(X39="","",VLOOKUP(X39,'標準様式１【記載例】シフト記号表（勤務時間帯）'!$D$6:$Z$47,23,FALSE))</f>
        <v>6</v>
      </c>
      <c r="Y41" s="1082" t="str">
        <f>IF(Y39="","",VLOOKUP(Y39,'標準様式１【記載例】シフト記号表（勤務時間帯）'!$D$6:$Z$47,23,FALSE))</f>
        <v>-</v>
      </c>
      <c r="Z41" s="1082" t="str">
        <f>IF(Z39="","",VLOOKUP(Z39,'標準様式１【記載例】シフト記号表（勤務時間帯）'!$D$6:$Z$47,23,FALSE))</f>
        <v/>
      </c>
      <c r="AA41" s="1096" t="str">
        <f>IF(AA39="","",VLOOKUP(AA39,'標準様式１【記載例】シフト記号表（勤務時間帯）'!$D$6:$Z$47,23,FALSE))</f>
        <v>-</v>
      </c>
      <c r="AB41" s="1072" t="str">
        <f>IF(AB39="","",VLOOKUP(AB39,'標準様式１【記載例】シフト記号表（勤務時間帯）'!$D$6:$Z$47,23,FALSE))</f>
        <v>-</v>
      </c>
      <c r="AC41" s="1082" t="str">
        <f>IF(AC39="","",VLOOKUP(AC39,'標準様式１【記載例】シフト記号表（勤務時間帯）'!$D$6:$Z$47,23,FALSE))</f>
        <v>-</v>
      </c>
      <c r="AD41" s="1082" t="str">
        <f>IF(AD39="","",VLOOKUP(AD39,'標準様式１【記載例】シフト記号表（勤務時間帯）'!$D$6:$Z$47,23,FALSE))</f>
        <v/>
      </c>
      <c r="AE41" s="1082" t="str">
        <f>IF(AE39="","",VLOOKUP(AE39,'標準様式１【記載例】シフト記号表（勤務時間帯）'!$D$6:$Z$47,23,FALSE))</f>
        <v/>
      </c>
      <c r="AF41" s="1082">
        <f>IF(AF39="","",VLOOKUP(AF39,'標準様式１【記載例】シフト記号表（勤務時間帯）'!$D$6:$Z$47,23,FALSE))</f>
        <v>3.9999999999999991</v>
      </c>
      <c r="AG41" s="1082">
        <f>IF(AG39="","",VLOOKUP(AG39,'標準様式１【記載例】シフト記号表（勤務時間帯）'!$D$6:$Z$47,23,FALSE))</f>
        <v>6</v>
      </c>
      <c r="AH41" s="1096" t="str">
        <f>IF(AH39="","",VLOOKUP(AH39,'標準様式１【記載例】シフト記号表（勤務時間帯）'!$D$6:$Z$47,23,FALSE))</f>
        <v>-</v>
      </c>
      <c r="AI41" s="1072" t="str">
        <f>IF(AI39="","",VLOOKUP(AI39,'標準様式１【記載例】シフト記号表（勤務時間帯）'!$D$6:$Z$47,23,FALSE))</f>
        <v>-</v>
      </c>
      <c r="AJ41" s="1082" t="str">
        <f>IF(AJ39="","",VLOOKUP(AJ39,'標準様式１【記載例】シフト記号表（勤務時間帯）'!$D$6:$Z$47,23,FALSE))</f>
        <v/>
      </c>
      <c r="AK41" s="1082">
        <f>IF(AK39="","",VLOOKUP(AK39,'標準様式１【記載例】シフト記号表（勤務時間帯）'!$D$6:$Z$47,23,FALSE))</f>
        <v>3.9999999999999991</v>
      </c>
      <c r="AL41" s="1082">
        <f>IF(AL39="","",VLOOKUP(AL39,'標準様式１【記載例】シフト記号表（勤務時間帯）'!$D$6:$Z$47,23,FALSE))</f>
        <v>6</v>
      </c>
      <c r="AM41" s="1082" t="str">
        <f>IF(AM39="","",VLOOKUP(AM39,'標準様式１【記載例】シフト記号表（勤務時間帯）'!$D$6:$Z$47,23,FALSE))</f>
        <v/>
      </c>
      <c r="AN41" s="1082" t="str">
        <f>IF(AN39="","",VLOOKUP(AN39,'標準様式１【記載例】シフト記号表（勤務時間帯）'!$D$6:$Z$47,23,FALSE))</f>
        <v>-</v>
      </c>
      <c r="AO41" s="1096" t="str">
        <f>IF(AO39="","",VLOOKUP(AO39,'標準様式１【記載例】シフト記号表（勤務時間帯）'!$D$6:$Z$47,23,FALSE))</f>
        <v>-</v>
      </c>
      <c r="AP41" s="1072" t="str">
        <f>IF(AP39="","",VLOOKUP(AP39,'標準様式１【記載例】シフト記号表（勤務時間帯）'!$D$6:$Z$47,23,FALSE))</f>
        <v>-</v>
      </c>
      <c r="AQ41" s="1082" t="str">
        <f>IF(AQ39="","",VLOOKUP(AQ39,'標準様式１【記載例】シフト記号表（勤務時間帯）'!$D$6:$Z$47,23,FALSE))</f>
        <v/>
      </c>
      <c r="AR41" s="1082" t="str">
        <f>IF(AR39="","",VLOOKUP(AR39,'標準様式１【記載例】シフト記号表（勤務時間帯）'!$D$6:$Z$47,23,FALSE))</f>
        <v>-</v>
      </c>
      <c r="AS41" s="1082" t="str">
        <f>IF(AS39="","",VLOOKUP(AS39,'標準様式１【記載例】シフト記号表（勤務時間帯）'!$D$6:$Z$47,23,FALSE))</f>
        <v>-</v>
      </c>
      <c r="AT41" s="1082">
        <f>IF(AT39="","",VLOOKUP(AT39,'標準様式１【記載例】シフト記号表（勤務時間帯）'!$D$6:$Z$47,23,FALSE))</f>
        <v>3.9999999999999991</v>
      </c>
      <c r="AU41" s="1082">
        <f>IF(AU39="","",VLOOKUP(AU39,'標準様式１【記載例】シフト記号表（勤務時間帯）'!$D$6:$Z$47,23,FALSE))</f>
        <v>6</v>
      </c>
      <c r="AV41" s="1096" t="str">
        <f>IF(AV39="","",VLOOKUP(AV39,'標準様式１【記載例】シフト記号表（勤務時間帯）'!$D$6:$Z$47,23,FALSE))</f>
        <v/>
      </c>
      <c r="AW41" s="1072" t="str">
        <f>IF(AW39="","",VLOOKUP(AW39,'標準様式１【記載例】シフト記号表（勤務時間帯）'!$D$6:$Z$47,23,FALSE))</f>
        <v/>
      </c>
      <c r="AX41" s="1082" t="str">
        <f>IF(AX39="","",VLOOKUP(AX39,'標準様式１【記載例】シフト記号表（勤務時間帯）'!$D$6:$Z$47,23,FALSE))</f>
        <v/>
      </c>
      <c r="AY41" s="1082" t="str">
        <f>IF(AY39="","",VLOOKUP(AY39,'標準様式１【記載例】シフト記号表（勤務時間帯）'!$D$6:$Z$47,23,FALSE))</f>
        <v/>
      </c>
      <c r="AZ41" s="1132">
        <f>IF($BC$3="４週",SUM(U41:AV41),IF($BC$3="暦月",SUM(U41:AY41),""))</f>
        <v>40</v>
      </c>
      <c r="BA41" s="1144"/>
      <c r="BB41" s="1158">
        <f>IF($BC$3="４週",AZ41/4,IF($BC$3="暦月",(AZ41/($BC$8/7)),""))</f>
        <v>10</v>
      </c>
      <c r="BC41" s="1144"/>
      <c r="BD41" s="1174"/>
      <c r="BE41" s="1178"/>
      <c r="BF41" s="1178"/>
      <c r="BG41" s="1178"/>
      <c r="BH41" s="1183"/>
    </row>
    <row r="42" spans="2:60" ht="20.25" customHeight="1">
      <c r="B42" s="941"/>
      <c r="C42" s="954" t="s">
        <v>705</v>
      </c>
      <c r="D42" s="967"/>
      <c r="E42" s="975"/>
      <c r="F42" s="973"/>
      <c r="G42" s="981"/>
      <c r="H42" s="994" t="s">
        <v>529</v>
      </c>
      <c r="I42" s="1002" t="s">
        <v>10</v>
      </c>
      <c r="J42" s="1008"/>
      <c r="K42" s="1008"/>
      <c r="L42" s="983"/>
      <c r="M42" s="1014" t="s">
        <v>536</v>
      </c>
      <c r="N42" s="1019"/>
      <c r="O42" s="1024"/>
      <c r="P42" s="1029" t="s">
        <v>305</v>
      </c>
      <c r="Q42" s="1036"/>
      <c r="R42" s="1036"/>
      <c r="S42" s="1044"/>
      <c r="T42" s="1056"/>
      <c r="U42" s="1073" t="s">
        <v>663</v>
      </c>
      <c r="V42" s="1083"/>
      <c r="W42" s="1083" t="s">
        <v>667</v>
      </c>
      <c r="X42" s="1083" t="s">
        <v>672</v>
      </c>
      <c r="Y42" s="1083" t="s">
        <v>466</v>
      </c>
      <c r="Z42" s="1083" t="s">
        <v>663</v>
      </c>
      <c r="AA42" s="1097"/>
      <c r="AB42" s="1073" t="s">
        <v>663</v>
      </c>
      <c r="AC42" s="1083"/>
      <c r="AD42" s="1083" t="s">
        <v>669</v>
      </c>
      <c r="AE42" s="1083" t="s">
        <v>672</v>
      </c>
      <c r="AF42" s="1083" t="s">
        <v>466</v>
      </c>
      <c r="AG42" s="1083"/>
      <c r="AH42" s="1097" t="s">
        <v>663</v>
      </c>
      <c r="AI42" s="1073" t="s">
        <v>672</v>
      </c>
      <c r="AJ42" s="1083" t="s">
        <v>466</v>
      </c>
      <c r="AK42" s="1083"/>
      <c r="AL42" s="1083" t="s">
        <v>663</v>
      </c>
      <c r="AM42" s="1083" t="s">
        <v>663</v>
      </c>
      <c r="AN42" s="1083" t="s">
        <v>667</v>
      </c>
      <c r="AO42" s="1097"/>
      <c r="AP42" s="1073" t="s">
        <v>672</v>
      </c>
      <c r="AQ42" s="1083" t="s">
        <v>466</v>
      </c>
      <c r="AR42" s="1083"/>
      <c r="AS42" s="1083" t="s">
        <v>663</v>
      </c>
      <c r="AT42" s="1083"/>
      <c r="AU42" s="1083" t="s">
        <v>672</v>
      </c>
      <c r="AV42" s="1097" t="s">
        <v>466</v>
      </c>
      <c r="AW42" s="1073"/>
      <c r="AX42" s="1083"/>
      <c r="AY42" s="1083"/>
      <c r="AZ42" s="1133"/>
      <c r="BA42" s="1145"/>
      <c r="BB42" s="1159"/>
      <c r="BC42" s="1145"/>
      <c r="BD42" s="1175"/>
      <c r="BE42" s="1179"/>
      <c r="BF42" s="1179"/>
      <c r="BG42" s="1179"/>
      <c r="BH42" s="1184"/>
    </row>
    <row r="43" spans="2:60" ht="20.25" customHeight="1">
      <c r="B43" s="939">
        <f>B40+1</f>
        <v>8</v>
      </c>
      <c r="C43" s="952"/>
      <c r="D43" s="965"/>
      <c r="E43" s="973"/>
      <c r="F43" s="973" t="str">
        <f>C42</f>
        <v>介護従業者</v>
      </c>
      <c r="G43" s="981"/>
      <c r="H43" s="991"/>
      <c r="I43" s="1000"/>
      <c r="J43" s="1006"/>
      <c r="K43" s="1006"/>
      <c r="L43" s="981"/>
      <c r="M43" s="1012"/>
      <c r="N43" s="1017"/>
      <c r="O43" s="1022"/>
      <c r="P43" s="1027" t="s">
        <v>301</v>
      </c>
      <c r="Q43" s="1034"/>
      <c r="R43" s="1034"/>
      <c r="S43" s="1042"/>
      <c r="T43" s="1054"/>
      <c r="U43" s="1071">
        <f>IF(U42="","",VLOOKUP(U42,'標準様式１【記載例】シフト記号表（勤務時間帯）'!$D$6:$X$47,21,FALSE))</f>
        <v>7.9999999999999982</v>
      </c>
      <c r="V43" s="1081" t="str">
        <f>IF(V42="","",VLOOKUP(V42,'標準様式１【記載例】シフト記号表（勤務時間帯）'!$D$6:$X$47,21,FALSE))</f>
        <v/>
      </c>
      <c r="W43" s="1081">
        <f>IF(W42="","",VLOOKUP(W42,'標準様式１【記載例】シフト記号表（勤務時間帯）'!$D$6:$X$47,21,FALSE))</f>
        <v>8</v>
      </c>
      <c r="X43" s="1081">
        <f>IF(X42="","",VLOOKUP(X42,'標準様式１【記載例】シフト記号表（勤務時間帯）'!$D$6:$X$47,21,FALSE))</f>
        <v>3</v>
      </c>
      <c r="Y43" s="1081">
        <f>IF(Y42="","",VLOOKUP(Y42,'標準様式１【記載例】シフト記号表（勤務時間帯）'!$D$6:$X$47,21,FALSE))</f>
        <v>3</v>
      </c>
      <c r="Z43" s="1081">
        <f>IF(Z42="","",VLOOKUP(Z42,'標準様式１【記載例】シフト記号表（勤務時間帯）'!$D$6:$X$47,21,FALSE))</f>
        <v>7.9999999999999982</v>
      </c>
      <c r="AA43" s="1095" t="str">
        <f>IF(AA42="","",VLOOKUP(AA42,'標準様式１【記載例】シフト記号表（勤務時間帯）'!$D$6:$X$47,21,FALSE))</f>
        <v/>
      </c>
      <c r="AB43" s="1071">
        <f>IF(AB42="","",VLOOKUP(AB42,'標準様式１【記載例】シフト記号表（勤務時間帯）'!$D$6:$X$47,21,FALSE))</f>
        <v>7.9999999999999982</v>
      </c>
      <c r="AC43" s="1081" t="str">
        <f>IF(AC42="","",VLOOKUP(AC42,'標準様式１【記載例】シフト記号表（勤務時間帯）'!$D$6:$X$47,21,FALSE))</f>
        <v/>
      </c>
      <c r="AD43" s="1081">
        <f>IF(AD42="","",VLOOKUP(AD42,'標準様式１【記載例】シフト記号表（勤務時間帯）'!$D$6:$X$47,21,FALSE))</f>
        <v>8</v>
      </c>
      <c r="AE43" s="1081">
        <f>IF(AE42="","",VLOOKUP(AE42,'標準様式１【記載例】シフト記号表（勤務時間帯）'!$D$6:$X$47,21,FALSE))</f>
        <v>3</v>
      </c>
      <c r="AF43" s="1081">
        <f>IF(AF42="","",VLOOKUP(AF42,'標準様式１【記載例】シフト記号表（勤務時間帯）'!$D$6:$X$47,21,FALSE))</f>
        <v>3</v>
      </c>
      <c r="AG43" s="1081" t="str">
        <f>IF(AG42="","",VLOOKUP(AG42,'標準様式１【記載例】シフト記号表（勤務時間帯）'!$D$6:$X$47,21,FALSE))</f>
        <v/>
      </c>
      <c r="AH43" s="1095">
        <f>IF(AH42="","",VLOOKUP(AH42,'標準様式１【記載例】シフト記号表（勤務時間帯）'!$D$6:$X$47,21,FALSE))</f>
        <v>7.9999999999999982</v>
      </c>
      <c r="AI43" s="1071">
        <f>IF(AI42="","",VLOOKUP(AI42,'標準様式１【記載例】シフト記号表（勤務時間帯）'!$D$6:$X$47,21,FALSE))</f>
        <v>3</v>
      </c>
      <c r="AJ43" s="1081">
        <f>IF(AJ42="","",VLOOKUP(AJ42,'標準様式１【記載例】シフト記号表（勤務時間帯）'!$D$6:$X$47,21,FALSE))</f>
        <v>3</v>
      </c>
      <c r="AK43" s="1081" t="str">
        <f>IF(AK42="","",VLOOKUP(AK42,'標準様式１【記載例】シフト記号表（勤務時間帯）'!$D$6:$X$47,21,FALSE))</f>
        <v/>
      </c>
      <c r="AL43" s="1081">
        <f>IF(AL42="","",VLOOKUP(AL42,'標準様式１【記載例】シフト記号表（勤務時間帯）'!$D$6:$X$47,21,FALSE))</f>
        <v>7.9999999999999982</v>
      </c>
      <c r="AM43" s="1081">
        <f>IF(AM42="","",VLOOKUP(AM42,'標準様式１【記載例】シフト記号表（勤務時間帯）'!$D$6:$X$47,21,FALSE))</f>
        <v>7.9999999999999982</v>
      </c>
      <c r="AN43" s="1081">
        <f>IF(AN42="","",VLOOKUP(AN42,'標準様式１【記載例】シフト記号表（勤務時間帯）'!$D$6:$X$47,21,FALSE))</f>
        <v>8</v>
      </c>
      <c r="AO43" s="1095" t="str">
        <f>IF(AO42="","",VLOOKUP(AO42,'標準様式１【記載例】シフト記号表（勤務時間帯）'!$D$6:$X$47,21,FALSE))</f>
        <v/>
      </c>
      <c r="AP43" s="1071">
        <f>IF(AP42="","",VLOOKUP(AP42,'標準様式１【記載例】シフト記号表（勤務時間帯）'!$D$6:$X$47,21,FALSE))</f>
        <v>3</v>
      </c>
      <c r="AQ43" s="1081">
        <f>IF(AQ42="","",VLOOKUP(AQ42,'標準様式１【記載例】シフト記号表（勤務時間帯）'!$D$6:$X$47,21,FALSE))</f>
        <v>3</v>
      </c>
      <c r="AR43" s="1081" t="str">
        <f>IF(AR42="","",VLOOKUP(AR42,'標準様式１【記載例】シフト記号表（勤務時間帯）'!$D$6:$X$47,21,FALSE))</f>
        <v/>
      </c>
      <c r="AS43" s="1081">
        <f>IF(AS42="","",VLOOKUP(AS42,'標準様式１【記載例】シフト記号表（勤務時間帯）'!$D$6:$X$47,21,FALSE))</f>
        <v>7.9999999999999982</v>
      </c>
      <c r="AT43" s="1081" t="str">
        <f>IF(AT42="","",VLOOKUP(AT42,'標準様式１【記載例】シフト記号表（勤務時間帯）'!$D$6:$X$47,21,FALSE))</f>
        <v/>
      </c>
      <c r="AU43" s="1081">
        <f>IF(AU42="","",VLOOKUP(AU42,'標準様式１【記載例】シフト記号表（勤務時間帯）'!$D$6:$X$47,21,FALSE))</f>
        <v>3</v>
      </c>
      <c r="AV43" s="1095">
        <f>IF(AV42="","",VLOOKUP(AV42,'標準様式１【記載例】シフト記号表（勤務時間帯）'!$D$6:$X$47,21,FALSE))</f>
        <v>3</v>
      </c>
      <c r="AW43" s="1071" t="str">
        <f>IF(AW42="","",VLOOKUP(AW42,'標準様式１【記載例】シフト記号表（勤務時間帯）'!$D$6:$X$47,21,FALSE))</f>
        <v/>
      </c>
      <c r="AX43" s="1081" t="str">
        <f>IF(AX42="","",VLOOKUP(AX42,'標準様式１【記載例】シフト記号表（勤務時間帯）'!$D$6:$X$47,21,FALSE))</f>
        <v/>
      </c>
      <c r="AY43" s="1081" t="str">
        <f>IF(AY42="","",VLOOKUP(AY42,'標準様式１【記載例】シフト記号表（勤務時間帯）'!$D$6:$X$47,21,FALSE))</f>
        <v/>
      </c>
      <c r="AZ43" s="1131">
        <f>IF($BC$3="４週",SUM(U43:AV43),IF($BC$3="暦月",SUM(U43:AY43),""))</f>
        <v>110</v>
      </c>
      <c r="BA43" s="1143"/>
      <c r="BB43" s="1157">
        <f>IF($BC$3="４週",AZ43/4,IF($BC$3="暦月",(AZ43/($BC$8/7)),""))</f>
        <v>27.5</v>
      </c>
      <c r="BC43" s="1143"/>
      <c r="BD43" s="1173"/>
      <c r="BE43" s="1177"/>
      <c r="BF43" s="1177"/>
      <c r="BG43" s="1177"/>
      <c r="BH43" s="1182"/>
    </row>
    <row r="44" spans="2:60" ht="20.25" customHeight="1">
      <c r="B44" s="940"/>
      <c r="C44" s="953"/>
      <c r="D44" s="966"/>
      <c r="E44" s="974"/>
      <c r="F44" s="974"/>
      <c r="G44" s="982" t="str">
        <f>C42</f>
        <v>介護従業者</v>
      </c>
      <c r="H44" s="992"/>
      <c r="I44" s="1001"/>
      <c r="J44" s="1007"/>
      <c r="K44" s="1007"/>
      <c r="L44" s="982"/>
      <c r="M44" s="1013"/>
      <c r="N44" s="1018"/>
      <c r="O44" s="1023"/>
      <c r="P44" s="1028" t="s">
        <v>30</v>
      </c>
      <c r="Q44" s="1037"/>
      <c r="R44" s="1037"/>
      <c r="S44" s="1043"/>
      <c r="T44" s="1055"/>
      <c r="U44" s="1072" t="str">
        <f>IF(U42="","",VLOOKUP(U42,'標準様式１【記載例】シフト記号表（勤務時間帯）'!$D$6:$Z$47,23,FALSE))</f>
        <v>-</v>
      </c>
      <c r="V44" s="1082" t="str">
        <f>IF(V42="","",VLOOKUP(V42,'標準様式１【記載例】シフト記号表（勤務時間帯）'!$D$6:$Z$47,23,FALSE))</f>
        <v/>
      </c>
      <c r="W44" s="1082" t="str">
        <f>IF(W42="","",VLOOKUP(W42,'標準様式１【記載例】シフト記号表（勤務時間帯）'!$D$6:$Z$47,23,FALSE))</f>
        <v>-</v>
      </c>
      <c r="X44" s="1082">
        <f>IF(X42="","",VLOOKUP(X42,'標準様式１【記載例】シフト記号表（勤務時間帯）'!$D$6:$Z$47,23,FALSE))</f>
        <v>3.9999999999999991</v>
      </c>
      <c r="Y44" s="1082">
        <f>IF(Y42="","",VLOOKUP(Y42,'標準様式１【記載例】シフト記号表（勤務時間帯）'!$D$6:$Z$47,23,FALSE))</f>
        <v>6</v>
      </c>
      <c r="Z44" s="1082" t="str">
        <f>IF(Z42="","",VLOOKUP(Z42,'標準様式１【記載例】シフト記号表（勤務時間帯）'!$D$6:$Z$47,23,FALSE))</f>
        <v>-</v>
      </c>
      <c r="AA44" s="1096" t="str">
        <f>IF(AA42="","",VLOOKUP(AA42,'標準様式１【記載例】シフト記号表（勤務時間帯）'!$D$6:$Z$47,23,FALSE))</f>
        <v/>
      </c>
      <c r="AB44" s="1072" t="str">
        <f>IF(AB42="","",VLOOKUP(AB42,'標準様式１【記載例】シフト記号表（勤務時間帯）'!$D$6:$Z$47,23,FALSE))</f>
        <v>-</v>
      </c>
      <c r="AC44" s="1082" t="str">
        <f>IF(AC42="","",VLOOKUP(AC42,'標準様式１【記載例】シフト記号表（勤務時間帯）'!$D$6:$Z$47,23,FALSE))</f>
        <v/>
      </c>
      <c r="AD44" s="1082" t="str">
        <f>IF(AD42="","",VLOOKUP(AD42,'標準様式１【記載例】シフト記号表（勤務時間帯）'!$D$6:$Z$47,23,FALSE))</f>
        <v>-</v>
      </c>
      <c r="AE44" s="1082">
        <f>IF(AE42="","",VLOOKUP(AE42,'標準様式１【記載例】シフト記号表（勤務時間帯）'!$D$6:$Z$47,23,FALSE))</f>
        <v>3.9999999999999991</v>
      </c>
      <c r="AF44" s="1082">
        <f>IF(AF42="","",VLOOKUP(AF42,'標準様式１【記載例】シフト記号表（勤務時間帯）'!$D$6:$Z$47,23,FALSE))</f>
        <v>6</v>
      </c>
      <c r="AG44" s="1082" t="str">
        <f>IF(AG42="","",VLOOKUP(AG42,'標準様式１【記載例】シフト記号表（勤務時間帯）'!$D$6:$Z$47,23,FALSE))</f>
        <v/>
      </c>
      <c r="AH44" s="1096" t="str">
        <f>IF(AH42="","",VLOOKUP(AH42,'標準様式１【記載例】シフト記号表（勤務時間帯）'!$D$6:$Z$47,23,FALSE))</f>
        <v>-</v>
      </c>
      <c r="AI44" s="1072">
        <f>IF(AI42="","",VLOOKUP(AI42,'標準様式１【記載例】シフト記号表（勤務時間帯）'!$D$6:$Z$47,23,FALSE))</f>
        <v>3.9999999999999991</v>
      </c>
      <c r="AJ44" s="1082">
        <f>IF(AJ42="","",VLOOKUP(AJ42,'標準様式１【記載例】シフト記号表（勤務時間帯）'!$D$6:$Z$47,23,FALSE))</f>
        <v>6</v>
      </c>
      <c r="AK44" s="1082" t="str">
        <f>IF(AK42="","",VLOOKUP(AK42,'標準様式１【記載例】シフト記号表（勤務時間帯）'!$D$6:$Z$47,23,FALSE))</f>
        <v/>
      </c>
      <c r="AL44" s="1082" t="str">
        <f>IF(AL42="","",VLOOKUP(AL42,'標準様式１【記載例】シフト記号表（勤務時間帯）'!$D$6:$Z$47,23,FALSE))</f>
        <v>-</v>
      </c>
      <c r="AM44" s="1082" t="str">
        <f>IF(AM42="","",VLOOKUP(AM42,'標準様式１【記載例】シフト記号表（勤務時間帯）'!$D$6:$Z$47,23,FALSE))</f>
        <v>-</v>
      </c>
      <c r="AN44" s="1082" t="str">
        <f>IF(AN42="","",VLOOKUP(AN42,'標準様式１【記載例】シフト記号表（勤務時間帯）'!$D$6:$Z$47,23,FALSE))</f>
        <v>-</v>
      </c>
      <c r="AO44" s="1096" t="str">
        <f>IF(AO42="","",VLOOKUP(AO42,'標準様式１【記載例】シフト記号表（勤務時間帯）'!$D$6:$Z$47,23,FALSE))</f>
        <v/>
      </c>
      <c r="AP44" s="1072">
        <f>IF(AP42="","",VLOOKUP(AP42,'標準様式１【記載例】シフト記号表（勤務時間帯）'!$D$6:$Z$47,23,FALSE))</f>
        <v>3.9999999999999991</v>
      </c>
      <c r="AQ44" s="1082">
        <f>IF(AQ42="","",VLOOKUP(AQ42,'標準様式１【記載例】シフト記号表（勤務時間帯）'!$D$6:$Z$47,23,FALSE))</f>
        <v>6</v>
      </c>
      <c r="AR44" s="1082" t="str">
        <f>IF(AR42="","",VLOOKUP(AR42,'標準様式１【記載例】シフト記号表（勤務時間帯）'!$D$6:$Z$47,23,FALSE))</f>
        <v/>
      </c>
      <c r="AS44" s="1082" t="str">
        <f>IF(AS42="","",VLOOKUP(AS42,'標準様式１【記載例】シフト記号表（勤務時間帯）'!$D$6:$Z$47,23,FALSE))</f>
        <v>-</v>
      </c>
      <c r="AT44" s="1082" t="str">
        <f>IF(AT42="","",VLOOKUP(AT42,'標準様式１【記載例】シフト記号表（勤務時間帯）'!$D$6:$Z$47,23,FALSE))</f>
        <v/>
      </c>
      <c r="AU44" s="1082">
        <f>IF(AU42="","",VLOOKUP(AU42,'標準様式１【記載例】シフト記号表（勤務時間帯）'!$D$6:$Z$47,23,FALSE))</f>
        <v>3.9999999999999991</v>
      </c>
      <c r="AV44" s="1096">
        <f>IF(AV42="","",VLOOKUP(AV42,'標準様式１【記載例】シフト記号表（勤務時間帯）'!$D$6:$Z$47,23,FALSE))</f>
        <v>6</v>
      </c>
      <c r="AW44" s="1072" t="str">
        <f>IF(AW42="","",VLOOKUP(AW42,'標準様式１【記載例】シフト記号表（勤務時間帯）'!$D$6:$Z$47,23,FALSE))</f>
        <v/>
      </c>
      <c r="AX44" s="1082" t="str">
        <f>IF(AX42="","",VLOOKUP(AX42,'標準様式１【記載例】シフト記号表（勤務時間帯）'!$D$6:$Z$47,23,FALSE))</f>
        <v/>
      </c>
      <c r="AY44" s="1082" t="str">
        <f>IF(AY42="","",VLOOKUP(AY42,'標準様式１【記載例】シフト記号表（勤務時間帯）'!$D$6:$Z$47,23,FALSE))</f>
        <v/>
      </c>
      <c r="AZ44" s="1132">
        <f>IF($BC$3="４週",SUM(U44:AV44),IF($BC$3="暦月",SUM(U44:AY44),""))</f>
        <v>50</v>
      </c>
      <c r="BA44" s="1144"/>
      <c r="BB44" s="1158">
        <f>IF($BC$3="４週",AZ44/4,IF($BC$3="暦月",(AZ44/($BC$8/7)),""))</f>
        <v>12.5</v>
      </c>
      <c r="BC44" s="1144"/>
      <c r="BD44" s="1174"/>
      <c r="BE44" s="1178"/>
      <c r="BF44" s="1178"/>
      <c r="BG44" s="1178"/>
      <c r="BH44" s="1183"/>
    </row>
    <row r="45" spans="2:60" ht="20.25" customHeight="1">
      <c r="B45" s="941"/>
      <c r="C45" s="954" t="s">
        <v>705</v>
      </c>
      <c r="D45" s="967"/>
      <c r="E45" s="975"/>
      <c r="F45" s="973"/>
      <c r="G45" s="981"/>
      <c r="H45" s="994" t="s">
        <v>529</v>
      </c>
      <c r="I45" s="1002" t="s">
        <v>227</v>
      </c>
      <c r="J45" s="1008"/>
      <c r="K45" s="1008"/>
      <c r="L45" s="983"/>
      <c r="M45" s="1014" t="s">
        <v>299</v>
      </c>
      <c r="N45" s="1019"/>
      <c r="O45" s="1024"/>
      <c r="P45" s="1029" t="s">
        <v>305</v>
      </c>
      <c r="Q45" s="1036"/>
      <c r="R45" s="1036"/>
      <c r="S45" s="1044"/>
      <c r="T45" s="1056"/>
      <c r="U45" s="1073" t="s">
        <v>466</v>
      </c>
      <c r="V45" s="1083" t="s">
        <v>669</v>
      </c>
      <c r="W45" s="1083" t="s">
        <v>669</v>
      </c>
      <c r="X45" s="1083"/>
      <c r="Y45" s="1083"/>
      <c r="Z45" s="1083" t="s">
        <v>667</v>
      </c>
      <c r="AA45" s="1097" t="s">
        <v>672</v>
      </c>
      <c r="AB45" s="1073" t="s">
        <v>466</v>
      </c>
      <c r="AC45" s="1083"/>
      <c r="AD45" s="1083"/>
      <c r="AE45" s="1083" t="s">
        <v>663</v>
      </c>
      <c r="AF45" s="1083" t="s">
        <v>669</v>
      </c>
      <c r="AG45" s="1083" t="s">
        <v>669</v>
      </c>
      <c r="AH45" s="1097" t="s">
        <v>672</v>
      </c>
      <c r="AI45" s="1073" t="s">
        <v>466</v>
      </c>
      <c r="AJ45" s="1083" t="s">
        <v>669</v>
      </c>
      <c r="AK45" s="1083"/>
      <c r="AL45" s="1083" t="s">
        <v>667</v>
      </c>
      <c r="AM45" s="1083" t="s">
        <v>672</v>
      </c>
      <c r="AN45" s="1083" t="s">
        <v>466</v>
      </c>
      <c r="AO45" s="1097"/>
      <c r="AP45" s="1073"/>
      <c r="AQ45" s="1083" t="s">
        <v>672</v>
      </c>
      <c r="AR45" s="1083" t="s">
        <v>466</v>
      </c>
      <c r="AS45" s="1083"/>
      <c r="AT45" s="1083" t="s">
        <v>663</v>
      </c>
      <c r="AU45" s="1083" t="s">
        <v>667</v>
      </c>
      <c r="AV45" s="1097" t="s">
        <v>672</v>
      </c>
      <c r="AW45" s="1073"/>
      <c r="AX45" s="1083"/>
      <c r="AY45" s="1083"/>
      <c r="AZ45" s="1133"/>
      <c r="BA45" s="1145"/>
      <c r="BB45" s="1159"/>
      <c r="BC45" s="1145"/>
      <c r="BD45" s="1175"/>
      <c r="BE45" s="1179"/>
      <c r="BF45" s="1179"/>
      <c r="BG45" s="1179"/>
      <c r="BH45" s="1184"/>
    </row>
    <row r="46" spans="2:60" ht="20.25" customHeight="1">
      <c r="B46" s="939">
        <f>B43+1</f>
        <v>9</v>
      </c>
      <c r="C46" s="952"/>
      <c r="D46" s="965"/>
      <c r="E46" s="973"/>
      <c r="F46" s="973" t="str">
        <f>C45</f>
        <v>介護従業者</v>
      </c>
      <c r="G46" s="981"/>
      <c r="H46" s="991"/>
      <c r="I46" s="1000"/>
      <c r="J46" s="1006"/>
      <c r="K46" s="1006"/>
      <c r="L46" s="981"/>
      <c r="M46" s="1012"/>
      <c r="N46" s="1017"/>
      <c r="O46" s="1022"/>
      <c r="P46" s="1027" t="s">
        <v>301</v>
      </c>
      <c r="Q46" s="1034"/>
      <c r="R46" s="1034"/>
      <c r="S46" s="1042"/>
      <c r="T46" s="1054"/>
      <c r="U46" s="1071">
        <f>IF(U45="","",VLOOKUP(U45,'標準様式１【記載例】シフト記号表（勤務時間帯）'!$D$6:$X$47,21,FALSE))</f>
        <v>3</v>
      </c>
      <c r="V46" s="1081">
        <f>IF(V45="","",VLOOKUP(V45,'標準様式１【記載例】シフト記号表（勤務時間帯）'!$D$6:$X$47,21,FALSE))</f>
        <v>8</v>
      </c>
      <c r="W46" s="1081">
        <f>IF(W45="","",VLOOKUP(W45,'標準様式１【記載例】シフト記号表（勤務時間帯）'!$D$6:$X$47,21,FALSE))</f>
        <v>8</v>
      </c>
      <c r="X46" s="1081" t="str">
        <f>IF(X45="","",VLOOKUP(X45,'標準様式１【記載例】シフト記号表（勤務時間帯）'!$D$6:$X$47,21,FALSE))</f>
        <v/>
      </c>
      <c r="Y46" s="1081" t="str">
        <f>IF(Y45="","",VLOOKUP(Y45,'標準様式１【記載例】シフト記号表（勤務時間帯）'!$D$6:$X$47,21,FALSE))</f>
        <v/>
      </c>
      <c r="Z46" s="1081">
        <f>IF(Z45="","",VLOOKUP(Z45,'標準様式１【記載例】シフト記号表（勤務時間帯）'!$D$6:$X$47,21,FALSE))</f>
        <v>8</v>
      </c>
      <c r="AA46" s="1095">
        <f>IF(AA45="","",VLOOKUP(AA45,'標準様式１【記載例】シフト記号表（勤務時間帯）'!$D$6:$X$47,21,FALSE))</f>
        <v>3</v>
      </c>
      <c r="AB46" s="1071">
        <f>IF(AB45="","",VLOOKUP(AB45,'標準様式１【記載例】シフト記号表（勤務時間帯）'!$D$6:$X$47,21,FALSE))</f>
        <v>3</v>
      </c>
      <c r="AC46" s="1081" t="str">
        <f>IF(AC45="","",VLOOKUP(AC45,'標準様式１【記載例】シフト記号表（勤務時間帯）'!$D$6:$X$47,21,FALSE))</f>
        <v/>
      </c>
      <c r="AD46" s="1081" t="str">
        <f>IF(AD45="","",VLOOKUP(AD45,'標準様式１【記載例】シフト記号表（勤務時間帯）'!$D$6:$X$47,21,FALSE))</f>
        <v/>
      </c>
      <c r="AE46" s="1081">
        <f>IF(AE45="","",VLOOKUP(AE45,'標準様式１【記載例】シフト記号表（勤務時間帯）'!$D$6:$X$47,21,FALSE))</f>
        <v>7.9999999999999982</v>
      </c>
      <c r="AF46" s="1081">
        <f>IF(AF45="","",VLOOKUP(AF45,'標準様式１【記載例】シフト記号表（勤務時間帯）'!$D$6:$X$47,21,FALSE))</f>
        <v>8</v>
      </c>
      <c r="AG46" s="1081">
        <f>IF(AG45="","",VLOOKUP(AG45,'標準様式１【記載例】シフト記号表（勤務時間帯）'!$D$6:$X$47,21,FALSE))</f>
        <v>8</v>
      </c>
      <c r="AH46" s="1095">
        <f>IF(AH45="","",VLOOKUP(AH45,'標準様式１【記載例】シフト記号表（勤務時間帯）'!$D$6:$X$47,21,FALSE))</f>
        <v>3</v>
      </c>
      <c r="AI46" s="1071">
        <f>IF(AI45="","",VLOOKUP(AI45,'標準様式１【記載例】シフト記号表（勤務時間帯）'!$D$6:$X$47,21,FALSE))</f>
        <v>3</v>
      </c>
      <c r="AJ46" s="1081">
        <f>IF(AJ45="","",VLOOKUP(AJ45,'標準様式１【記載例】シフト記号表（勤務時間帯）'!$D$6:$X$47,21,FALSE))</f>
        <v>8</v>
      </c>
      <c r="AK46" s="1081" t="str">
        <f>IF(AK45="","",VLOOKUP(AK45,'標準様式１【記載例】シフト記号表（勤務時間帯）'!$D$6:$X$47,21,FALSE))</f>
        <v/>
      </c>
      <c r="AL46" s="1081">
        <f>IF(AL45="","",VLOOKUP(AL45,'標準様式１【記載例】シフト記号表（勤務時間帯）'!$D$6:$X$47,21,FALSE))</f>
        <v>8</v>
      </c>
      <c r="AM46" s="1081">
        <f>IF(AM45="","",VLOOKUP(AM45,'標準様式１【記載例】シフト記号表（勤務時間帯）'!$D$6:$X$47,21,FALSE))</f>
        <v>3</v>
      </c>
      <c r="AN46" s="1081">
        <f>IF(AN45="","",VLOOKUP(AN45,'標準様式１【記載例】シフト記号表（勤務時間帯）'!$D$6:$X$47,21,FALSE))</f>
        <v>3</v>
      </c>
      <c r="AO46" s="1095" t="str">
        <f>IF(AO45="","",VLOOKUP(AO45,'標準様式１【記載例】シフト記号表（勤務時間帯）'!$D$6:$X$47,21,FALSE))</f>
        <v/>
      </c>
      <c r="AP46" s="1071" t="str">
        <f>IF(AP45="","",VLOOKUP(AP45,'標準様式１【記載例】シフト記号表（勤務時間帯）'!$D$6:$X$47,21,FALSE))</f>
        <v/>
      </c>
      <c r="AQ46" s="1081">
        <f>IF(AQ45="","",VLOOKUP(AQ45,'標準様式１【記載例】シフト記号表（勤務時間帯）'!$D$6:$X$47,21,FALSE))</f>
        <v>3</v>
      </c>
      <c r="AR46" s="1081">
        <f>IF(AR45="","",VLOOKUP(AR45,'標準様式１【記載例】シフト記号表（勤務時間帯）'!$D$6:$X$47,21,FALSE))</f>
        <v>3</v>
      </c>
      <c r="AS46" s="1081" t="str">
        <f>IF(AS45="","",VLOOKUP(AS45,'標準様式１【記載例】シフト記号表（勤務時間帯）'!$D$6:$X$47,21,FALSE))</f>
        <v/>
      </c>
      <c r="AT46" s="1081">
        <f>IF(AT45="","",VLOOKUP(AT45,'標準様式１【記載例】シフト記号表（勤務時間帯）'!$D$6:$X$47,21,FALSE))</f>
        <v>7.9999999999999982</v>
      </c>
      <c r="AU46" s="1081">
        <f>IF(AU45="","",VLOOKUP(AU45,'標準様式１【記載例】シフト記号表（勤務時間帯）'!$D$6:$X$47,21,FALSE))</f>
        <v>8</v>
      </c>
      <c r="AV46" s="1095">
        <f>IF(AV45="","",VLOOKUP(AV45,'標準様式１【記載例】シフト記号表（勤務時間帯）'!$D$6:$X$47,21,FALSE))</f>
        <v>3</v>
      </c>
      <c r="AW46" s="1071" t="str">
        <f>IF(AW45="","",VLOOKUP(AW45,'標準様式１【記載例】シフト記号表（勤務時間帯）'!$D$6:$X$47,21,FALSE))</f>
        <v/>
      </c>
      <c r="AX46" s="1081" t="str">
        <f>IF(AX45="","",VLOOKUP(AX45,'標準様式１【記載例】シフト記号表（勤務時間帯）'!$D$6:$X$47,21,FALSE))</f>
        <v/>
      </c>
      <c r="AY46" s="1081" t="str">
        <f>IF(AY45="","",VLOOKUP(AY45,'標準様式１【記載例】シフト記号表（勤務時間帯）'!$D$6:$X$47,21,FALSE))</f>
        <v/>
      </c>
      <c r="AZ46" s="1131">
        <f>IF($BC$3="４週",SUM(U46:AV46),IF($BC$3="暦月",SUM(U46:AY46),""))</f>
        <v>110</v>
      </c>
      <c r="BA46" s="1143"/>
      <c r="BB46" s="1157">
        <f>IF($BC$3="４週",AZ46/4,IF($BC$3="暦月",(AZ46/($BC$8/7)),""))</f>
        <v>27.5</v>
      </c>
      <c r="BC46" s="1143"/>
      <c r="BD46" s="1173"/>
      <c r="BE46" s="1177"/>
      <c r="BF46" s="1177"/>
      <c r="BG46" s="1177"/>
      <c r="BH46" s="1182"/>
    </row>
    <row r="47" spans="2:60" ht="20.25" customHeight="1">
      <c r="B47" s="940"/>
      <c r="C47" s="953"/>
      <c r="D47" s="966"/>
      <c r="E47" s="974"/>
      <c r="F47" s="974"/>
      <c r="G47" s="982" t="str">
        <f>C45</f>
        <v>介護従業者</v>
      </c>
      <c r="H47" s="992"/>
      <c r="I47" s="1001"/>
      <c r="J47" s="1007"/>
      <c r="K47" s="1007"/>
      <c r="L47" s="982"/>
      <c r="M47" s="1013"/>
      <c r="N47" s="1018"/>
      <c r="O47" s="1023"/>
      <c r="P47" s="1028" t="s">
        <v>30</v>
      </c>
      <c r="Q47" s="1035"/>
      <c r="R47" s="1035"/>
      <c r="S47" s="1045"/>
      <c r="T47" s="1058"/>
      <c r="U47" s="1072">
        <f>IF(U45="","",VLOOKUP(U45,'標準様式１【記載例】シフト記号表（勤務時間帯）'!$D$6:$Z$47,23,FALSE))</f>
        <v>6</v>
      </c>
      <c r="V47" s="1082" t="str">
        <f>IF(V45="","",VLOOKUP(V45,'標準様式１【記載例】シフト記号表（勤務時間帯）'!$D$6:$Z$47,23,FALSE))</f>
        <v>-</v>
      </c>
      <c r="W47" s="1082" t="str">
        <f>IF(W45="","",VLOOKUP(W45,'標準様式１【記載例】シフト記号表（勤務時間帯）'!$D$6:$Z$47,23,FALSE))</f>
        <v>-</v>
      </c>
      <c r="X47" s="1082" t="str">
        <f>IF(X45="","",VLOOKUP(X45,'標準様式１【記載例】シフト記号表（勤務時間帯）'!$D$6:$Z$47,23,FALSE))</f>
        <v/>
      </c>
      <c r="Y47" s="1082" t="str">
        <f>IF(Y45="","",VLOOKUP(Y45,'標準様式１【記載例】シフト記号表（勤務時間帯）'!$D$6:$Z$47,23,FALSE))</f>
        <v/>
      </c>
      <c r="Z47" s="1082" t="str">
        <f>IF(Z45="","",VLOOKUP(Z45,'標準様式１【記載例】シフト記号表（勤務時間帯）'!$D$6:$Z$47,23,FALSE))</f>
        <v>-</v>
      </c>
      <c r="AA47" s="1096">
        <f>IF(AA45="","",VLOOKUP(AA45,'標準様式１【記載例】シフト記号表（勤務時間帯）'!$D$6:$Z$47,23,FALSE))</f>
        <v>3.9999999999999991</v>
      </c>
      <c r="AB47" s="1072">
        <f>IF(AB45="","",VLOOKUP(AB45,'標準様式１【記載例】シフト記号表（勤務時間帯）'!$D$6:$Z$47,23,FALSE))</f>
        <v>6</v>
      </c>
      <c r="AC47" s="1082" t="str">
        <f>IF(AC45="","",VLOOKUP(AC45,'標準様式１【記載例】シフト記号表（勤務時間帯）'!$D$6:$Z$47,23,FALSE))</f>
        <v/>
      </c>
      <c r="AD47" s="1082" t="str">
        <f>IF(AD45="","",VLOOKUP(AD45,'標準様式１【記載例】シフト記号表（勤務時間帯）'!$D$6:$Z$47,23,FALSE))</f>
        <v/>
      </c>
      <c r="AE47" s="1082" t="str">
        <f>IF(AE45="","",VLOOKUP(AE45,'標準様式１【記載例】シフト記号表（勤務時間帯）'!$D$6:$Z$47,23,FALSE))</f>
        <v>-</v>
      </c>
      <c r="AF47" s="1082" t="str">
        <f>IF(AF45="","",VLOOKUP(AF45,'標準様式１【記載例】シフト記号表（勤務時間帯）'!$D$6:$Z$47,23,FALSE))</f>
        <v>-</v>
      </c>
      <c r="AG47" s="1082" t="str">
        <f>IF(AG45="","",VLOOKUP(AG45,'標準様式１【記載例】シフト記号表（勤務時間帯）'!$D$6:$Z$47,23,FALSE))</f>
        <v>-</v>
      </c>
      <c r="AH47" s="1096">
        <f>IF(AH45="","",VLOOKUP(AH45,'標準様式１【記載例】シフト記号表（勤務時間帯）'!$D$6:$Z$47,23,FALSE))</f>
        <v>3.9999999999999991</v>
      </c>
      <c r="AI47" s="1072">
        <f>IF(AI45="","",VLOOKUP(AI45,'標準様式１【記載例】シフト記号表（勤務時間帯）'!$D$6:$Z$47,23,FALSE))</f>
        <v>6</v>
      </c>
      <c r="AJ47" s="1082" t="str">
        <f>IF(AJ45="","",VLOOKUP(AJ45,'標準様式１【記載例】シフト記号表（勤務時間帯）'!$D$6:$Z$47,23,FALSE))</f>
        <v>-</v>
      </c>
      <c r="AK47" s="1082" t="str">
        <f>IF(AK45="","",VLOOKUP(AK45,'標準様式１【記載例】シフト記号表（勤務時間帯）'!$D$6:$Z$47,23,FALSE))</f>
        <v/>
      </c>
      <c r="AL47" s="1082" t="str">
        <f>IF(AL45="","",VLOOKUP(AL45,'標準様式１【記載例】シフト記号表（勤務時間帯）'!$D$6:$Z$47,23,FALSE))</f>
        <v>-</v>
      </c>
      <c r="AM47" s="1082">
        <f>IF(AM45="","",VLOOKUP(AM45,'標準様式１【記載例】シフト記号表（勤務時間帯）'!$D$6:$Z$47,23,FALSE))</f>
        <v>3.9999999999999991</v>
      </c>
      <c r="AN47" s="1082">
        <f>IF(AN45="","",VLOOKUP(AN45,'標準様式１【記載例】シフト記号表（勤務時間帯）'!$D$6:$Z$47,23,FALSE))</f>
        <v>6</v>
      </c>
      <c r="AO47" s="1096" t="str">
        <f>IF(AO45="","",VLOOKUP(AO45,'標準様式１【記載例】シフト記号表（勤務時間帯）'!$D$6:$Z$47,23,FALSE))</f>
        <v/>
      </c>
      <c r="AP47" s="1072" t="str">
        <f>IF(AP45="","",VLOOKUP(AP45,'標準様式１【記載例】シフト記号表（勤務時間帯）'!$D$6:$Z$47,23,FALSE))</f>
        <v/>
      </c>
      <c r="AQ47" s="1082">
        <f>IF(AQ45="","",VLOOKUP(AQ45,'標準様式１【記載例】シフト記号表（勤務時間帯）'!$D$6:$Z$47,23,FALSE))</f>
        <v>3.9999999999999991</v>
      </c>
      <c r="AR47" s="1082">
        <f>IF(AR45="","",VLOOKUP(AR45,'標準様式１【記載例】シフト記号表（勤務時間帯）'!$D$6:$Z$47,23,FALSE))</f>
        <v>6</v>
      </c>
      <c r="AS47" s="1082" t="str">
        <f>IF(AS45="","",VLOOKUP(AS45,'標準様式１【記載例】シフト記号表（勤務時間帯）'!$D$6:$Z$47,23,FALSE))</f>
        <v/>
      </c>
      <c r="AT47" s="1082" t="str">
        <f>IF(AT45="","",VLOOKUP(AT45,'標準様式１【記載例】シフト記号表（勤務時間帯）'!$D$6:$Z$47,23,FALSE))</f>
        <v>-</v>
      </c>
      <c r="AU47" s="1082" t="str">
        <f>IF(AU45="","",VLOOKUP(AU45,'標準様式１【記載例】シフト記号表（勤務時間帯）'!$D$6:$Z$47,23,FALSE))</f>
        <v>-</v>
      </c>
      <c r="AV47" s="1096">
        <f>IF(AV45="","",VLOOKUP(AV45,'標準様式１【記載例】シフト記号表（勤務時間帯）'!$D$6:$Z$47,23,FALSE))</f>
        <v>3.9999999999999991</v>
      </c>
      <c r="AW47" s="1072" t="str">
        <f>IF(AW45="","",VLOOKUP(AW45,'標準様式１【記載例】シフト記号表（勤務時間帯）'!$D$6:$Z$47,23,FALSE))</f>
        <v/>
      </c>
      <c r="AX47" s="1082" t="str">
        <f>IF(AX45="","",VLOOKUP(AX45,'標準様式１【記載例】シフト記号表（勤務時間帯）'!$D$6:$Z$47,23,FALSE))</f>
        <v/>
      </c>
      <c r="AY47" s="1082" t="str">
        <f>IF(AY45="","",VLOOKUP(AY45,'標準様式１【記載例】シフト記号表（勤務時間帯）'!$D$6:$Z$47,23,FALSE))</f>
        <v/>
      </c>
      <c r="AZ47" s="1132">
        <f>IF($BC$3="４週",SUM(U47:AV47),IF($BC$3="暦月",SUM(U47:AY47),""))</f>
        <v>50</v>
      </c>
      <c r="BA47" s="1144"/>
      <c r="BB47" s="1158">
        <f>IF($BC$3="４週",AZ47/4,IF($BC$3="暦月",(AZ47/($BC$8/7)),""))</f>
        <v>12.5</v>
      </c>
      <c r="BC47" s="1144"/>
      <c r="BD47" s="1174"/>
      <c r="BE47" s="1178"/>
      <c r="BF47" s="1178"/>
      <c r="BG47" s="1178"/>
      <c r="BH47" s="1183"/>
    </row>
    <row r="48" spans="2:60" ht="20.25" customHeight="1">
      <c r="B48" s="941"/>
      <c r="C48" s="954" t="s">
        <v>705</v>
      </c>
      <c r="D48" s="967"/>
      <c r="E48" s="975"/>
      <c r="F48" s="973"/>
      <c r="G48" s="981"/>
      <c r="H48" s="994" t="s">
        <v>712</v>
      </c>
      <c r="I48" s="1002" t="s">
        <v>10</v>
      </c>
      <c r="J48" s="1008"/>
      <c r="K48" s="1008"/>
      <c r="L48" s="983"/>
      <c r="M48" s="1014" t="s">
        <v>596</v>
      </c>
      <c r="N48" s="1019"/>
      <c r="O48" s="1024"/>
      <c r="P48" s="1029" t="s">
        <v>305</v>
      </c>
      <c r="Q48" s="915"/>
      <c r="R48" s="915"/>
      <c r="S48" s="959"/>
      <c r="T48" s="1059"/>
      <c r="U48" s="1073"/>
      <c r="V48" s="1083"/>
      <c r="W48" s="1083"/>
      <c r="X48" s="1083" t="s">
        <v>663</v>
      </c>
      <c r="Y48" s="1083" t="s">
        <v>663</v>
      </c>
      <c r="Z48" s="1083"/>
      <c r="AA48" s="1097"/>
      <c r="AB48" s="1073"/>
      <c r="AC48" s="1083"/>
      <c r="AD48" s="1083"/>
      <c r="AE48" s="1083" t="s">
        <v>663</v>
      </c>
      <c r="AF48" s="1083" t="s">
        <v>663</v>
      </c>
      <c r="AG48" s="1083"/>
      <c r="AH48" s="1097"/>
      <c r="AI48" s="1073"/>
      <c r="AJ48" s="1083"/>
      <c r="AK48" s="1083"/>
      <c r="AL48" s="1083" t="s">
        <v>663</v>
      </c>
      <c r="AM48" s="1083" t="s">
        <v>663</v>
      </c>
      <c r="AN48" s="1083"/>
      <c r="AO48" s="1097"/>
      <c r="AP48" s="1073"/>
      <c r="AQ48" s="1083"/>
      <c r="AR48" s="1083"/>
      <c r="AS48" s="1083" t="s">
        <v>663</v>
      </c>
      <c r="AT48" s="1083" t="s">
        <v>663</v>
      </c>
      <c r="AU48" s="1083"/>
      <c r="AV48" s="1097"/>
      <c r="AW48" s="1073"/>
      <c r="AX48" s="1083"/>
      <c r="AY48" s="1083"/>
      <c r="AZ48" s="1133"/>
      <c r="BA48" s="1145"/>
      <c r="BB48" s="1159"/>
      <c r="BC48" s="1145"/>
      <c r="BD48" s="1175"/>
      <c r="BE48" s="1179"/>
      <c r="BF48" s="1179"/>
      <c r="BG48" s="1179"/>
      <c r="BH48" s="1184"/>
    </row>
    <row r="49" spans="2:60" ht="20.25" customHeight="1">
      <c r="B49" s="939">
        <f>B46+1</f>
        <v>10</v>
      </c>
      <c r="C49" s="952"/>
      <c r="D49" s="965"/>
      <c r="E49" s="973"/>
      <c r="F49" s="973" t="str">
        <f>C48</f>
        <v>介護従業者</v>
      </c>
      <c r="G49" s="981"/>
      <c r="H49" s="991"/>
      <c r="I49" s="1000"/>
      <c r="J49" s="1006"/>
      <c r="K49" s="1006"/>
      <c r="L49" s="981"/>
      <c r="M49" s="1012"/>
      <c r="N49" s="1017"/>
      <c r="O49" s="1022"/>
      <c r="P49" s="1027" t="s">
        <v>301</v>
      </c>
      <c r="Q49" s="1034"/>
      <c r="R49" s="1034"/>
      <c r="S49" s="1042"/>
      <c r="T49" s="1054"/>
      <c r="U49" s="1071" t="str">
        <f>IF(U48="","",VLOOKUP(U48,'標準様式１【記載例】シフト記号表（勤務時間帯）'!$D$6:$X$47,21,FALSE))</f>
        <v/>
      </c>
      <c r="V49" s="1081" t="str">
        <f>IF(V48="","",VLOOKUP(V48,'標準様式１【記載例】シフト記号表（勤務時間帯）'!$D$6:$X$47,21,FALSE))</f>
        <v/>
      </c>
      <c r="W49" s="1081" t="str">
        <f>IF(W48="","",VLOOKUP(W48,'標準様式１【記載例】シフト記号表（勤務時間帯）'!$D$6:$X$47,21,FALSE))</f>
        <v/>
      </c>
      <c r="X49" s="1081">
        <f>IF(X48="","",VLOOKUP(X48,'標準様式１【記載例】シフト記号表（勤務時間帯）'!$D$6:$X$47,21,FALSE))</f>
        <v>7.9999999999999982</v>
      </c>
      <c r="Y49" s="1081">
        <f>IF(Y48="","",VLOOKUP(Y48,'標準様式１【記載例】シフト記号表（勤務時間帯）'!$D$6:$X$47,21,FALSE))</f>
        <v>7.9999999999999982</v>
      </c>
      <c r="Z49" s="1081" t="str">
        <f>IF(Z48="","",VLOOKUP(Z48,'標準様式１【記載例】シフト記号表（勤務時間帯）'!$D$6:$X$47,21,FALSE))</f>
        <v/>
      </c>
      <c r="AA49" s="1095" t="str">
        <f>IF(AA48="","",VLOOKUP(AA48,'標準様式１【記載例】シフト記号表（勤務時間帯）'!$D$6:$X$47,21,FALSE))</f>
        <v/>
      </c>
      <c r="AB49" s="1071" t="str">
        <f>IF(AB48="","",VLOOKUP(AB48,'標準様式１【記載例】シフト記号表（勤務時間帯）'!$D$6:$X$47,21,FALSE))</f>
        <v/>
      </c>
      <c r="AC49" s="1081" t="str">
        <f>IF(AC48="","",VLOOKUP(AC48,'標準様式１【記載例】シフト記号表（勤務時間帯）'!$D$6:$X$47,21,FALSE))</f>
        <v/>
      </c>
      <c r="AD49" s="1081" t="str">
        <f>IF(AD48="","",VLOOKUP(AD48,'標準様式１【記載例】シフト記号表（勤務時間帯）'!$D$6:$X$47,21,FALSE))</f>
        <v/>
      </c>
      <c r="AE49" s="1081">
        <f>IF(AE48="","",VLOOKUP(AE48,'標準様式１【記載例】シフト記号表（勤務時間帯）'!$D$6:$X$47,21,FALSE))</f>
        <v>7.9999999999999982</v>
      </c>
      <c r="AF49" s="1081">
        <f>IF(AF48="","",VLOOKUP(AF48,'標準様式１【記載例】シフト記号表（勤務時間帯）'!$D$6:$X$47,21,FALSE))</f>
        <v>7.9999999999999982</v>
      </c>
      <c r="AG49" s="1081" t="str">
        <f>IF(AG48="","",VLOOKUP(AG48,'標準様式１【記載例】シフト記号表（勤務時間帯）'!$D$6:$X$47,21,FALSE))</f>
        <v/>
      </c>
      <c r="AH49" s="1095" t="str">
        <f>IF(AH48="","",VLOOKUP(AH48,'標準様式１【記載例】シフト記号表（勤務時間帯）'!$D$6:$X$47,21,FALSE))</f>
        <v/>
      </c>
      <c r="AI49" s="1071" t="str">
        <f>IF(AI48="","",VLOOKUP(AI48,'標準様式１【記載例】シフト記号表（勤務時間帯）'!$D$6:$X$47,21,FALSE))</f>
        <v/>
      </c>
      <c r="AJ49" s="1081" t="str">
        <f>IF(AJ48="","",VLOOKUP(AJ48,'標準様式１【記載例】シフト記号表（勤務時間帯）'!$D$6:$X$47,21,FALSE))</f>
        <v/>
      </c>
      <c r="AK49" s="1081" t="str">
        <f>IF(AK48="","",VLOOKUP(AK48,'標準様式１【記載例】シフト記号表（勤務時間帯）'!$D$6:$X$47,21,FALSE))</f>
        <v/>
      </c>
      <c r="AL49" s="1081">
        <f>IF(AL48="","",VLOOKUP(AL48,'標準様式１【記載例】シフト記号表（勤務時間帯）'!$D$6:$X$47,21,FALSE))</f>
        <v>7.9999999999999982</v>
      </c>
      <c r="AM49" s="1081">
        <f>IF(AM48="","",VLOOKUP(AM48,'標準様式１【記載例】シフト記号表（勤務時間帯）'!$D$6:$X$47,21,FALSE))</f>
        <v>7.9999999999999982</v>
      </c>
      <c r="AN49" s="1081" t="str">
        <f>IF(AN48="","",VLOOKUP(AN48,'標準様式１【記載例】シフト記号表（勤務時間帯）'!$D$6:$X$47,21,FALSE))</f>
        <v/>
      </c>
      <c r="AO49" s="1095" t="str">
        <f>IF(AO48="","",VLOOKUP(AO48,'標準様式１【記載例】シフト記号表（勤務時間帯）'!$D$6:$X$47,21,FALSE))</f>
        <v/>
      </c>
      <c r="AP49" s="1071" t="str">
        <f>IF(AP48="","",VLOOKUP(AP48,'標準様式１【記載例】シフト記号表（勤務時間帯）'!$D$6:$X$47,21,FALSE))</f>
        <v/>
      </c>
      <c r="AQ49" s="1081" t="str">
        <f>IF(AQ48="","",VLOOKUP(AQ48,'標準様式１【記載例】シフト記号表（勤務時間帯）'!$D$6:$X$47,21,FALSE))</f>
        <v/>
      </c>
      <c r="AR49" s="1081" t="str">
        <f>IF(AR48="","",VLOOKUP(AR48,'標準様式１【記載例】シフト記号表（勤務時間帯）'!$D$6:$X$47,21,FALSE))</f>
        <v/>
      </c>
      <c r="AS49" s="1081">
        <f>IF(AS48="","",VLOOKUP(AS48,'標準様式１【記載例】シフト記号表（勤務時間帯）'!$D$6:$X$47,21,FALSE))</f>
        <v>7.9999999999999982</v>
      </c>
      <c r="AT49" s="1081">
        <f>IF(AT48="","",VLOOKUP(AT48,'標準様式１【記載例】シフト記号表（勤務時間帯）'!$D$6:$X$47,21,FALSE))</f>
        <v>7.9999999999999982</v>
      </c>
      <c r="AU49" s="1081" t="str">
        <f>IF(AU48="","",VLOOKUP(AU48,'標準様式１【記載例】シフト記号表（勤務時間帯）'!$D$6:$X$47,21,FALSE))</f>
        <v/>
      </c>
      <c r="AV49" s="1095" t="str">
        <f>IF(AV48="","",VLOOKUP(AV48,'標準様式１【記載例】シフト記号表（勤務時間帯）'!$D$6:$X$47,21,FALSE))</f>
        <v/>
      </c>
      <c r="AW49" s="1071" t="str">
        <f>IF(AW48="","",VLOOKUP(AW48,'標準様式１【記載例】シフト記号表（勤務時間帯）'!$D$6:$X$47,21,FALSE))</f>
        <v/>
      </c>
      <c r="AX49" s="1081" t="str">
        <f>IF(AX48="","",VLOOKUP(AX48,'標準様式１【記載例】シフト記号表（勤務時間帯）'!$D$6:$X$47,21,FALSE))</f>
        <v/>
      </c>
      <c r="AY49" s="1081" t="str">
        <f>IF(AY48="","",VLOOKUP(AY48,'標準様式１【記載例】シフト記号表（勤務時間帯）'!$D$6:$X$47,21,FALSE))</f>
        <v/>
      </c>
      <c r="AZ49" s="1131">
        <f>IF($BC$3="４週",SUM(U49:AV49),IF($BC$3="暦月",SUM(U49:AY49),""))</f>
        <v>63.999999999999993</v>
      </c>
      <c r="BA49" s="1143"/>
      <c r="BB49" s="1157">
        <f>IF($BC$3="４週",AZ49/4,IF($BC$3="暦月",(AZ49/($BC$8/7)),""))</f>
        <v>15.999999999999998</v>
      </c>
      <c r="BC49" s="1143"/>
      <c r="BD49" s="1173"/>
      <c r="BE49" s="1177"/>
      <c r="BF49" s="1177"/>
      <c r="BG49" s="1177"/>
      <c r="BH49" s="1182"/>
    </row>
    <row r="50" spans="2:60" ht="20.25" customHeight="1">
      <c r="B50" s="940"/>
      <c r="C50" s="953"/>
      <c r="D50" s="966"/>
      <c r="E50" s="974"/>
      <c r="F50" s="974"/>
      <c r="G50" s="982" t="str">
        <f>C48</f>
        <v>介護従業者</v>
      </c>
      <c r="H50" s="992"/>
      <c r="I50" s="1001"/>
      <c r="J50" s="1007"/>
      <c r="K50" s="1007"/>
      <c r="L50" s="982"/>
      <c r="M50" s="1013"/>
      <c r="N50" s="1018"/>
      <c r="O50" s="1023"/>
      <c r="P50" s="1030" t="s">
        <v>30</v>
      </c>
      <c r="Q50" s="1038"/>
      <c r="R50" s="1038"/>
      <c r="S50" s="1046"/>
      <c r="T50" s="1060"/>
      <c r="U50" s="1072" t="str">
        <f>IF(U48="","",VLOOKUP(U48,'標準様式１【記載例】シフト記号表（勤務時間帯）'!$D$6:$Z$47,23,FALSE))</f>
        <v/>
      </c>
      <c r="V50" s="1082" t="str">
        <f>IF(V48="","",VLOOKUP(V48,'標準様式１【記載例】シフト記号表（勤務時間帯）'!$D$6:$Z$47,23,FALSE))</f>
        <v/>
      </c>
      <c r="W50" s="1082" t="str">
        <f>IF(W48="","",VLOOKUP(W48,'標準様式１【記載例】シフト記号表（勤務時間帯）'!$D$6:$Z$47,23,FALSE))</f>
        <v/>
      </c>
      <c r="X50" s="1082" t="str">
        <f>IF(X48="","",VLOOKUP(X48,'標準様式１【記載例】シフト記号表（勤務時間帯）'!$D$6:$Z$47,23,FALSE))</f>
        <v>-</v>
      </c>
      <c r="Y50" s="1082" t="str">
        <f>IF(Y48="","",VLOOKUP(Y48,'標準様式１【記載例】シフト記号表（勤務時間帯）'!$D$6:$Z$47,23,FALSE))</f>
        <v>-</v>
      </c>
      <c r="Z50" s="1082" t="str">
        <f>IF(Z48="","",VLOOKUP(Z48,'標準様式１【記載例】シフト記号表（勤務時間帯）'!$D$6:$Z$47,23,FALSE))</f>
        <v/>
      </c>
      <c r="AA50" s="1096" t="str">
        <f>IF(AA48="","",VLOOKUP(AA48,'標準様式１【記載例】シフト記号表（勤務時間帯）'!$D$6:$Z$47,23,FALSE))</f>
        <v/>
      </c>
      <c r="AB50" s="1072" t="str">
        <f>IF(AB48="","",VLOOKUP(AB48,'標準様式１【記載例】シフト記号表（勤務時間帯）'!$D$6:$Z$47,23,FALSE))</f>
        <v/>
      </c>
      <c r="AC50" s="1082" t="str">
        <f>IF(AC48="","",VLOOKUP(AC48,'標準様式１【記載例】シフト記号表（勤務時間帯）'!$D$6:$Z$47,23,FALSE))</f>
        <v/>
      </c>
      <c r="AD50" s="1082" t="str">
        <f>IF(AD48="","",VLOOKUP(AD48,'標準様式１【記載例】シフト記号表（勤務時間帯）'!$D$6:$Z$47,23,FALSE))</f>
        <v/>
      </c>
      <c r="AE50" s="1082" t="str">
        <f>IF(AE48="","",VLOOKUP(AE48,'標準様式１【記載例】シフト記号表（勤務時間帯）'!$D$6:$Z$47,23,FALSE))</f>
        <v>-</v>
      </c>
      <c r="AF50" s="1082" t="str">
        <f>IF(AF48="","",VLOOKUP(AF48,'標準様式１【記載例】シフト記号表（勤務時間帯）'!$D$6:$Z$47,23,FALSE))</f>
        <v>-</v>
      </c>
      <c r="AG50" s="1082" t="str">
        <f>IF(AG48="","",VLOOKUP(AG48,'標準様式１【記載例】シフト記号表（勤務時間帯）'!$D$6:$Z$47,23,FALSE))</f>
        <v/>
      </c>
      <c r="AH50" s="1096" t="str">
        <f>IF(AH48="","",VLOOKUP(AH48,'標準様式１【記載例】シフト記号表（勤務時間帯）'!$D$6:$Z$47,23,FALSE))</f>
        <v/>
      </c>
      <c r="AI50" s="1072" t="str">
        <f>IF(AI48="","",VLOOKUP(AI48,'標準様式１【記載例】シフト記号表（勤務時間帯）'!$D$6:$Z$47,23,FALSE))</f>
        <v/>
      </c>
      <c r="AJ50" s="1082" t="str">
        <f>IF(AJ48="","",VLOOKUP(AJ48,'標準様式１【記載例】シフト記号表（勤務時間帯）'!$D$6:$Z$47,23,FALSE))</f>
        <v/>
      </c>
      <c r="AK50" s="1082" t="str">
        <f>IF(AK48="","",VLOOKUP(AK48,'標準様式１【記載例】シフト記号表（勤務時間帯）'!$D$6:$Z$47,23,FALSE))</f>
        <v/>
      </c>
      <c r="AL50" s="1082" t="str">
        <f>IF(AL48="","",VLOOKUP(AL48,'標準様式１【記載例】シフト記号表（勤務時間帯）'!$D$6:$Z$47,23,FALSE))</f>
        <v>-</v>
      </c>
      <c r="AM50" s="1082" t="str">
        <f>IF(AM48="","",VLOOKUP(AM48,'標準様式１【記載例】シフト記号表（勤務時間帯）'!$D$6:$Z$47,23,FALSE))</f>
        <v>-</v>
      </c>
      <c r="AN50" s="1082" t="str">
        <f>IF(AN48="","",VLOOKUP(AN48,'標準様式１【記載例】シフト記号表（勤務時間帯）'!$D$6:$Z$47,23,FALSE))</f>
        <v/>
      </c>
      <c r="AO50" s="1096" t="str">
        <f>IF(AO48="","",VLOOKUP(AO48,'標準様式１【記載例】シフト記号表（勤務時間帯）'!$D$6:$Z$47,23,FALSE))</f>
        <v/>
      </c>
      <c r="AP50" s="1072" t="str">
        <f>IF(AP48="","",VLOOKUP(AP48,'標準様式１【記載例】シフト記号表（勤務時間帯）'!$D$6:$Z$47,23,FALSE))</f>
        <v/>
      </c>
      <c r="AQ50" s="1082" t="str">
        <f>IF(AQ48="","",VLOOKUP(AQ48,'標準様式１【記載例】シフト記号表（勤務時間帯）'!$D$6:$Z$47,23,FALSE))</f>
        <v/>
      </c>
      <c r="AR50" s="1082" t="str">
        <f>IF(AR48="","",VLOOKUP(AR48,'標準様式１【記載例】シフト記号表（勤務時間帯）'!$D$6:$Z$47,23,FALSE))</f>
        <v/>
      </c>
      <c r="AS50" s="1082" t="str">
        <f>IF(AS48="","",VLOOKUP(AS48,'標準様式１【記載例】シフト記号表（勤務時間帯）'!$D$6:$Z$47,23,FALSE))</f>
        <v>-</v>
      </c>
      <c r="AT50" s="1082" t="str">
        <f>IF(AT48="","",VLOOKUP(AT48,'標準様式１【記載例】シフト記号表（勤務時間帯）'!$D$6:$Z$47,23,FALSE))</f>
        <v>-</v>
      </c>
      <c r="AU50" s="1082" t="str">
        <f>IF(AU48="","",VLOOKUP(AU48,'標準様式１【記載例】シフト記号表（勤務時間帯）'!$D$6:$Z$47,23,FALSE))</f>
        <v/>
      </c>
      <c r="AV50" s="1096" t="str">
        <f>IF(AV48="","",VLOOKUP(AV48,'標準様式１【記載例】シフト記号表（勤務時間帯）'!$D$6:$Z$47,23,FALSE))</f>
        <v/>
      </c>
      <c r="AW50" s="1072" t="str">
        <f>IF(AW48="","",VLOOKUP(AW48,'標準様式１【記載例】シフト記号表（勤務時間帯）'!$D$6:$Z$47,23,FALSE))</f>
        <v/>
      </c>
      <c r="AX50" s="1082" t="str">
        <f>IF(AX48="","",VLOOKUP(AX48,'標準様式１【記載例】シフト記号表（勤務時間帯）'!$D$6:$Z$47,23,FALSE))</f>
        <v/>
      </c>
      <c r="AY50" s="1082" t="str">
        <f>IF(AY48="","",VLOOKUP(AY48,'標準様式１【記載例】シフト記号表（勤務時間帯）'!$D$6:$Z$47,23,FALSE))</f>
        <v/>
      </c>
      <c r="AZ50" s="1132">
        <f>IF($BC$3="４週",SUM(U50:AV50),IF($BC$3="暦月",SUM(U50:AY50),""))</f>
        <v>0</v>
      </c>
      <c r="BA50" s="1144"/>
      <c r="BB50" s="1158">
        <f>IF($BC$3="４週",AZ50/4,IF($BC$3="暦月",(AZ50/($BC$8/7)),""))</f>
        <v>0</v>
      </c>
      <c r="BC50" s="1144"/>
      <c r="BD50" s="1174"/>
      <c r="BE50" s="1178"/>
      <c r="BF50" s="1178"/>
      <c r="BG50" s="1178"/>
      <c r="BH50" s="1183"/>
    </row>
    <row r="51" spans="2:60" ht="20.25" customHeight="1">
      <c r="B51" s="941"/>
      <c r="C51" s="954" t="s">
        <v>705</v>
      </c>
      <c r="D51" s="967"/>
      <c r="E51" s="975"/>
      <c r="F51" s="973"/>
      <c r="G51" s="981"/>
      <c r="H51" s="994" t="s">
        <v>712</v>
      </c>
      <c r="I51" s="1002" t="s">
        <v>10</v>
      </c>
      <c r="J51" s="1008"/>
      <c r="K51" s="1008"/>
      <c r="L51" s="983"/>
      <c r="M51" s="1014" t="s">
        <v>713</v>
      </c>
      <c r="N51" s="1019"/>
      <c r="O51" s="1024"/>
      <c r="P51" s="1029" t="s">
        <v>305</v>
      </c>
      <c r="Q51" s="915"/>
      <c r="R51" s="915"/>
      <c r="S51" s="959"/>
      <c r="T51" s="1059"/>
      <c r="U51" s="1073"/>
      <c r="V51" s="1083"/>
      <c r="W51" s="1083"/>
      <c r="X51" s="1083" t="s">
        <v>418</v>
      </c>
      <c r="Y51" s="1083"/>
      <c r="Z51" s="1083" t="s">
        <v>418</v>
      </c>
      <c r="AA51" s="1097" t="s">
        <v>418</v>
      </c>
      <c r="AB51" s="1073"/>
      <c r="AC51" s="1083"/>
      <c r="AD51" s="1083"/>
      <c r="AE51" s="1083" t="s">
        <v>418</v>
      </c>
      <c r="AF51" s="1083"/>
      <c r="AG51" s="1083" t="s">
        <v>418</v>
      </c>
      <c r="AH51" s="1097" t="s">
        <v>418</v>
      </c>
      <c r="AI51" s="1073"/>
      <c r="AJ51" s="1083"/>
      <c r="AK51" s="1083"/>
      <c r="AL51" s="1083" t="s">
        <v>418</v>
      </c>
      <c r="AM51" s="1083"/>
      <c r="AN51" s="1083" t="s">
        <v>418</v>
      </c>
      <c r="AO51" s="1097" t="s">
        <v>418</v>
      </c>
      <c r="AP51" s="1073"/>
      <c r="AQ51" s="1083"/>
      <c r="AR51" s="1083"/>
      <c r="AS51" s="1083" t="s">
        <v>418</v>
      </c>
      <c r="AT51" s="1083"/>
      <c r="AU51" s="1083" t="s">
        <v>418</v>
      </c>
      <c r="AV51" s="1097" t="s">
        <v>418</v>
      </c>
      <c r="AW51" s="1073"/>
      <c r="AX51" s="1083"/>
      <c r="AY51" s="1083"/>
      <c r="AZ51" s="1133"/>
      <c r="BA51" s="1145"/>
      <c r="BB51" s="1159"/>
      <c r="BC51" s="1145"/>
      <c r="BD51" s="1175"/>
      <c r="BE51" s="1179"/>
      <c r="BF51" s="1179"/>
      <c r="BG51" s="1179"/>
      <c r="BH51" s="1184"/>
    </row>
    <row r="52" spans="2:60" ht="20.25" customHeight="1">
      <c r="B52" s="939">
        <f>B49+1</f>
        <v>11</v>
      </c>
      <c r="C52" s="952"/>
      <c r="D52" s="965"/>
      <c r="E52" s="973"/>
      <c r="F52" s="973" t="str">
        <f>C51</f>
        <v>介護従業者</v>
      </c>
      <c r="G52" s="981"/>
      <c r="H52" s="991"/>
      <c r="I52" s="1000"/>
      <c r="J52" s="1006"/>
      <c r="K52" s="1006"/>
      <c r="L52" s="981"/>
      <c r="M52" s="1012"/>
      <c r="N52" s="1017"/>
      <c r="O52" s="1022"/>
      <c r="P52" s="1027" t="s">
        <v>301</v>
      </c>
      <c r="Q52" s="1034"/>
      <c r="R52" s="1034"/>
      <c r="S52" s="1042"/>
      <c r="T52" s="1054"/>
      <c r="U52" s="1071" t="str">
        <f>IF(U51="","",VLOOKUP(U51,'標準様式１【記載例】シフト記号表（勤務時間帯）'!$D$6:$X$47,21,FALSE))</f>
        <v/>
      </c>
      <c r="V52" s="1081" t="str">
        <f>IF(V51="","",VLOOKUP(V51,'標準様式１【記載例】シフト記号表（勤務時間帯）'!$D$6:$X$47,21,FALSE))</f>
        <v/>
      </c>
      <c r="W52" s="1081" t="str">
        <f>IF(W51="","",VLOOKUP(W51,'標準様式１【記載例】シフト記号表（勤務時間帯）'!$D$6:$X$47,21,FALSE))</f>
        <v/>
      </c>
      <c r="X52" s="1081">
        <f>IF(X51="","",VLOOKUP(X51,'標準様式１【記載例】シフト記号表（勤務時間帯）'!$D$6:$X$47,21,FALSE))</f>
        <v>5.9999999999999982</v>
      </c>
      <c r="Y52" s="1081" t="str">
        <f>IF(Y51="","",VLOOKUP(Y51,'標準様式１【記載例】シフト記号表（勤務時間帯）'!$D$6:$X$47,21,FALSE))</f>
        <v/>
      </c>
      <c r="Z52" s="1081">
        <f>IF(Z51="","",VLOOKUP(Z51,'標準様式１【記載例】シフト記号表（勤務時間帯）'!$D$6:$X$47,21,FALSE))</f>
        <v>5.9999999999999982</v>
      </c>
      <c r="AA52" s="1095">
        <f>IF(AA51="","",VLOOKUP(AA51,'標準様式１【記載例】シフト記号表（勤務時間帯）'!$D$6:$X$47,21,FALSE))</f>
        <v>5.9999999999999982</v>
      </c>
      <c r="AB52" s="1071" t="str">
        <f>IF(AB51="","",VLOOKUP(AB51,'標準様式１【記載例】シフト記号表（勤務時間帯）'!$D$6:$X$47,21,FALSE))</f>
        <v/>
      </c>
      <c r="AC52" s="1081" t="str">
        <f>IF(AC51="","",VLOOKUP(AC51,'標準様式１【記載例】シフト記号表（勤務時間帯）'!$D$6:$X$47,21,FALSE))</f>
        <v/>
      </c>
      <c r="AD52" s="1081" t="str">
        <f>IF(AD51="","",VLOOKUP(AD51,'標準様式１【記載例】シフト記号表（勤務時間帯）'!$D$6:$X$47,21,FALSE))</f>
        <v/>
      </c>
      <c r="AE52" s="1081">
        <f>IF(AE51="","",VLOOKUP(AE51,'標準様式１【記載例】シフト記号表（勤務時間帯）'!$D$6:$X$47,21,FALSE))</f>
        <v>5.9999999999999982</v>
      </c>
      <c r="AF52" s="1081" t="str">
        <f>IF(AF51="","",VLOOKUP(AF51,'標準様式１【記載例】シフト記号表（勤務時間帯）'!$D$6:$X$47,21,FALSE))</f>
        <v/>
      </c>
      <c r="AG52" s="1081">
        <f>IF(AG51="","",VLOOKUP(AG51,'標準様式１【記載例】シフト記号表（勤務時間帯）'!$D$6:$X$47,21,FALSE))</f>
        <v>5.9999999999999982</v>
      </c>
      <c r="AH52" s="1095">
        <f>IF(AH51="","",VLOOKUP(AH51,'標準様式１【記載例】シフト記号表（勤務時間帯）'!$D$6:$X$47,21,FALSE))</f>
        <v>5.9999999999999982</v>
      </c>
      <c r="AI52" s="1071" t="str">
        <f>IF(AI51="","",VLOOKUP(AI51,'標準様式１【記載例】シフト記号表（勤務時間帯）'!$D$6:$X$47,21,FALSE))</f>
        <v/>
      </c>
      <c r="AJ52" s="1081" t="str">
        <f>IF(AJ51="","",VLOOKUP(AJ51,'標準様式１【記載例】シフト記号表（勤務時間帯）'!$D$6:$X$47,21,FALSE))</f>
        <v/>
      </c>
      <c r="AK52" s="1081" t="str">
        <f>IF(AK51="","",VLOOKUP(AK51,'標準様式１【記載例】シフト記号表（勤務時間帯）'!$D$6:$X$47,21,FALSE))</f>
        <v/>
      </c>
      <c r="AL52" s="1081">
        <f>IF(AL51="","",VLOOKUP(AL51,'標準様式１【記載例】シフト記号表（勤務時間帯）'!$D$6:$X$47,21,FALSE))</f>
        <v>5.9999999999999982</v>
      </c>
      <c r="AM52" s="1081" t="str">
        <f>IF(AM51="","",VLOOKUP(AM51,'標準様式１【記載例】シフト記号表（勤務時間帯）'!$D$6:$X$47,21,FALSE))</f>
        <v/>
      </c>
      <c r="AN52" s="1081">
        <f>IF(AN51="","",VLOOKUP(AN51,'標準様式１【記載例】シフト記号表（勤務時間帯）'!$D$6:$X$47,21,FALSE))</f>
        <v>5.9999999999999982</v>
      </c>
      <c r="AO52" s="1095">
        <f>IF(AO51="","",VLOOKUP(AO51,'標準様式１【記載例】シフト記号表（勤務時間帯）'!$D$6:$X$47,21,FALSE))</f>
        <v>5.9999999999999982</v>
      </c>
      <c r="AP52" s="1071" t="str">
        <f>IF(AP51="","",VLOOKUP(AP51,'標準様式１【記載例】シフト記号表（勤務時間帯）'!$D$6:$X$47,21,FALSE))</f>
        <v/>
      </c>
      <c r="AQ52" s="1081" t="str">
        <f>IF(AQ51="","",VLOOKUP(AQ51,'標準様式１【記載例】シフト記号表（勤務時間帯）'!$D$6:$X$47,21,FALSE))</f>
        <v/>
      </c>
      <c r="AR52" s="1081" t="str">
        <f>IF(AR51="","",VLOOKUP(AR51,'標準様式１【記載例】シフト記号表（勤務時間帯）'!$D$6:$X$47,21,FALSE))</f>
        <v/>
      </c>
      <c r="AS52" s="1081">
        <f>IF(AS51="","",VLOOKUP(AS51,'標準様式１【記載例】シフト記号表（勤務時間帯）'!$D$6:$X$47,21,FALSE))</f>
        <v>5.9999999999999982</v>
      </c>
      <c r="AT52" s="1081" t="str">
        <f>IF(AT51="","",VLOOKUP(AT51,'標準様式１【記載例】シフト記号表（勤務時間帯）'!$D$6:$X$47,21,FALSE))</f>
        <v/>
      </c>
      <c r="AU52" s="1081">
        <f>IF(AU51="","",VLOOKUP(AU51,'標準様式１【記載例】シフト記号表（勤務時間帯）'!$D$6:$X$47,21,FALSE))</f>
        <v>5.9999999999999982</v>
      </c>
      <c r="AV52" s="1095">
        <f>IF(AV51="","",VLOOKUP(AV51,'標準様式１【記載例】シフト記号表（勤務時間帯）'!$D$6:$X$47,21,FALSE))</f>
        <v>5.9999999999999982</v>
      </c>
      <c r="AW52" s="1071" t="str">
        <f>IF(AW51="","",VLOOKUP(AW51,'標準様式１【記載例】シフト記号表（勤務時間帯）'!$D$6:$X$47,21,FALSE))</f>
        <v/>
      </c>
      <c r="AX52" s="1081" t="str">
        <f>IF(AX51="","",VLOOKUP(AX51,'標準様式１【記載例】シフト記号表（勤務時間帯）'!$D$6:$X$47,21,FALSE))</f>
        <v/>
      </c>
      <c r="AY52" s="1081" t="str">
        <f>IF(AY51="","",VLOOKUP(AY51,'標準様式１【記載例】シフト記号表（勤務時間帯）'!$D$6:$X$47,21,FALSE))</f>
        <v/>
      </c>
      <c r="AZ52" s="1131">
        <f>IF($BC$3="４週",SUM(U52:AV52),IF($BC$3="暦月",SUM(U52:AY52),""))</f>
        <v>71.999999999999986</v>
      </c>
      <c r="BA52" s="1143"/>
      <c r="BB52" s="1157">
        <f>IF($BC$3="４週",AZ52/4,IF($BC$3="暦月",(AZ52/($BC$8/7)),""))</f>
        <v>17.999999999999996</v>
      </c>
      <c r="BC52" s="1143"/>
      <c r="BD52" s="1173"/>
      <c r="BE52" s="1177"/>
      <c r="BF52" s="1177"/>
      <c r="BG52" s="1177"/>
      <c r="BH52" s="1182"/>
    </row>
    <row r="53" spans="2:60" ht="20.25" customHeight="1">
      <c r="B53" s="940"/>
      <c r="C53" s="953"/>
      <c r="D53" s="966"/>
      <c r="E53" s="974"/>
      <c r="F53" s="974"/>
      <c r="G53" s="982" t="str">
        <f>C51</f>
        <v>介護従業者</v>
      </c>
      <c r="H53" s="992"/>
      <c r="I53" s="1001"/>
      <c r="J53" s="1007"/>
      <c r="K53" s="1007"/>
      <c r="L53" s="982"/>
      <c r="M53" s="1013"/>
      <c r="N53" s="1018"/>
      <c r="O53" s="1023"/>
      <c r="P53" s="1030" t="s">
        <v>30</v>
      </c>
      <c r="Q53" s="1038"/>
      <c r="R53" s="1038"/>
      <c r="S53" s="1046"/>
      <c r="T53" s="1060"/>
      <c r="U53" s="1072" t="str">
        <f>IF(U51="","",VLOOKUP(U51,'標準様式１【記載例】シフト記号表（勤務時間帯）'!$D$6:$Z$47,23,FALSE))</f>
        <v/>
      </c>
      <c r="V53" s="1082" t="str">
        <f>IF(V51="","",VLOOKUP(V51,'標準様式１【記載例】シフト記号表（勤務時間帯）'!$D$6:$Z$47,23,FALSE))</f>
        <v/>
      </c>
      <c r="W53" s="1082" t="str">
        <f>IF(W51="","",VLOOKUP(W51,'標準様式１【記載例】シフト記号表（勤務時間帯）'!$D$6:$Z$47,23,FALSE))</f>
        <v/>
      </c>
      <c r="X53" s="1082" t="str">
        <f>IF(X51="","",VLOOKUP(X51,'標準様式１【記載例】シフト記号表（勤務時間帯）'!$D$6:$Z$47,23,FALSE))</f>
        <v>-</v>
      </c>
      <c r="Y53" s="1082" t="str">
        <f>IF(Y51="","",VLOOKUP(Y51,'標準様式１【記載例】シフト記号表（勤務時間帯）'!$D$6:$Z$47,23,FALSE))</f>
        <v/>
      </c>
      <c r="Z53" s="1082" t="str">
        <f>IF(Z51="","",VLOOKUP(Z51,'標準様式１【記載例】シフト記号表（勤務時間帯）'!$D$6:$Z$47,23,FALSE))</f>
        <v>-</v>
      </c>
      <c r="AA53" s="1096" t="str">
        <f>IF(AA51="","",VLOOKUP(AA51,'標準様式１【記載例】シフト記号表（勤務時間帯）'!$D$6:$Z$47,23,FALSE))</f>
        <v>-</v>
      </c>
      <c r="AB53" s="1072" t="str">
        <f>IF(AB51="","",VLOOKUP(AB51,'標準様式１【記載例】シフト記号表（勤務時間帯）'!$D$6:$Z$47,23,FALSE))</f>
        <v/>
      </c>
      <c r="AC53" s="1082" t="str">
        <f>IF(AC51="","",VLOOKUP(AC51,'標準様式１【記載例】シフト記号表（勤務時間帯）'!$D$6:$Z$47,23,FALSE))</f>
        <v/>
      </c>
      <c r="AD53" s="1082" t="str">
        <f>IF(AD51="","",VLOOKUP(AD51,'標準様式１【記載例】シフト記号表（勤務時間帯）'!$D$6:$Z$47,23,FALSE))</f>
        <v/>
      </c>
      <c r="AE53" s="1082" t="str">
        <f>IF(AE51="","",VLOOKUP(AE51,'標準様式１【記載例】シフト記号表（勤務時間帯）'!$D$6:$Z$47,23,FALSE))</f>
        <v>-</v>
      </c>
      <c r="AF53" s="1082" t="str">
        <f>IF(AF51="","",VLOOKUP(AF51,'標準様式１【記載例】シフト記号表（勤務時間帯）'!$D$6:$Z$47,23,FALSE))</f>
        <v/>
      </c>
      <c r="AG53" s="1082" t="str">
        <f>IF(AG51="","",VLOOKUP(AG51,'標準様式１【記載例】シフト記号表（勤務時間帯）'!$D$6:$Z$47,23,FALSE))</f>
        <v>-</v>
      </c>
      <c r="AH53" s="1096" t="str">
        <f>IF(AH51="","",VLOOKUP(AH51,'標準様式１【記載例】シフト記号表（勤務時間帯）'!$D$6:$Z$47,23,FALSE))</f>
        <v>-</v>
      </c>
      <c r="AI53" s="1072" t="str">
        <f>IF(AI51="","",VLOOKUP(AI51,'標準様式１【記載例】シフト記号表（勤務時間帯）'!$D$6:$Z$47,23,FALSE))</f>
        <v/>
      </c>
      <c r="AJ53" s="1082" t="str">
        <f>IF(AJ51="","",VLOOKUP(AJ51,'標準様式１【記載例】シフト記号表（勤務時間帯）'!$D$6:$Z$47,23,FALSE))</f>
        <v/>
      </c>
      <c r="AK53" s="1082" t="str">
        <f>IF(AK51="","",VLOOKUP(AK51,'標準様式１【記載例】シフト記号表（勤務時間帯）'!$D$6:$Z$47,23,FALSE))</f>
        <v/>
      </c>
      <c r="AL53" s="1082" t="str">
        <f>IF(AL51="","",VLOOKUP(AL51,'標準様式１【記載例】シフト記号表（勤務時間帯）'!$D$6:$Z$47,23,FALSE))</f>
        <v>-</v>
      </c>
      <c r="AM53" s="1082" t="str">
        <f>IF(AM51="","",VLOOKUP(AM51,'標準様式１【記載例】シフト記号表（勤務時間帯）'!$D$6:$Z$47,23,FALSE))</f>
        <v/>
      </c>
      <c r="AN53" s="1082" t="str">
        <f>IF(AN51="","",VLOOKUP(AN51,'標準様式１【記載例】シフト記号表（勤務時間帯）'!$D$6:$Z$47,23,FALSE))</f>
        <v>-</v>
      </c>
      <c r="AO53" s="1096" t="str">
        <f>IF(AO51="","",VLOOKUP(AO51,'標準様式１【記載例】シフト記号表（勤務時間帯）'!$D$6:$Z$47,23,FALSE))</f>
        <v>-</v>
      </c>
      <c r="AP53" s="1072" t="str">
        <f>IF(AP51="","",VLOOKUP(AP51,'標準様式１【記載例】シフト記号表（勤務時間帯）'!$D$6:$Z$47,23,FALSE))</f>
        <v/>
      </c>
      <c r="AQ53" s="1082" t="str">
        <f>IF(AQ51="","",VLOOKUP(AQ51,'標準様式１【記載例】シフト記号表（勤務時間帯）'!$D$6:$Z$47,23,FALSE))</f>
        <v/>
      </c>
      <c r="AR53" s="1082" t="str">
        <f>IF(AR51="","",VLOOKUP(AR51,'標準様式１【記載例】シフト記号表（勤務時間帯）'!$D$6:$Z$47,23,FALSE))</f>
        <v/>
      </c>
      <c r="AS53" s="1082" t="str">
        <f>IF(AS51="","",VLOOKUP(AS51,'標準様式１【記載例】シフト記号表（勤務時間帯）'!$D$6:$Z$47,23,FALSE))</f>
        <v>-</v>
      </c>
      <c r="AT53" s="1082" t="str">
        <f>IF(AT51="","",VLOOKUP(AT51,'標準様式１【記載例】シフト記号表（勤務時間帯）'!$D$6:$Z$47,23,FALSE))</f>
        <v/>
      </c>
      <c r="AU53" s="1082" t="str">
        <f>IF(AU51="","",VLOOKUP(AU51,'標準様式１【記載例】シフト記号表（勤務時間帯）'!$D$6:$Z$47,23,FALSE))</f>
        <v>-</v>
      </c>
      <c r="AV53" s="1096" t="str">
        <f>IF(AV51="","",VLOOKUP(AV51,'標準様式１【記載例】シフト記号表（勤務時間帯）'!$D$6:$Z$47,23,FALSE))</f>
        <v>-</v>
      </c>
      <c r="AW53" s="1072" t="str">
        <f>IF(AW51="","",VLOOKUP(AW51,'標準様式１【記載例】シフト記号表（勤務時間帯）'!$D$6:$Z$47,23,FALSE))</f>
        <v/>
      </c>
      <c r="AX53" s="1082" t="str">
        <f>IF(AX51="","",VLOOKUP(AX51,'標準様式１【記載例】シフト記号表（勤務時間帯）'!$D$6:$Z$47,23,FALSE))</f>
        <v/>
      </c>
      <c r="AY53" s="1082" t="str">
        <f>IF(AY51="","",VLOOKUP(AY51,'標準様式１【記載例】シフト記号表（勤務時間帯）'!$D$6:$Z$47,23,FALSE))</f>
        <v/>
      </c>
      <c r="AZ53" s="1132">
        <f>IF($BC$3="４週",SUM(U53:AV53),IF($BC$3="暦月",SUM(U53:AY53),""))</f>
        <v>0</v>
      </c>
      <c r="BA53" s="1144"/>
      <c r="BB53" s="1158">
        <f>IF($BC$3="４週",AZ53/4,IF($BC$3="暦月",(AZ53/($BC$8/7)),""))</f>
        <v>0</v>
      </c>
      <c r="BC53" s="1144"/>
      <c r="BD53" s="1174"/>
      <c r="BE53" s="1178"/>
      <c r="BF53" s="1178"/>
      <c r="BG53" s="1178"/>
      <c r="BH53" s="1183"/>
    </row>
    <row r="54" spans="2:60" ht="20.25" customHeight="1">
      <c r="B54" s="941"/>
      <c r="C54" s="954" t="s">
        <v>705</v>
      </c>
      <c r="D54" s="967"/>
      <c r="E54" s="975"/>
      <c r="F54" s="973"/>
      <c r="G54" s="981"/>
      <c r="H54" s="994" t="s">
        <v>712</v>
      </c>
      <c r="I54" s="1002" t="s">
        <v>711</v>
      </c>
      <c r="J54" s="1008"/>
      <c r="K54" s="1008"/>
      <c r="L54" s="983"/>
      <c r="M54" s="1014" t="s">
        <v>457</v>
      </c>
      <c r="N54" s="1019"/>
      <c r="O54" s="1024"/>
      <c r="P54" s="1029" t="s">
        <v>305</v>
      </c>
      <c r="Q54" s="915"/>
      <c r="R54" s="915"/>
      <c r="S54" s="959"/>
      <c r="T54" s="1059"/>
      <c r="U54" s="1073"/>
      <c r="V54" s="1083" t="s">
        <v>663</v>
      </c>
      <c r="W54" s="1083"/>
      <c r="X54" s="1083"/>
      <c r="Y54" s="1083" t="s">
        <v>663</v>
      </c>
      <c r="Z54" s="1083"/>
      <c r="AA54" s="1097"/>
      <c r="AB54" s="1073"/>
      <c r="AC54" s="1083" t="s">
        <v>663</v>
      </c>
      <c r="AD54" s="1083"/>
      <c r="AE54" s="1083"/>
      <c r="AF54" s="1083" t="s">
        <v>663</v>
      </c>
      <c r="AG54" s="1083"/>
      <c r="AH54" s="1097"/>
      <c r="AI54" s="1073"/>
      <c r="AJ54" s="1083" t="s">
        <v>663</v>
      </c>
      <c r="AK54" s="1083"/>
      <c r="AL54" s="1083"/>
      <c r="AM54" s="1083" t="s">
        <v>663</v>
      </c>
      <c r="AN54" s="1083"/>
      <c r="AO54" s="1097"/>
      <c r="AP54" s="1073"/>
      <c r="AQ54" s="1083" t="s">
        <v>663</v>
      </c>
      <c r="AR54" s="1083"/>
      <c r="AS54" s="1083"/>
      <c r="AT54" s="1083" t="s">
        <v>663</v>
      </c>
      <c r="AU54" s="1083"/>
      <c r="AV54" s="1097"/>
      <c r="AW54" s="1073"/>
      <c r="AX54" s="1083"/>
      <c r="AY54" s="1083"/>
      <c r="AZ54" s="1133"/>
      <c r="BA54" s="1145"/>
      <c r="BB54" s="1159"/>
      <c r="BC54" s="1145"/>
      <c r="BD54" s="1175"/>
      <c r="BE54" s="1179"/>
      <c r="BF54" s="1179"/>
      <c r="BG54" s="1179"/>
      <c r="BH54" s="1184"/>
    </row>
    <row r="55" spans="2:60" ht="20.25" customHeight="1">
      <c r="B55" s="939">
        <f>B52+1</f>
        <v>12</v>
      </c>
      <c r="C55" s="952"/>
      <c r="D55" s="965"/>
      <c r="E55" s="973"/>
      <c r="F55" s="973" t="str">
        <f>C54</f>
        <v>介護従業者</v>
      </c>
      <c r="G55" s="981"/>
      <c r="H55" s="991"/>
      <c r="I55" s="1000"/>
      <c r="J55" s="1006"/>
      <c r="K55" s="1006"/>
      <c r="L55" s="981"/>
      <c r="M55" s="1012"/>
      <c r="N55" s="1017"/>
      <c r="O55" s="1022"/>
      <c r="P55" s="1027" t="s">
        <v>301</v>
      </c>
      <c r="Q55" s="1034"/>
      <c r="R55" s="1034"/>
      <c r="S55" s="1042"/>
      <c r="T55" s="1054"/>
      <c r="U55" s="1071" t="str">
        <f>IF(U54="","",VLOOKUP(U54,'標準様式１【記載例】シフト記号表（勤務時間帯）'!$D$6:$X$47,21,FALSE))</f>
        <v/>
      </c>
      <c r="V55" s="1081">
        <f>IF(V54="","",VLOOKUP(V54,'標準様式１【記載例】シフト記号表（勤務時間帯）'!$D$6:$X$47,21,FALSE))</f>
        <v>7.9999999999999982</v>
      </c>
      <c r="W55" s="1081" t="str">
        <f>IF(W54="","",VLOOKUP(W54,'標準様式１【記載例】シフト記号表（勤務時間帯）'!$D$6:$X$47,21,FALSE))</f>
        <v/>
      </c>
      <c r="X55" s="1081" t="str">
        <f>IF(X54="","",VLOOKUP(X54,'標準様式１【記載例】シフト記号表（勤務時間帯）'!$D$6:$X$47,21,FALSE))</f>
        <v/>
      </c>
      <c r="Y55" s="1081">
        <f>IF(Y54="","",VLOOKUP(Y54,'標準様式１【記載例】シフト記号表（勤務時間帯）'!$D$6:$X$47,21,FALSE))</f>
        <v>7.9999999999999982</v>
      </c>
      <c r="Z55" s="1081" t="str">
        <f>IF(Z54="","",VLOOKUP(Z54,'標準様式１【記載例】シフト記号表（勤務時間帯）'!$D$6:$X$47,21,FALSE))</f>
        <v/>
      </c>
      <c r="AA55" s="1095" t="str">
        <f>IF(AA54="","",VLOOKUP(AA54,'標準様式１【記載例】シフト記号表（勤務時間帯）'!$D$6:$X$47,21,FALSE))</f>
        <v/>
      </c>
      <c r="AB55" s="1071" t="str">
        <f>IF(AB54="","",VLOOKUP(AB54,'標準様式１【記載例】シフト記号表（勤務時間帯）'!$D$6:$X$47,21,FALSE))</f>
        <v/>
      </c>
      <c r="AC55" s="1081">
        <f>IF(AC54="","",VLOOKUP(AC54,'標準様式１【記載例】シフト記号表（勤務時間帯）'!$D$6:$X$47,21,FALSE))</f>
        <v>7.9999999999999982</v>
      </c>
      <c r="AD55" s="1081" t="str">
        <f>IF(AD54="","",VLOOKUP(AD54,'標準様式１【記載例】シフト記号表（勤務時間帯）'!$D$6:$X$47,21,FALSE))</f>
        <v/>
      </c>
      <c r="AE55" s="1081" t="str">
        <f>IF(AE54="","",VLOOKUP(AE54,'標準様式１【記載例】シフト記号表（勤務時間帯）'!$D$6:$X$47,21,FALSE))</f>
        <v/>
      </c>
      <c r="AF55" s="1081">
        <f>IF(AF54="","",VLOOKUP(AF54,'標準様式１【記載例】シフト記号表（勤務時間帯）'!$D$6:$X$47,21,FALSE))</f>
        <v>7.9999999999999982</v>
      </c>
      <c r="AG55" s="1081" t="str">
        <f>IF(AG54="","",VLOOKUP(AG54,'標準様式１【記載例】シフト記号表（勤務時間帯）'!$D$6:$X$47,21,FALSE))</f>
        <v/>
      </c>
      <c r="AH55" s="1095" t="str">
        <f>IF(AH54="","",VLOOKUP(AH54,'標準様式１【記載例】シフト記号表（勤務時間帯）'!$D$6:$X$47,21,FALSE))</f>
        <v/>
      </c>
      <c r="AI55" s="1071" t="str">
        <f>IF(AI54="","",VLOOKUP(AI54,'標準様式１【記載例】シフト記号表（勤務時間帯）'!$D$6:$X$47,21,FALSE))</f>
        <v/>
      </c>
      <c r="AJ55" s="1081">
        <f>IF(AJ54="","",VLOOKUP(AJ54,'標準様式１【記載例】シフト記号表（勤務時間帯）'!$D$6:$X$47,21,FALSE))</f>
        <v>7.9999999999999982</v>
      </c>
      <c r="AK55" s="1081" t="str">
        <f>IF(AK54="","",VLOOKUP(AK54,'標準様式１【記載例】シフト記号表（勤務時間帯）'!$D$6:$X$47,21,FALSE))</f>
        <v/>
      </c>
      <c r="AL55" s="1081" t="str">
        <f>IF(AL54="","",VLOOKUP(AL54,'標準様式１【記載例】シフト記号表（勤務時間帯）'!$D$6:$X$47,21,FALSE))</f>
        <v/>
      </c>
      <c r="AM55" s="1081">
        <f>IF(AM54="","",VLOOKUP(AM54,'標準様式１【記載例】シフト記号表（勤務時間帯）'!$D$6:$X$47,21,FALSE))</f>
        <v>7.9999999999999982</v>
      </c>
      <c r="AN55" s="1081" t="str">
        <f>IF(AN54="","",VLOOKUP(AN54,'標準様式１【記載例】シフト記号表（勤務時間帯）'!$D$6:$X$47,21,FALSE))</f>
        <v/>
      </c>
      <c r="AO55" s="1095" t="str">
        <f>IF(AO54="","",VLOOKUP(AO54,'標準様式１【記載例】シフト記号表（勤務時間帯）'!$D$6:$X$47,21,FALSE))</f>
        <v/>
      </c>
      <c r="AP55" s="1071" t="str">
        <f>IF(AP54="","",VLOOKUP(AP54,'標準様式１【記載例】シフト記号表（勤務時間帯）'!$D$6:$X$47,21,FALSE))</f>
        <v/>
      </c>
      <c r="AQ55" s="1081">
        <f>IF(AQ54="","",VLOOKUP(AQ54,'標準様式１【記載例】シフト記号表（勤務時間帯）'!$D$6:$X$47,21,FALSE))</f>
        <v>7.9999999999999982</v>
      </c>
      <c r="AR55" s="1081" t="str">
        <f>IF(AR54="","",VLOOKUP(AR54,'標準様式１【記載例】シフト記号表（勤務時間帯）'!$D$6:$X$47,21,FALSE))</f>
        <v/>
      </c>
      <c r="AS55" s="1081" t="str">
        <f>IF(AS54="","",VLOOKUP(AS54,'標準様式１【記載例】シフト記号表（勤務時間帯）'!$D$6:$X$47,21,FALSE))</f>
        <v/>
      </c>
      <c r="AT55" s="1081">
        <f>IF(AT54="","",VLOOKUP(AT54,'標準様式１【記載例】シフト記号表（勤務時間帯）'!$D$6:$X$47,21,FALSE))</f>
        <v>7.9999999999999982</v>
      </c>
      <c r="AU55" s="1081" t="str">
        <f>IF(AU54="","",VLOOKUP(AU54,'標準様式１【記載例】シフト記号表（勤務時間帯）'!$D$6:$X$47,21,FALSE))</f>
        <v/>
      </c>
      <c r="AV55" s="1095" t="str">
        <f>IF(AV54="","",VLOOKUP(AV54,'標準様式１【記載例】シフト記号表（勤務時間帯）'!$D$6:$X$47,21,FALSE))</f>
        <v/>
      </c>
      <c r="AW55" s="1071" t="str">
        <f>IF(AW54="","",VLOOKUP(AW54,'標準様式１【記載例】シフト記号表（勤務時間帯）'!$D$6:$X$47,21,FALSE))</f>
        <v/>
      </c>
      <c r="AX55" s="1081" t="str">
        <f>IF(AX54="","",VLOOKUP(AX54,'標準様式１【記載例】シフト記号表（勤務時間帯）'!$D$6:$X$47,21,FALSE))</f>
        <v/>
      </c>
      <c r="AY55" s="1081" t="str">
        <f>IF(AY54="","",VLOOKUP(AY54,'標準様式１【記載例】シフト記号表（勤務時間帯）'!$D$6:$X$47,21,FALSE))</f>
        <v/>
      </c>
      <c r="AZ55" s="1131">
        <f>IF($BC$3="４週",SUM(U55:AV55),IF($BC$3="暦月",SUM(U55:AY55),""))</f>
        <v>63.999999999999993</v>
      </c>
      <c r="BA55" s="1143"/>
      <c r="BB55" s="1157">
        <f>IF($BC$3="４週",AZ55/4,IF($BC$3="暦月",(AZ55/($BC$8/7)),""))</f>
        <v>15.999999999999998</v>
      </c>
      <c r="BC55" s="1143"/>
      <c r="BD55" s="1173"/>
      <c r="BE55" s="1177"/>
      <c r="BF55" s="1177"/>
      <c r="BG55" s="1177"/>
      <c r="BH55" s="1182"/>
    </row>
    <row r="56" spans="2:60" ht="20.25" customHeight="1">
      <c r="B56" s="940"/>
      <c r="C56" s="953"/>
      <c r="D56" s="966"/>
      <c r="E56" s="974"/>
      <c r="F56" s="974"/>
      <c r="G56" s="982" t="str">
        <f>C54</f>
        <v>介護従業者</v>
      </c>
      <c r="H56" s="992"/>
      <c r="I56" s="1001"/>
      <c r="J56" s="1007"/>
      <c r="K56" s="1007"/>
      <c r="L56" s="982"/>
      <c r="M56" s="1013"/>
      <c r="N56" s="1018"/>
      <c r="O56" s="1023"/>
      <c r="P56" s="1030" t="s">
        <v>30</v>
      </c>
      <c r="Q56" s="1038"/>
      <c r="R56" s="1038"/>
      <c r="S56" s="1046"/>
      <c r="T56" s="1060"/>
      <c r="U56" s="1072" t="str">
        <f>IF(U54="","",VLOOKUP(U54,'標準様式１【記載例】シフト記号表（勤務時間帯）'!$D$6:$Z$47,23,FALSE))</f>
        <v/>
      </c>
      <c r="V56" s="1082" t="str">
        <f>IF(V54="","",VLOOKUP(V54,'標準様式１【記載例】シフト記号表（勤務時間帯）'!$D$6:$Z$47,23,FALSE))</f>
        <v>-</v>
      </c>
      <c r="W56" s="1082" t="str">
        <f>IF(W54="","",VLOOKUP(W54,'標準様式１【記載例】シフト記号表（勤務時間帯）'!$D$6:$Z$47,23,FALSE))</f>
        <v/>
      </c>
      <c r="X56" s="1082" t="str">
        <f>IF(X54="","",VLOOKUP(X54,'標準様式１【記載例】シフト記号表（勤務時間帯）'!$D$6:$Z$47,23,FALSE))</f>
        <v/>
      </c>
      <c r="Y56" s="1082" t="str">
        <f>IF(Y54="","",VLOOKUP(Y54,'標準様式１【記載例】シフト記号表（勤務時間帯）'!$D$6:$Z$47,23,FALSE))</f>
        <v>-</v>
      </c>
      <c r="Z56" s="1082" t="str">
        <f>IF(Z54="","",VLOOKUP(Z54,'標準様式１【記載例】シフト記号表（勤務時間帯）'!$D$6:$Z$47,23,FALSE))</f>
        <v/>
      </c>
      <c r="AA56" s="1096" t="str">
        <f>IF(AA54="","",VLOOKUP(AA54,'標準様式１【記載例】シフト記号表（勤務時間帯）'!$D$6:$Z$47,23,FALSE))</f>
        <v/>
      </c>
      <c r="AB56" s="1072" t="str">
        <f>IF(AB54="","",VLOOKUP(AB54,'標準様式１【記載例】シフト記号表（勤務時間帯）'!$D$6:$Z$47,23,FALSE))</f>
        <v/>
      </c>
      <c r="AC56" s="1082" t="str">
        <f>IF(AC54="","",VLOOKUP(AC54,'標準様式１【記載例】シフト記号表（勤務時間帯）'!$D$6:$Z$47,23,FALSE))</f>
        <v>-</v>
      </c>
      <c r="AD56" s="1082" t="str">
        <f>IF(AD54="","",VLOOKUP(AD54,'標準様式１【記載例】シフト記号表（勤務時間帯）'!$D$6:$Z$47,23,FALSE))</f>
        <v/>
      </c>
      <c r="AE56" s="1082" t="str">
        <f>IF(AE54="","",VLOOKUP(AE54,'標準様式１【記載例】シフト記号表（勤務時間帯）'!$D$6:$Z$47,23,FALSE))</f>
        <v/>
      </c>
      <c r="AF56" s="1082" t="str">
        <f>IF(AF54="","",VLOOKUP(AF54,'標準様式１【記載例】シフト記号表（勤務時間帯）'!$D$6:$Z$47,23,FALSE))</f>
        <v>-</v>
      </c>
      <c r="AG56" s="1082" t="str">
        <f>IF(AG54="","",VLOOKUP(AG54,'標準様式１【記載例】シフト記号表（勤務時間帯）'!$D$6:$Z$47,23,FALSE))</f>
        <v/>
      </c>
      <c r="AH56" s="1096" t="str">
        <f>IF(AH54="","",VLOOKUP(AH54,'標準様式１【記載例】シフト記号表（勤務時間帯）'!$D$6:$Z$47,23,FALSE))</f>
        <v/>
      </c>
      <c r="AI56" s="1072" t="str">
        <f>IF(AI54="","",VLOOKUP(AI54,'標準様式１【記載例】シフト記号表（勤務時間帯）'!$D$6:$Z$47,23,FALSE))</f>
        <v/>
      </c>
      <c r="AJ56" s="1082" t="str">
        <f>IF(AJ54="","",VLOOKUP(AJ54,'標準様式１【記載例】シフト記号表（勤務時間帯）'!$D$6:$Z$47,23,FALSE))</f>
        <v>-</v>
      </c>
      <c r="AK56" s="1082" t="str">
        <f>IF(AK54="","",VLOOKUP(AK54,'標準様式１【記載例】シフト記号表（勤務時間帯）'!$D$6:$Z$47,23,FALSE))</f>
        <v/>
      </c>
      <c r="AL56" s="1082" t="str">
        <f>IF(AL54="","",VLOOKUP(AL54,'標準様式１【記載例】シフト記号表（勤務時間帯）'!$D$6:$Z$47,23,FALSE))</f>
        <v/>
      </c>
      <c r="AM56" s="1082" t="str">
        <f>IF(AM54="","",VLOOKUP(AM54,'標準様式１【記載例】シフト記号表（勤務時間帯）'!$D$6:$Z$47,23,FALSE))</f>
        <v>-</v>
      </c>
      <c r="AN56" s="1082" t="str">
        <f>IF(AN54="","",VLOOKUP(AN54,'標準様式１【記載例】シフト記号表（勤務時間帯）'!$D$6:$Z$47,23,FALSE))</f>
        <v/>
      </c>
      <c r="AO56" s="1096" t="str">
        <f>IF(AO54="","",VLOOKUP(AO54,'標準様式１【記載例】シフト記号表（勤務時間帯）'!$D$6:$Z$47,23,FALSE))</f>
        <v/>
      </c>
      <c r="AP56" s="1072" t="str">
        <f>IF(AP54="","",VLOOKUP(AP54,'標準様式１【記載例】シフト記号表（勤務時間帯）'!$D$6:$Z$47,23,FALSE))</f>
        <v/>
      </c>
      <c r="AQ56" s="1082" t="str">
        <f>IF(AQ54="","",VLOOKUP(AQ54,'標準様式１【記載例】シフト記号表（勤務時間帯）'!$D$6:$Z$47,23,FALSE))</f>
        <v>-</v>
      </c>
      <c r="AR56" s="1082" t="str">
        <f>IF(AR54="","",VLOOKUP(AR54,'標準様式１【記載例】シフト記号表（勤務時間帯）'!$D$6:$Z$47,23,FALSE))</f>
        <v/>
      </c>
      <c r="AS56" s="1082" t="str">
        <f>IF(AS54="","",VLOOKUP(AS54,'標準様式１【記載例】シフト記号表（勤務時間帯）'!$D$6:$Z$47,23,FALSE))</f>
        <v/>
      </c>
      <c r="AT56" s="1082" t="str">
        <f>IF(AT54="","",VLOOKUP(AT54,'標準様式１【記載例】シフト記号表（勤務時間帯）'!$D$6:$Z$47,23,FALSE))</f>
        <v>-</v>
      </c>
      <c r="AU56" s="1082" t="str">
        <f>IF(AU54="","",VLOOKUP(AU54,'標準様式１【記載例】シフト記号表（勤務時間帯）'!$D$6:$Z$47,23,FALSE))</f>
        <v/>
      </c>
      <c r="AV56" s="1096" t="str">
        <f>IF(AV54="","",VLOOKUP(AV54,'標準様式１【記載例】シフト記号表（勤務時間帯）'!$D$6:$Z$47,23,FALSE))</f>
        <v/>
      </c>
      <c r="AW56" s="1072" t="str">
        <f>IF(AW54="","",VLOOKUP(AW54,'標準様式１【記載例】シフト記号表（勤務時間帯）'!$D$6:$Z$47,23,FALSE))</f>
        <v/>
      </c>
      <c r="AX56" s="1082" t="str">
        <f>IF(AX54="","",VLOOKUP(AX54,'標準様式１【記載例】シフト記号表（勤務時間帯）'!$D$6:$Z$47,23,FALSE))</f>
        <v/>
      </c>
      <c r="AY56" s="1082" t="str">
        <f>IF(AY54="","",VLOOKUP(AY54,'標準様式１【記載例】シフト記号表（勤務時間帯）'!$D$6:$Z$47,23,FALSE))</f>
        <v/>
      </c>
      <c r="AZ56" s="1132">
        <f>IF($BC$3="４週",SUM(U56:AV56),IF($BC$3="暦月",SUM(U56:AY56),""))</f>
        <v>0</v>
      </c>
      <c r="BA56" s="1144"/>
      <c r="BB56" s="1158">
        <f>IF($BC$3="４週",AZ56/4,IF($BC$3="暦月",(AZ56/($BC$8/7)),""))</f>
        <v>0</v>
      </c>
      <c r="BC56" s="1144"/>
      <c r="BD56" s="1174"/>
      <c r="BE56" s="1178"/>
      <c r="BF56" s="1178"/>
      <c r="BG56" s="1178"/>
      <c r="BH56" s="1183"/>
    </row>
    <row r="57" spans="2:60" ht="20.25" customHeight="1">
      <c r="B57" s="941"/>
      <c r="C57" s="954" t="s">
        <v>705</v>
      </c>
      <c r="D57" s="967"/>
      <c r="E57" s="975"/>
      <c r="F57" s="973"/>
      <c r="G57" s="981"/>
      <c r="H57" s="994" t="s">
        <v>712</v>
      </c>
      <c r="I57" s="1002" t="s">
        <v>711</v>
      </c>
      <c r="J57" s="1008"/>
      <c r="K57" s="1008"/>
      <c r="L57" s="983"/>
      <c r="M57" s="1014" t="s">
        <v>198</v>
      </c>
      <c r="N57" s="1019"/>
      <c r="O57" s="1024"/>
      <c r="P57" s="1029" t="s">
        <v>305</v>
      </c>
      <c r="Q57" s="915"/>
      <c r="R57" s="915"/>
      <c r="S57" s="959"/>
      <c r="T57" s="1059"/>
      <c r="U57" s="1073" t="s">
        <v>119</v>
      </c>
      <c r="V57" s="1083"/>
      <c r="W57" s="1083" t="s">
        <v>119</v>
      </c>
      <c r="X57" s="1083"/>
      <c r="Y57" s="1083"/>
      <c r="Z57" s="1083" t="s">
        <v>119</v>
      </c>
      <c r="AA57" s="1097" t="s">
        <v>119</v>
      </c>
      <c r="AB57" s="1073" t="s">
        <v>119</v>
      </c>
      <c r="AC57" s="1083"/>
      <c r="AD57" s="1083" t="s">
        <v>119</v>
      </c>
      <c r="AE57" s="1083"/>
      <c r="AF57" s="1083"/>
      <c r="AG57" s="1083" t="s">
        <v>119</v>
      </c>
      <c r="AH57" s="1097" t="s">
        <v>119</v>
      </c>
      <c r="AI57" s="1073" t="s">
        <v>119</v>
      </c>
      <c r="AJ57" s="1083"/>
      <c r="AK57" s="1083" t="s">
        <v>119</v>
      </c>
      <c r="AL57" s="1083"/>
      <c r="AM57" s="1083"/>
      <c r="AN57" s="1083" t="s">
        <v>119</v>
      </c>
      <c r="AO57" s="1097" t="s">
        <v>119</v>
      </c>
      <c r="AP57" s="1073" t="s">
        <v>119</v>
      </c>
      <c r="AQ57" s="1083"/>
      <c r="AR57" s="1083" t="s">
        <v>119</v>
      </c>
      <c r="AS57" s="1083"/>
      <c r="AT57" s="1083"/>
      <c r="AU57" s="1083" t="s">
        <v>119</v>
      </c>
      <c r="AV57" s="1097" t="s">
        <v>119</v>
      </c>
      <c r="AW57" s="1073"/>
      <c r="AX57" s="1083"/>
      <c r="AY57" s="1083"/>
      <c r="AZ57" s="1133"/>
      <c r="BA57" s="1145"/>
      <c r="BB57" s="1159"/>
      <c r="BC57" s="1145"/>
      <c r="BD57" s="1175"/>
      <c r="BE57" s="1179"/>
      <c r="BF57" s="1179"/>
      <c r="BG57" s="1179"/>
      <c r="BH57" s="1184"/>
    </row>
    <row r="58" spans="2:60" ht="20.25" customHeight="1">
      <c r="B58" s="939">
        <f>B55+1</f>
        <v>13</v>
      </c>
      <c r="C58" s="952"/>
      <c r="D58" s="965"/>
      <c r="E58" s="973"/>
      <c r="F58" s="973" t="str">
        <f>C57</f>
        <v>介護従業者</v>
      </c>
      <c r="G58" s="981"/>
      <c r="H58" s="991"/>
      <c r="I58" s="1000"/>
      <c r="J58" s="1006"/>
      <c r="K58" s="1006"/>
      <c r="L58" s="981"/>
      <c r="M58" s="1012"/>
      <c r="N58" s="1017"/>
      <c r="O58" s="1022"/>
      <c r="P58" s="1027" t="s">
        <v>301</v>
      </c>
      <c r="Q58" s="1034"/>
      <c r="R58" s="1034"/>
      <c r="S58" s="1042"/>
      <c r="T58" s="1054"/>
      <c r="U58" s="1071">
        <f>IF(U57="","",VLOOKUP(U57,'標準様式１【記載例】シフト記号表（勤務時間帯）'!$D$6:$X$47,21,FALSE))</f>
        <v>6</v>
      </c>
      <c r="V58" s="1081" t="str">
        <f>IF(V57="","",VLOOKUP(V57,'標準様式１【記載例】シフト記号表（勤務時間帯）'!$D$6:$X$47,21,FALSE))</f>
        <v/>
      </c>
      <c r="W58" s="1081">
        <f>IF(W57="","",VLOOKUP(W57,'標準様式１【記載例】シフト記号表（勤務時間帯）'!$D$6:$X$47,21,FALSE))</f>
        <v>6</v>
      </c>
      <c r="X58" s="1081" t="str">
        <f>IF(X57="","",VLOOKUP(X57,'標準様式１【記載例】シフト記号表（勤務時間帯）'!$D$6:$X$47,21,FALSE))</f>
        <v/>
      </c>
      <c r="Y58" s="1081" t="str">
        <f>IF(Y57="","",VLOOKUP(Y57,'標準様式１【記載例】シフト記号表（勤務時間帯）'!$D$6:$X$47,21,FALSE))</f>
        <v/>
      </c>
      <c r="Z58" s="1081">
        <f>IF(Z57="","",VLOOKUP(Z57,'標準様式１【記載例】シフト記号表（勤務時間帯）'!$D$6:$X$47,21,FALSE))</f>
        <v>6</v>
      </c>
      <c r="AA58" s="1095">
        <f>IF(AA57="","",VLOOKUP(AA57,'標準様式１【記載例】シフト記号表（勤務時間帯）'!$D$6:$X$47,21,FALSE))</f>
        <v>6</v>
      </c>
      <c r="AB58" s="1071">
        <f>IF(AB57="","",VLOOKUP(AB57,'標準様式１【記載例】シフト記号表（勤務時間帯）'!$D$6:$X$47,21,FALSE))</f>
        <v>6</v>
      </c>
      <c r="AC58" s="1081" t="str">
        <f>IF(AC57="","",VLOOKUP(AC57,'標準様式１【記載例】シフト記号表（勤務時間帯）'!$D$6:$X$47,21,FALSE))</f>
        <v/>
      </c>
      <c r="AD58" s="1081">
        <f>IF(AD57="","",VLOOKUP(AD57,'標準様式１【記載例】シフト記号表（勤務時間帯）'!$D$6:$X$47,21,FALSE))</f>
        <v>6</v>
      </c>
      <c r="AE58" s="1081" t="str">
        <f>IF(AE57="","",VLOOKUP(AE57,'標準様式１【記載例】シフト記号表（勤務時間帯）'!$D$6:$X$47,21,FALSE))</f>
        <v/>
      </c>
      <c r="AF58" s="1081" t="str">
        <f>IF(AF57="","",VLOOKUP(AF57,'標準様式１【記載例】シフト記号表（勤務時間帯）'!$D$6:$X$47,21,FALSE))</f>
        <v/>
      </c>
      <c r="AG58" s="1081">
        <f>IF(AG57="","",VLOOKUP(AG57,'標準様式１【記載例】シフト記号表（勤務時間帯）'!$D$6:$X$47,21,FALSE))</f>
        <v>6</v>
      </c>
      <c r="AH58" s="1095">
        <f>IF(AH57="","",VLOOKUP(AH57,'標準様式１【記載例】シフト記号表（勤務時間帯）'!$D$6:$X$47,21,FALSE))</f>
        <v>6</v>
      </c>
      <c r="AI58" s="1071">
        <f>IF(AI57="","",VLOOKUP(AI57,'標準様式１【記載例】シフト記号表（勤務時間帯）'!$D$6:$X$47,21,FALSE))</f>
        <v>6</v>
      </c>
      <c r="AJ58" s="1081" t="str">
        <f>IF(AJ57="","",VLOOKUP(AJ57,'標準様式１【記載例】シフト記号表（勤務時間帯）'!$D$6:$X$47,21,FALSE))</f>
        <v/>
      </c>
      <c r="AK58" s="1081">
        <f>IF(AK57="","",VLOOKUP(AK57,'標準様式１【記載例】シフト記号表（勤務時間帯）'!$D$6:$X$47,21,FALSE))</f>
        <v>6</v>
      </c>
      <c r="AL58" s="1081" t="str">
        <f>IF(AL57="","",VLOOKUP(AL57,'標準様式１【記載例】シフト記号表（勤務時間帯）'!$D$6:$X$47,21,FALSE))</f>
        <v/>
      </c>
      <c r="AM58" s="1081" t="str">
        <f>IF(AM57="","",VLOOKUP(AM57,'標準様式１【記載例】シフト記号表（勤務時間帯）'!$D$6:$X$47,21,FALSE))</f>
        <v/>
      </c>
      <c r="AN58" s="1081">
        <f>IF(AN57="","",VLOOKUP(AN57,'標準様式１【記載例】シフト記号表（勤務時間帯）'!$D$6:$X$47,21,FALSE))</f>
        <v>6</v>
      </c>
      <c r="AO58" s="1095">
        <f>IF(AO57="","",VLOOKUP(AO57,'標準様式１【記載例】シフト記号表（勤務時間帯）'!$D$6:$X$47,21,FALSE))</f>
        <v>6</v>
      </c>
      <c r="AP58" s="1071">
        <f>IF(AP57="","",VLOOKUP(AP57,'標準様式１【記載例】シフト記号表（勤務時間帯）'!$D$6:$X$47,21,FALSE))</f>
        <v>6</v>
      </c>
      <c r="AQ58" s="1081" t="str">
        <f>IF(AQ57="","",VLOOKUP(AQ57,'標準様式１【記載例】シフト記号表（勤務時間帯）'!$D$6:$X$47,21,FALSE))</f>
        <v/>
      </c>
      <c r="AR58" s="1081">
        <f>IF(AR57="","",VLOOKUP(AR57,'標準様式１【記載例】シフト記号表（勤務時間帯）'!$D$6:$X$47,21,FALSE))</f>
        <v>6</v>
      </c>
      <c r="AS58" s="1081" t="str">
        <f>IF(AS57="","",VLOOKUP(AS57,'標準様式１【記載例】シフト記号表（勤務時間帯）'!$D$6:$X$47,21,FALSE))</f>
        <v/>
      </c>
      <c r="AT58" s="1081" t="str">
        <f>IF(AT57="","",VLOOKUP(AT57,'標準様式１【記載例】シフト記号表（勤務時間帯）'!$D$6:$X$47,21,FALSE))</f>
        <v/>
      </c>
      <c r="AU58" s="1081">
        <f>IF(AU57="","",VLOOKUP(AU57,'標準様式１【記載例】シフト記号表（勤務時間帯）'!$D$6:$X$47,21,FALSE))</f>
        <v>6</v>
      </c>
      <c r="AV58" s="1095">
        <f>IF(AV57="","",VLOOKUP(AV57,'標準様式１【記載例】シフト記号表（勤務時間帯）'!$D$6:$X$47,21,FALSE))</f>
        <v>6</v>
      </c>
      <c r="AW58" s="1071" t="str">
        <f>IF(AW57="","",VLOOKUP(AW57,'標準様式１【記載例】シフト記号表（勤務時間帯）'!$D$6:$X$47,21,FALSE))</f>
        <v/>
      </c>
      <c r="AX58" s="1081" t="str">
        <f>IF(AX57="","",VLOOKUP(AX57,'標準様式１【記載例】シフト記号表（勤務時間帯）'!$D$6:$X$47,21,FALSE))</f>
        <v/>
      </c>
      <c r="AY58" s="1081" t="str">
        <f>IF(AY57="","",VLOOKUP(AY57,'標準様式１【記載例】シフト記号表（勤務時間帯）'!$D$6:$X$47,21,FALSE))</f>
        <v/>
      </c>
      <c r="AZ58" s="1131">
        <f>IF($BC$3="４週",SUM(U58:AV58),IF($BC$3="暦月",SUM(U58:AY58),""))</f>
        <v>96</v>
      </c>
      <c r="BA58" s="1143"/>
      <c r="BB58" s="1157">
        <f>IF($BC$3="４週",AZ58/4,IF($BC$3="暦月",(AZ58/($BC$8/7)),""))</f>
        <v>24</v>
      </c>
      <c r="BC58" s="1143"/>
      <c r="BD58" s="1173"/>
      <c r="BE58" s="1177"/>
      <c r="BF58" s="1177"/>
      <c r="BG58" s="1177"/>
      <c r="BH58" s="1182"/>
    </row>
    <row r="59" spans="2:60" ht="20.25" customHeight="1">
      <c r="B59" s="940"/>
      <c r="C59" s="953"/>
      <c r="D59" s="966"/>
      <c r="E59" s="974"/>
      <c r="F59" s="974"/>
      <c r="G59" s="982" t="str">
        <f>C57</f>
        <v>介護従業者</v>
      </c>
      <c r="H59" s="992"/>
      <c r="I59" s="1001"/>
      <c r="J59" s="1007"/>
      <c r="K59" s="1007"/>
      <c r="L59" s="982"/>
      <c r="M59" s="1013"/>
      <c r="N59" s="1018"/>
      <c r="O59" s="1023"/>
      <c r="P59" s="1030" t="s">
        <v>30</v>
      </c>
      <c r="Q59" s="1038"/>
      <c r="R59" s="1038"/>
      <c r="S59" s="1046"/>
      <c r="T59" s="1060"/>
      <c r="U59" s="1072" t="str">
        <f>IF(U57="","",VLOOKUP(U57,'標準様式１【記載例】シフト記号表（勤務時間帯）'!$D$6:$Z$47,23,FALSE))</f>
        <v>-</v>
      </c>
      <c r="V59" s="1082" t="str">
        <f>IF(V57="","",VLOOKUP(V57,'標準様式１【記載例】シフト記号表（勤務時間帯）'!$D$6:$Z$47,23,FALSE))</f>
        <v/>
      </c>
      <c r="W59" s="1082" t="str">
        <f>IF(W57="","",VLOOKUP(W57,'標準様式１【記載例】シフト記号表（勤務時間帯）'!$D$6:$Z$47,23,FALSE))</f>
        <v>-</v>
      </c>
      <c r="X59" s="1082" t="str">
        <f>IF(X57="","",VLOOKUP(X57,'標準様式１【記載例】シフト記号表（勤務時間帯）'!$D$6:$Z$47,23,FALSE))</f>
        <v/>
      </c>
      <c r="Y59" s="1082" t="str">
        <f>IF(Y57="","",VLOOKUP(Y57,'標準様式１【記載例】シフト記号表（勤務時間帯）'!$D$6:$Z$47,23,FALSE))</f>
        <v/>
      </c>
      <c r="Z59" s="1082" t="str">
        <f>IF(Z57="","",VLOOKUP(Z57,'標準様式１【記載例】シフト記号表（勤務時間帯）'!$D$6:$Z$47,23,FALSE))</f>
        <v>-</v>
      </c>
      <c r="AA59" s="1096" t="str">
        <f>IF(AA57="","",VLOOKUP(AA57,'標準様式１【記載例】シフト記号表（勤務時間帯）'!$D$6:$Z$47,23,FALSE))</f>
        <v>-</v>
      </c>
      <c r="AB59" s="1072" t="str">
        <f>IF(AB57="","",VLOOKUP(AB57,'標準様式１【記載例】シフト記号表（勤務時間帯）'!$D$6:$Z$47,23,FALSE))</f>
        <v>-</v>
      </c>
      <c r="AC59" s="1082" t="str">
        <f>IF(AC57="","",VLOOKUP(AC57,'標準様式１【記載例】シフト記号表（勤務時間帯）'!$D$6:$Z$47,23,FALSE))</f>
        <v/>
      </c>
      <c r="AD59" s="1082" t="str">
        <f>IF(AD57="","",VLOOKUP(AD57,'標準様式１【記載例】シフト記号表（勤務時間帯）'!$D$6:$Z$47,23,FALSE))</f>
        <v>-</v>
      </c>
      <c r="AE59" s="1082" t="str">
        <f>IF(AE57="","",VLOOKUP(AE57,'標準様式１【記載例】シフト記号表（勤務時間帯）'!$D$6:$Z$47,23,FALSE))</f>
        <v/>
      </c>
      <c r="AF59" s="1082" t="str">
        <f>IF(AF57="","",VLOOKUP(AF57,'標準様式１【記載例】シフト記号表（勤務時間帯）'!$D$6:$Z$47,23,FALSE))</f>
        <v/>
      </c>
      <c r="AG59" s="1082" t="str">
        <f>IF(AG57="","",VLOOKUP(AG57,'標準様式１【記載例】シフト記号表（勤務時間帯）'!$D$6:$Z$47,23,FALSE))</f>
        <v>-</v>
      </c>
      <c r="AH59" s="1096" t="str">
        <f>IF(AH57="","",VLOOKUP(AH57,'標準様式１【記載例】シフト記号表（勤務時間帯）'!$D$6:$Z$47,23,FALSE))</f>
        <v>-</v>
      </c>
      <c r="AI59" s="1072" t="str">
        <f>IF(AI57="","",VLOOKUP(AI57,'標準様式１【記載例】シフト記号表（勤務時間帯）'!$D$6:$Z$47,23,FALSE))</f>
        <v>-</v>
      </c>
      <c r="AJ59" s="1082" t="str">
        <f>IF(AJ57="","",VLOOKUP(AJ57,'標準様式１【記載例】シフト記号表（勤務時間帯）'!$D$6:$Z$47,23,FALSE))</f>
        <v/>
      </c>
      <c r="AK59" s="1082" t="str">
        <f>IF(AK57="","",VLOOKUP(AK57,'標準様式１【記載例】シフト記号表（勤務時間帯）'!$D$6:$Z$47,23,FALSE))</f>
        <v>-</v>
      </c>
      <c r="AL59" s="1082" t="str">
        <f>IF(AL57="","",VLOOKUP(AL57,'標準様式１【記載例】シフト記号表（勤務時間帯）'!$D$6:$Z$47,23,FALSE))</f>
        <v/>
      </c>
      <c r="AM59" s="1082" t="str">
        <f>IF(AM57="","",VLOOKUP(AM57,'標準様式１【記載例】シフト記号表（勤務時間帯）'!$D$6:$Z$47,23,FALSE))</f>
        <v/>
      </c>
      <c r="AN59" s="1082" t="str">
        <f>IF(AN57="","",VLOOKUP(AN57,'標準様式１【記載例】シフト記号表（勤務時間帯）'!$D$6:$Z$47,23,FALSE))</f>
        <v>-</v>
      </c>
      <c r="AO59" s="1096" t="str">
        <f>IF(AO57="","",VLOOKUP(AO57,'標準様式１【記載例】シフト記号表（勤務時間帯）'!$D$6:$Z$47,23,FALSE))</f>
        <v>-</v>
      </c>
      <c r="AP59" s="1072" t="str">
        <f>IF(AP57="","",VLOOKUP(AP57,'標準様式１【記載例】シフト記号表（勤務時間帯）'!$D$6:$Z$47,23,FALSE))</f>
        <v>-</v>
      </c>
      <c r="AQ59" s="1082" t="str">
        <f>IF(AQ57="","",VLOOKUP(AQ57,'標準様式１【記載例】シフト記号表（勤務時間帯）'!$D$6:$Z$47,23,FALSE))</f>
        <v/>
      </c>
      <c r="AR59" s="1082" t="str">
        <f>IF(AR57="","",VLOOKUP(AR57,'標準様式１【記載例】シフト記号表（勤務時間帯）'!$D$6:$Z$47,23,FALSE))</f>
        <v>-</v>
      </c>
      <c r="AS59" s="1082" t="str">
        <f>IF(AS57="","",VLOOKUP(AS57,'標準様式１【記載例】シフト記号表（勤務時間帯）'!$D$6:$Z$47,23,FALSE))</f>
        <v/>
      </c>
      <c r="AT59" s="1082" t="str">
        <f>IF(AT57="","",VLOOKUP(AT57,'標準様式１【記載例】シフト記号表（勤務時間帯）'!$D$6:$Z$47,23,FALSE))</f>
        <v/>
      </c>
      <c r="AU59" s="1082" t="str">
        <f>IF(AU57="","",VLOOKUP(AU57,'標準様式１【記載例】シフト記号表（勤務時間帯）'!$D$6:$Z$47,23,FALSE))</f>
        <v>-</v>
      </c>
      <c r="AV59" s="1096" t="str">
        <f>IF(AV57="","",VLOOKUP(AV57,'標準様式１【記載例】シフト記号表（勤務時間帯）'!$D$6:$Z$47,23,FALSE))</f>
        <v>-</v>
      </c>
      <c r="AW59" s="1072" t="str">
        <f>IF(AW57="","",VLOOKUP(AW57,'標準様式１【記載例】シフト記号表（勤務時間帯）'!$D$6:$Z$47,23,FALSE))</f>
        <v/>
      </c>
      <c r="AX59" s="1082" t="str">
        <f>IF(AX57="","",VLOOKUP(AX57,'標準様式１【記載例】シフト記号表（勤務時間帯）'!$D$6:$Z$47,23,FALSE))</f>
        <v/>
      </c>
      <c r="AY59" s="1082" t="str">
        <f>IF(AY57="","",VLOOKUP(AY57,'標準様式１【記載例】シフト記号表（勤務時間帯）'!$D$6:$Z$47,23,FALSE))</f>
        <v/>
      </c>
      <c r="AZ59" s="1132">
        <f>IF($BC$3="４週",SUM(U59:AV59),IF($BC$3="暦月",SUM(U59:AY59),""))</f>
        <v>0</v>
      </c>
      <c r="BA59" s="1144"/>
      <c r="BB59" s="1158">
        <f>IF($BC$3="４週",AZ59/4,IF($BC$3="暦月",(AZ59/($BC$8/7)),""))</f>
        <v>0</v>
      </c>
      <c r="BC59" s="1144"/>
      <c r="BD59" s="1174"/>
      <c r="BE59" s="1178"/>
      <c r="BF59" s="1178"/>
      <c r="BG59" s="1178"/>
      <c r="BH59" s="1183"/>
    </row>
    <row r="60" spans="2:60" ht="20.25" customHeight="1">
      <c r="B60" s="941"/>
      <c r="C60" s="954" t="s">
        <v>705</v>
      </c>
      <c r="D60" s="967"/>
      <c r="E60" s="975"/>
      <c r="F60" s="973"/>
      <c r="G60" s="981"/>
      <c r="H60" s="994" t="s">
        <v>712</v>
      </c>
      <c r="I60" s="1002" t="s">
        <v>711</v>
      </c>
      <c r="J60" s="1008"/>
      <c r="K60" s="1008"/>
      <c r="L60" s="983"/>
      <c r="M60" s="1014" t="s">
        <v>714</v>
      </c>
      <c r="N60" s="1019"/>
      <c r="O60" s="1024"/>
      <c r="P60" s="1029" t="s">
        <v>305</v>
      </c>
      <c r="Q60" s="915"/>
      <c r="R60" s="915"/>
      <c r="S60" s="959"/>
      <c r="T60" s="1059"/>
      <c r="U60" s="1073" t="s">
        <v>350</v>
      </c>
      <c r="V60" s="1083" t="s">
        <v>350</v>
      </c>
      <c r="W60" s="1083" t="s">
        <v>350</v>
      </c>
      <c r="X60" s="1083"/>
      <c r="Y60" s="1083"/>
      <c r="Z60" s="1083"/>
      <c r="AA60" s="1097" t="s">
        <v>350</v>
      </c>
      <c r="AB60" s="1073" t="s">
        <v>350</v>
      </c>
      <c r="AC60" s="1083" t="s">
        <v>350</v>
      </c>
      <c r="AD60" s="1083" t="s">
        <v>350</v>
      </c>
      <c r="AE60" s="1083"/>
      <c r="AF60" s="1083"/>
      <c r="AG60" s="1083"/>
      <c r="AH60" s="1097" t="s">
        <v>350</v>
      </c>
      <c r="AI60" s="1073" t="s">
        <v>350</v>
      </c>
      <c r="AJ60" s="1083" t="s">
        <v>350</v>
      </c>
      <c r="AK60" s="1083" t="s">
        <v>350</v>
      </c>
      <c r="AL60" s="1083"/>
      <c r="AM60" s="1083"/>
      <c r="AN60" s="1083"/>
      <c r="AO60" s="1097" t="s">
        <v>350</v>
      </c>
      <c r="AP60" s="1073" t="s">
        <v>350</v>
      </c>
      <c r="AQ60" s="1083" t="s">
        <v>350</v>
      </c>
      <c r="AR60" s="1083" t="s">
        <v>350</v>
      </c>
      <c r="AS60" s="1083"/>
      <c r="AT60" s="1083"/>
      <c r="AU60" s="1083"/>
      <c r="AV60" s="1097" t="s">
        <v>350</v>
      </c>
      <c r="AW60" s="1073"/>
      <c r="AX60" s="1083"/>
      <c r="AY60" s="1083"/>
      <c r="AZ60" s="1133"/>
      <c r="BA60" s="1145"/>
      <c r="BB60" s="1159"/>
      <c r="BC60" s="1145"/>
      <c r="BD60" s="1175"/>
      <c r="BE60" s="1179"/>
      <c r="BF60" s="1179"/>
      <c r="BG60" s="1179"/>
      <c r="BH60" s="1184"/>
    </row>
    <row r="61" spans="2:60" ht="20.25" customHeight="1">
      <c r="B61" s="939">
        <f>B58+1</f>
        <v>14</v>
      </c>
      <c r="C61" s="952"/>
      <c r="D61" s="965"/>
      <c r="E61" s="973"/>
      <c r="F61" s="973" t="str">
        <f>C60</f>
        <v>介護従業者</v>
      </c>
      <c r="G61" s="981"/>
      <c r="H61" s="991"/>
      <c r="I61" s="1000"/>
      <c r="J61" s="1006"/>
      <c r="K61" s="1006"/>
      <c r="L61" s="981"/>
      <c r="M61" s="1012"/>
      <c r="N61" s="1017"/>
      <c r="O61" s="1022"/>
      <c r="P61" s="1027" t="s">
        <v>301</v>
      </c>
      <c r="Q61" s="1034"/>
      <c r="R61" s="1034"/>
      <c r="S61" s="1042"/>
      <c r="T61" s="1054"/>
      <c r="U61" s="1071">
        <f>IF(U60="","",VLOOKUP(U60,'標準様式１【記載例】シフト記号表（勤務時間帯）'!$D$6:$X$47,21,FALSE))</f>
        <v>4.0000000000000018</v>
      </c>
      <c r="V61" s="1081">
        <f>IF(V60="","",VLOOKUP(V60,'標準様式１【記載例】シフト記号表（勤務時間帯）'!$D$6:$X$47,21,FALSE))</f>
        <v>4.0000000000000018</v>
      </c>
      <c r="W61" s="1081">
        <f>IF(W60="","",VLOOKUP(W60,'標準様式１【記載例】シフト記号表（勤務時間帯）'!$D$6:$X$47,21,FALSE))</f>
        <v>4.0000000000000018</v>
      </c>
      <c r="X61" s="1081" t="str">
        <f>IF(X60="","",VLOOKUP(X60,'標準様式１【記載例】シフト記号表（勤務時間帯）'!$D$6:$X$47,21,FALSE))</f>
        <v/>
      </c>
      <c r="Y61" s="1081" t="str">
        <f>IF(Y60="","",VLOOKUP(Y60,'標準様式１【記載例】シフト記号表（勤務時間帯）'!$D$6:$X$47,21,FALSE))</f>
        <v/>
      </c>
      <c r="Z61" s="1081" t="str">
        <f>IF(Z60="","",VLOOKUP(Z60,'標準様式１【記載例】シフト記号表（勤務時間帯）'!$D$6:$X$47,21,FALSE))</f>
        <v/>
      </c>
      <c r="AA61" s="1095">
        <f>IF(AA60="","",VLOOKUP(AA60,'標準様式１【記載例】シフト記号表（勤務時間帯）'!$D$6:$X$47,21,FALSE))</f>
        <v>4.0000000000000018</v>
      </c>
      <c r="AB61" s="1071">
        <f>IF(AB60="","",VLOOKUP(AB60,'標準様式１【記載例】シフト記号表（勤務時間帯）'!$D$6:$X$47,21,FALSE))</f>
        <v>4.0000000000000018</v>
      </c>
      <c r="AC61" s="1081">
        <f>IF(AC60="","",VLOOKUP(AC60,'標準様式１【記載例】シフト記号表（勤務時間帯）'!$D$6:$X$47,21,FALSE))</f>
        <v>4.0000000000000018</v>
      </c>
      <c r="AD61" s="1081">
        <f>IF(AD60="","",VLOOKUP(AD60,'標準様式１【記載例】シフト記号表（勤務時間帯）'!$D$6:$X$47,21,FALSE))</f>
        <v>4.0000000000000018</v>
      </c>
      <c r="AE61" s="1081" t="str">
        <f>IF(AE60="","",VLOOKUP(AE60,'標準様式１【記載例】シフト記号表（勤務時間帯）'!$D$6:$X$47,21,FALSE))</f>
        <v/>
      </c>
      <c r="AF61" s="1081" t="str">
        <f>IF(AF60="","",VLOOKUP(AF60,'標準様式１【記載例】シフト記号表（勤務時間帯）'!$D$6:$X$47,21,FALSE))</f>
        <v/>
      </c>
      <c r="AG61" s="1081" t="str">
        <f>IF(AG60="","",VLOOKUP(AG60,'標準様式１【記載例】シフト記号表（勤務時間帯）'!$D$6:$X$47,21,FALSE))</f>
        <v/>
      </c>
      <c r="AH61" s="1095">
        <f>IF(AH60="","",VLOOKUP(AH60,'標準様式１【記載例】シフト記号表（勤務時間帯）'!$D$6:$X$47,21,FALSE))</f>
        <v>4.0000000000000018</v>
      </c>
      <c r="AI61" s="1071">
        <f>IF(AI60="","",VLOOKUP(AI60,'標準様式１【記載例】シフト記号表（勤務時間帯）'!$D$6:$X$47,21,FALSE))</f>
        <v>4.0000000000000018</v>
      </c>
      <c r="AJ61" s="1081">
        <f>IF(AJ60="","",VLOOKUP(AJ60,'標準様式１【記載例】シフト記号表（勤務時間帯）'!$D$6:$X$47,21,FALSE))</f>
        <v>4.0000000000000018</v>
      </c>
      <c r="AK61" s="1081">
        <f>IF(AK60="","",VLOOKUP(AK60,'標準様式１【記載例】シフト記号表（勤務時間帯）'!$D$6:$X$47,21,FALSE))</f>
        <v>4.0000000000000018</v>
      </c>
      <c r="AL61" s="1081" t="str">
        <f>IF(AL60="","",VLOOKUP(AL60,'標準様式１【記載例】シフト記号表（勤務時間帯）'!$D$6:$X$47,21,FALSE))</f>
        <v/>
      </c>
      <c r="AM61" s="1081" t="str">
        <f>IF(AM60="","",VLOOKUP(AM60,'標準様式１【記載例】シフト記号表（勤務時間帯）'!$D$6:$X$47,21,FALSE))</f>
        <v/>
      </c>
      <c r="AN61" s="1081" t="str">
        <f>IF(AN60="","",VLOOKUP(AN60,'標準様式１【記載例】シフト記号表（勤務時間帯）'!$D$6:$X$47,21,FALSE))</f>
        <v/>
      </c>
      <c r="AO61" s="1095">
        <f>IF(AO60="","",VLOOKUP(AO60,'標準様式１【記載例】シフト記号表（勤務時間帯）'!$D$6:$X$47,21,FALSE))</f>
        <v>4.0000000000000018</v>
      </c>
      <c r="AP61" s="1071">
        <f>IF(AP60="","",VLOOKUP(AP60,'標準様式１【記載例】シフト記号表（勤務時間帯）'!$D$6:$X$47,21,FALSE))</f>
        <v>4.0000000000000018</v>
      </c>
      <c r="AQ61" s="1081">
        <f>IF(AQ60="","",VLOOKUP(AQ60,'標準様式１【記載例】シフト記号表（勤務時間帯）'!$D$6:$X$47,21,FALSE))</f>
        <v>4.0000000000000018</v>
      </c>
      <c r="AR61" s="1081">
        <f>IF(AR60="","",VLOOKUP(AR60,'標準様式１【記載例】シフト記号表（勤務時間帯）'!$D$6:$X$47,21,FALSE))</f>
        <v>4.0000000000000018</v>
      </c>
      <c r="AS61" s="1081" t="str">
        <f>IF(AS60="","",VLOOKUP(AS60,'標準様式１【記載例】シフト記号表（勤務時間帯）'!$D$6:$X$47,21,FALSE))</f>
        <v/>
      </c>
      <c r="AT61" s="1081" t="str">
        <f>IF(AT60="","",VLOOKUP(AT60,'標準様式１【記載例】シフト記号表（勤務時間帯）'!$D$6:$X$47,21,FALSE))</f>
        <v/>
      </c>
      <c r="AU61" s="1081" t="str">
        <f>IF(AU60="","",VLOOKUP(AU60,'標準様式１【記載例】シフト記号表（勤務時間帯）'!$D$6:$X$47,21,FALSE))</f>
        <v/>
      </c>
      <c r="AV61" s="1095">
        <f>IF(AV60="","",VLOOKUP(AV60,'標準様式１【記載例】シフト記号表（勤務時間帯）'!$D$6:$X$47,21,FALSE))</f>
        <v>4.0000000000000018</v>
      </c>
      <c r="AW61" s="1071" t="str">
        <f>IF(AW60="","",VLOOKUP(AW60,'標準様式１【記載例】シフト記号表（勤務時間帯）'!$D$6:$X$47,21,FALSE))</f>
        <v/>
      </c>
      <c r="AX61" s="1081" t="str">
        <f>IF(AX60="","",VLOOKUP(AX60,'標準様式１【記載例】シフト記号表（勤務時間帯）'!$D$6:$X$47,21,FALSE))</f>
        <v/>
      </c>
      <c r="AY61" s="1081" t="str">
        <f>IF(AY60="","",VLOOKUP(AY60,'標準様式１【記載例】シフト記号表（勤務時間帯）'!$D$6:$X$47,21,FALSE))</f>
        <v/>
      </c>
      <c r="AZ61" s="1131">
        <f>IF($BC$3="４週",SUM(U61:AV61),IF($BC$3="暦月",SUM(U61:AY61),""))</f>
        <v>64.000000000000014</v>
      </c>
      <c r="BA61" s="1143"/>
      <c r="BB61" s="1157">
        <f>IF($BC$3="４週",AZ61/4,IF($BC$3="暦月",(AZ61/($BC$8/7)),""))</f>
        <v>16.000000000000004</v>
      </c>
      <c r="BC61" s="1143"/>
      <c r="BD61" s="1173"/>
      <c r="BE61" s="1177"/>
      <c r="BF61" s="1177"/>
      <c r="BG61" s="1177"/>
      <c r="BH61" s="1182"/>
    </row>
    <row r="62" spans="2:60" ht="20.25" customHeight="1">
      <c r="B62" s="940"/>
      <c r="C62" s="953"/>
      <c r="D62" s="966"/>
      <c r="E62" s="974"/>
      <c r="F62" s="974"/>
      <c r="G62" s="982" t="str">
        <f>C60</f>
        <v>介護従業者</v>
      </c>
      <c r="H62" s="992"/>
      <c r="I62" s="1001"/>
      <c r="J62" s="1007"/>
      <c r="K62" s="1007"/>
      <c r="L62" s="982"/>
      <c r="M62" s="1013"/>
      <c r="N62" s="1018"/>
      <c r="O62" s="1023"/>
      <c r="P62" s="1030" t="s">
        <v>30</v>
      </c>
      <c r="Q62" s="1038"/>
      <c r="R62" s="1038"/>
      <c r="S62" s="1046"/>
      <c r="T62" s="1060"/>
      <c r="U62" s="1072" t="str">
        <f>IF(U60="","",VLOOKUP(U60,'標準様式１【記載例】シフト記号表（勤務時間帯）'!$D$6:$Z$47,23,FALSE))</f>
        <v>-</v>
      </c>
      <c r="V62" s="1082" t="str">
        <f>IF(V60="","",VLOOKUP(V60,'標準様式１【記載例】シフト記号表（勤務時間帯）'!$D$6:$Z$47,23,FALSE))</f>
        <v>-</v>
      </c>
      <c r="W62" s="1082" t="str">
        <f>IF(W60="","",VLOOKUP(W60,'標準様式１【記載例】シフト記号表（勤務時間帯）'!$D$6:$Z$47,23,FALSE))</f>
        <v>-</v>
      </c>
      <c r="X62" s="1082" t="str">
        <f>IF(X60="","",VLOOKUP(X60,'標準様式１【記載例】シフト記号表（勤務時間帯）'!$D$6:$Z$47,23,FALSE))</f>
        <v/>
      </c>
      <c r="Y62" s="1082" t="str">
        <f>IF(Y60="","",VLOOKUP(Y60,'標準様式１【記載例】シフト記号表（勤務時間帯）'!$D$6:$Z$47,23,FALSE))</f>
        <v/>
      </c>
      <c r="Z62" s="1082" t="str">
        <f>IF(Z60="","",VLOOKUP(Z60,'標準様式１【記載例】シフト記号表（勤務時間帯）'!$D$6:$Z$47,23,FALSE))</f>
        <v/>
      </c>
      <c r="AA62" s="1096" t="str">
        <f>IF(AA60="","",VLOOKUP(AA60,'標準様式１【記載例】シフト記号表（勤務時間帯）'!$D$6:$Z$47,23,FALSE))</f>
        <v>-</v>
      </c>
      <c r="AB62" s="1072" t="str">
        <f>IF(AB60="","",VLOOKUP(AB60,'標準様式１【記載例】シフト記号表（勤務時間帯）'!$D$6:$Z$47,23,FALSE))</f>
        <v>-</v>
      </c>
      <c r="AC62" s="1082" t="str">
        <f>IF(AC60="","",VLOOKUP(AC60,'標準様式１【記載例】シフト記号表（勤務時間帯）'!$D$6:$Z$47,23,FALSE))</f>
        <v>-</v>
      </c>
      <c r="AD62" s="1082" t="str">
        <f>IF(AD60="","",VLOOKUP(AD60,'標準様式１【記載例】シフト記号表（勤務時間帯）'!$D$6:$Z$47,23,FALSE))</f>
        <v>-</v>
      </c>
      <c r="AE62" s="1082" t="str">
        <f>IF(AE60="","",VLOOKUP(AE60,'標準様式１【記載例】シフト記号表（勤務時間帯）'!$D$6:$Z$47,23,FALSE))</f>
        <v/>
      </c>
      <c r="AF62" s="1082" t="str">
        <f>IF(AF60="","",VLOOKUP(AF60,'標準様式１【記載例】シフト記号表（勤務時間帯）'!$D$6:$Z$47,23,FALSE))</f>
        <v/>
      </c>
      <c r="AG62" s="1082" t="str">
        <f>IF(AG60="","",VLOOKUP(AG60,'標準様式１【記載例】シフト記号表（勤務時間帯）'!$D$6:$Z$47,23,FALSE))</f>
        <v/>
      </c>
      <c r="AH62" s="1096" t="str">
        <f>IF(AH60="","",VLOOKUP(AH60,'標準様式１【記載例】シフト記号表（勤務時間帯）'!$D$6:$Z$47,23,FALSE))</f>
        <v>-</v>
      </c>
      <c r="AI62" s="1072" t="str">
        <f>IF(AI60="","",VLOOKUP(AI60,'標準様式１【記載例】シフト記号表（勤務時間帯）'!$D$6:$Z$47,23,FALSE))</f>
        <v>-</v>
      </c>
      <c r="AJ62" s="1082" t="str">
        <f>IF(AJ60="","",VLOOKUP(AJ60,'標準様式１【記載例】シフト記号表（勤務時間帯）'!$D$6:$Z$47,23,FALSE))</f>
        <v>-</v>
      </c>
      <c r="AK62" s="1082" t="str">
        <f>IF(AK60="","",VLOOKUP(AK60,'標準様式１【記載例】シフト記号表（勤務時間帯）'!$D$6:$Z$47,23,FALSE))</f>
        <v>-</v>
      </c>
      <c r="AL62" s="1082" t="str">
        <f>IF(AL60="","",VLOOKUP(AL60,'標準様式１【記載例】シフト記号表（勤務時間帯）'!$D$6:$Z$47,23,FALSE))</f>
        <v/>
      </c>
      <c r="AM62" s="1082" t="str">
        <f>IF(AM60="","",VLOOKUP(AM60,'標準様式１【記載例】シフト記号表（勤務時間帯）'!$D$6:$Z$47,23,FALSE))</f>
        <v/>
      </c>
      <c r="AN62" s="1082" t="str">
        <f>IF(AN60="","",VLOOKUP(AN60,'標準様式１【記載例】シフト記号表（勤務時間帯）'!$D$6:$Z$47,23,FALSE))</f>
        <v/>
      </c>
      <c r="AO62" s="1096" t="str">
        <f>IF(AO60="","",VLOOKUP(AO60,'標準様式１【記載例】シフト記号表（勤務時間帯）'!$D$6:$Z$47,23,FALSE))</f>
        <v>-</v>
      </c>
      <c r="AP62" s="1072" t="str">
        <f>IF(AP60="","",VLOOKUP(AP60,'標準様式１【記載例】シフト記号表（勤務時間帯）'!$D$6:$Z$47,23,FALSE))</f>
        <v>-</v>
      </c>
      <c r="AQ62" s="1082" t="str">
        <f>IF(AQ60="","",VLOOKUP(AQ60,'標準様式１【記載例】シフト記号表（勤務時間帯）'!$D$6:$Z$47,23,FALSE))</f>
        <v>-</v>
      </c>
      <c r="AR62" s="1082" t="str">
        <f>IF(AR60="","",VLOOKUP(AR60,'標準様式１【記載例】シフト記号表（勤務時間帯）'!$D$6:$Z$47,23,FALSE))</f>
        <v>-</v>
      </c>
      <c r="AS62" s="1082" t="str">
        <f>IF(AS60="","",VLOOKUP(AS60,'標準様式１【記載例】シフト記号表（勤務時間帯）'!$D$6:$Z$47,23,FALSE))</f>
        <v/>
      </c>
      <c r="AT62" s="1082" t="str">
        <f>IF(AT60="","",VLOOKUP(AT60,'標準様式１【記載例】シフト記号表（勤務時間帯）'!$D$6:$Z$47,23,FALSE))</f>
        <v/>
      </c>
      <c r="AU62" s="1082" t="str">
        <f>IF(AU60="","",VLOOKUP(AU60,'標準様式１【記載例】シフト記号表（勤務時間帯）'!$D$6:$Z$47,23,FALSE))</f>
        <v/>
      </c>
      <c r="AV62" s="1096" t="str">
        <f>IF(AV60="","",VLOOKUP(AV60,'標準様式１【記載例】シフト記号表（勤務時間帯）'!$D$6:$Z$47,23,FALSE))</f>
        <v>-</v>
      </c>
      <c r="AW62" s="1072" t="str">
        <f>IF(AW60="","",VLOOKUP(AW60,'標準様式１【記載例】シフト記号表（勤務時間帯）'!$D$6:$Z$47,23,FALSE))</f>
        <v/>
      </c>
      <c r="AX62" s="1082" t="str">
        <f>IF(AX60="","",VLOOKUP(AX60,'標準様式１【記載例】シフト記号表（勤務時間帯）'!$D$6:$Z$47,23,FALSE))</f>
        <v/>
      </c>
      <c r="AY62" s="1082" t="str">
        <f>IF(AY60="","",VLOOKUP(AY60,'標準様式１【記載例】シフト記号表（勤務時間帯）'!$D$6:$Z$47,23,FALSE))</f>
        <v/>
      </c>
      <c r="AZ62" s="1132">
        <f>IF($BC$3="４週",SUM(U62:AV62),IF($BC$3="暦月",SUM(U62:AY62),""))</f>
        <v>0</v>
      </c>
      <c r="BA62" s="1144"/>
      <c r="BB62" s="1158">
        <f>IF($BC$3="４週",AZ62/4,IF($BC$3="暦月",(AZ62/($BC$8/7)),""))</f>
        <v>0</v>
      </c>
      <c r="BC62" s="1144"/>
      <c r="BD62" s="1174"/>
      <c r="BE62" s="1178"/>
      <c r="BF62" s="1178"/>
      <c r="BG62" s="1178"/>
      <c r="BH62" s="1183"/>
    </row>
    <row r="63" spans="2:60" ht="20.25" customHeight="1">
      <c r="B63" s="941"/>
      <c r="C63" s="954" t="s">
        <v>705</v>
      </c>
      <c r="D63" s="967"/>
      <c r="E63" s="975"/>
      <c r="F63" s="973"/>
      <c r="G63" s="981"/>
      <c r="H63" s="994" t="s">
        <v>712</v>
      </c>
      <c r="I63" s="1002" t="s">
        <v>711</v>
      </c>
      <c r="J63" s="1008"/>
      <c r="K63" s="1008"/>
      <c r="L63" s="983"/>
      <c r="M63" s="1014" t="s">
        <v>62</v>
      </c>
      <c r="N63" s="1019"/>
      <c r="O63" s="1024"/>
      <c r="P63" s="1029" t="s">
        <v>305</v>
      </c>
      <c r="Q63" s="915"/>
      <c r="R63" s="915"/>
      <c r="S63" s="959"/>
      <c r="T63" s="1059"/>
      <c r="U63" s="1073" t="s">
        <v>648</v>
      </c>
      <c r="V63" s="1083" t="s">
        <v>648</v>
      </c>
      <c r="W63" s="1083" t="s">
        <v>648</v>
      </c>
      <c r="X63" s="1083" t="s">
        <v>648</v>
      </c>
      <c r="Y63" s="1083"/>
      <c r="Z63" s="1083"/>
      <c r="AA63" s="1097"/>
      <c r="AB63" s="1073" t="s">
        <v>648</v>
      </c>
      <c r="AC63" s="1083" t="s">
        <v>648</v>
      </c>
      <c r="AD63" s="1083" t="s">
        <v>648</v>
      </c>
      <c r="AE63" s="1083" t="s">
        <v>648</v>
      </c>
      <c r="AF63" s="1083"/>
      <c r="AG63" s="1083"/>
      <c r="AH63" s="1097"/>
      <c r="AI63" s="1073" t="s">
        <v>648</v>
      </c>
      <c r="AJ63" s="1083" t="s">
        <v>648</v>
      </c>
      <c r="AK63" s="1083" t="s">
        <v>648</v>
      </c>
      <c r="AL63" s="1083" t="s">
        <v>648</v>
      </c>
      <c r="AM63" s="1083"/>
      <c r="AN63" s="1083"/>
      <c r="AO63" s="1097"/>
      <c r="AP63" s="1073" t="s">
        <v>648</v>
      </c>
      <c r="AQ63" s="1083" t="s">
        <v>648</v>
      </c>
      <c r="AR63" s="1083" t="s">
        <v>648</v>
      </c>
      <c r="AS63" s="1083" t="s">
        <v>648</v>
      </c>
      <c r="AT63" s="1083"/>
      <c r="AU63" s="1083"/>
      <c r="AV63" s="1097"/>
      <c r="AW63" s="1073"/>
      <c r="AX63" s="1083"/>
      <c r="AY63" s="1083"/>
      <c r="AZ63" s="1133"/>
      <c r="BA63" s="1145"/>
      <c r="BB63" s="1159"/>
      <c r="BC63" s="1145"/>
      <c r="BD63" s="1175"/>
      <c r="BE63" s="1179"/>
      <c r="BF63" s="1179"/>
      <c r="BG63" s="1179"/>
      <c r="BH63" s="1184"/>
    </row>
    <row r="64" spans="2:60" ht="20.25" customHeight="1">
      <c r="B64" s="939">
        <f>B61+1</f>
        <v>15</v>
      </c>
      <c r="C64" s="952"/>
      <c r="D64" s="965"/>
      <c r="E64" s="973"/>
      <c r="F64" s="973" t="str">
        <f>C63</f>
        <v>介護従業者</v>
      </c>
      <c r="G64" s="981"/>
      <c r="H64" s="991"/>
      <c r="I64" s="1000"/>
      <c r="J64" s="1006"/>
      <c r="K64" s="1006"/>
      <c r="L64" s="981"/>
      <c r="M64" s="1012"/>
      <c r="N64" s="1017"/>
      <c r="O64" s="1022"/>
      <c r="P64" s="1027" t="s">
        <v>301</v>
      </c>
      <c r="Q64" s="1034"/>
      <c r="R64" s="1034"/>
      <c r="S64" s="1042"/>
      <c r="T64" s="1054"/>
      <c r="U64" s="1071">
        <f>IF(U63="","",VLOOKUP(U63,'標準様式１【記載例】シフト記号表（勤務時間帯）'!$D$6:$X$47,21,FALSE))</f>
        <v>2.4999999999999991</v>
      </c>
      <c r="V64" s="1081">
        <f>IF(V63="","",VLOOKUP(V63,'標準様式１【記載例】シフト記号表（勤務時間帯）'!$D$6:$X$47,21,FALSE))</f>
        <v>2.4999999999999991</v>
      </c>
      <c r="W64" s="1081">
        <f>IF(W63="","",VLOOKUP(W63,'標準様式１【記載例】シフト記号表（勤務時間帯）'!$D$6:$X$47,21,FALSE))</f>
        <v>2.4999999999999991</v>
      </c>
      <c r="X64" s="1081">
        <f>IF(X63="","",VLOOKUP(X63,'標準様式１【記載例】シフト記号表（勤務時間帯）'!$D$6:$X$47,21,FALSE))</f>
        <v>2.4999999999999991</v>
      </c>
      <c r="Y64" s="1081" t="str">
        <f>IF(Y63="","",VLOOKUP(Y63,'標準様式１【記載例】シフト記号表（勤務時間帯）'!$D$6:$X$47,21,FALSE))</f>
        <v/>
      </c>
      <c r="Z64" s="1081" t="str">
        <f>IF(Z63="","",VLOOKUP(Z63,'標準様式１【記載例】シフト記号表（勤務時間帯）'!$D$6:$X$47,21,FALSE))</f>
        <v/>
      </c>
      <c r="AA64" s="1095" t="str">
        <f>IF(AA63="","",VLOOKUP(AA63,'標準様式１【記載例】シフト記号表（勤務時間帯）'!$D$6:$X$47,21,FALSE))</f>
        <v/>
      </c>
      <c r="AB64" s="1071">
        <f>IF(AB63="","",VLOOKUP(AB63,'標準様式１【記載例】シフト記号表（勤務時間帯）'!$D$6:$X$47,21,FALSE))</f>
        <v>2.4999999999999991</v>
      </c>
      <c r="AC64" s="1081">
        <f>IF(AC63="","",VLOOKUP(AC63,'標準様式１【記載例】シフト記号表（勤務時間帯）'!$D$6:$X$47,21,FALSE))</f>
        <v>2.4999999999999991</v>
      </c>
      <c r="AD64" s="1081">
        <f>IF(AD63="","",VLOOKUP(AD63,'標準様式１【記載例】シフト記号表（勤務時間帯）'!$D$6:$X$47,21,FALSE))</f>
        <v>2.4999999999999991</v>
      </c>
      <c r="AE64" s="1081">
        <f>IF(AE63="","",VLOOKUP(AE63,'標準様式１【記載例】シフト記号表（勤務時間帯）'!$D$6:$X$47,21,FALSE))</f>
        <v>2.4999999999999991</v>
      </c>
      <c r="AF64" s="1081" t="str">
        <f>IF(AF63="","",VLOOKUP(AF63,'標準様式１【記載例】シフト記号表（勤務時間帯）'!$D$6:$X$47,21,FALSE))</f>
        <v/>
      </c>
      <c r="AG64" s="1081" t="str">
        <f>IF(AG63="","",VLOOKUP(AG63,'標準様式１【記載例】シフト記号表（勤務時間帯）'!$D$6:$X$47,21,FALSE))</f>
        <v/>
      </c>
      <c r="AH64" s="1095" t="str">
        <f>IF(AH63="","",VLOOKUP(AH63,'標準様式１【記載例】シフト記号表（勤務時間帯）'!$D$6:$X$47,21,FALSE))</f>
        <v/>
      </c>
      <c r="AI64" s="1071">
        <f>IF(AI63="","",VLOOKUP(AI63,'標準様式１【記載例】シフト記号表（勤務時間帯）'!$D$6:$X$47,21,FALSE))</f>
        <v>2.4999999999999991</v>
      </c>
      <c r="AJ64" s="1081">
        <f>IF(AJ63="","",VLOOKUP(AJ63,'標準様式１【記載例】シフト記号表（勤務時間帯）'!$D$6:$X$47,21,FALSE))</f>
        <v>2.4999999999999991</v>
      </c>
      <c r="AK64" s="1081">
        <f>IF(AK63="","",VLOOKUP(AK63,'標準様式１【記載例】シフト記号表（勤務時間帯）'!$D$6:$X$47,21,FALSE))</f>
        <v>2.4999999999999991</v>
      </c>
      <c r="AL64" s="1081">
        <f>IF(AL63="","",VLOOKUP(AL63,'標準様式１【記載例】シフト記号表（勤務時間帯）'!$D$6:$X$47,21,FALSE))</f>
        <v>2.4999999999999991</v>
      </c>
      <c r="AM64" s="1081" t="str">
        <f>IF(AM63="","",VLOOKUP(AM63,'標準様式１【記載例】シフト記号表（勤務時間帯）'!$D$6:$X$47,21,FALSE))</f>
        <v/>
      </c>
      <c r="AN64" s="1081" t="str">
        <f>IF(AN63="","",VLOOKUP(AN63,'標準様式１【記載例】シフト記号表（勤務時間帯）'!$D$6:$X$47,21,FALSE))</f>
        <v/>
      </c>
      <c r="AO64" s="1095" t="str">
        <f>IF(AO63="","",VLOOKUP(AO63,'標準様式１【記載例】シフト記号表（勤務時間帯）'!$D$6:$X$47,21,FALSE))</f>
        <v/>
      </c>
      <c r="AP64" s="1071">
        <f>IF(AP63="","",VLOOKUP(AP63,'標準様式１【記載例】シフト記号表（勤務時間帯）'!$D$6:$X$47,21,FALSE))</f>
        <v>2.4999999999999991</v>
      </c>
      <c r="AQ64" s="1081">
        <f>IF(AQ63="","",VLOOKUP(AQ63,'標準様式１【記載例】シフト記号表（勤務時間帯）'!$D$6:$X$47,21,FALSE))</f>
        <v>2.4999999999999991</v>
      </c>
      <c r="AR64" s="1081">
        <f>IF(AR63="","",VLOOKUP(AR63,'標準様式１【記載例】シフト記号表（勤務時間帯）'!$D$6:$X$47,21,FALSE))</f>
        <v>2.4999999999999991</v>
      </c>
      <c r="AS64" s="1081">
        <f>IF(AS63="","",VLOOKUP(AS63,'標準様式１【記載例】シフト記号表（勤務時間帯）'!$D$6:$X$47,21,FALSE))</f>
        <v>2.4999999999999991</v>
      </c>
      <c r="AT64" s="1081" t="str">
        <f>IF(AT63="","",VLOOKUP(AT63,'標準様式１【記載例】シフト記号表（勤務時間帯）'!$D$6:$X$47,21,FALSE))</f>
        <v/>
      </c>
      <c r="AU64" s="1081" t="str">
        <f>IF(AU63="","",VLOOKUP(AU63,'標準様式１【記載例】シフト記号表（勤務時間帯）'!$D$6:$X$47,21,FALSE))</f>
        <v/>
      </c>
      <c r="AV64" s="1095" t="str">
        <f>IF(AV63="","",VLOOKUP(AV63,'標準様式１【記載例】シフト記号表（勤務時間帯）'!$D$6:$X$47,21,FALSE))</f>
        <v/>
      </c>
      <c r="AW64" s="1071" t="str">
        <f>IF(AW63="","",VLOOKUP(AW63,'標準様式１【記載例】シフト記号表（勤務時間帯）'!$D$6:$X$47,21,FALSE))</f>
        <v/>
      </c>
      <c r="AX64" s="1081" t="str">
        <f>IF(AX63="","",VLOOKUP(AX63,'標準様式１【記載例】シフト記号表（勤務時間帯）'!$D$6:$X$47,21,FALSE))</f>
        <v/>
      </c>
      <c r="AY64" s="1081" t="str">
        <f>IF(AY63="","",VLOOKUP(AY63,'標準様式１【記載例】シフト記号表（勤務時間帯）'!$D$6:$X$47,21,FALSE))</f>
        <v/>
      </c>
      <c r="AZ64" s="1131">
        <f>IF($BC$3="４週",SUM(U64:AV64),IF($BC$3="暦月",SUM(U64:AY64),""))</f>
        <v>39.999999999999993</v>
      </c>
      <c r="BA64" s="1143"/>
      <c r="BB64" s="1157">
        <f>IF($BC$3="４週",AZ64/4,IF($BC$3="暦月",(AZ64/($BC$8/7)),""))</f>
        <v>9.9999999999999982</v>
      </c>
      <c r="BC64" s="1143"/>
      <c r="BD64" s="1173"/>
      <c r="BE64" s="1177"/>
      <c r="BF64" s="1177"/>
      <c r="BG64" s="1177"/>
      <c r="BH64" s="1182"/>
    </row>
    <row r="65" spans="2:60" ht="20.25" customHeight="1">
      <c r="B65" s="940"/>
      <c r="C65" s="953"/>
      <c r="D65" s="966"/>
      <c r="E65" s="974"/>
      <c r="F65" s="974"/>
      <c r="G65" s="982" t="str">
        <f>C63</f>
        <v>介護従業者</v>
      </c>
      <c r="H65" s="992"/>
      <c r="I65" s="1001"/>
      <c r="J65" s="1007"/>
      <c r="K65" s="1007"/>
      <c r="L65" s="982"/>
      <c r="M65" s="1013"/>
      <c r="N65" s="1018"/>
      <c r="O65" s="1023"/>
      <c r="P65" s="1030" t="s">
        <v>30</v>
      </c>
      <c r="Q65" s="1038"/>
      <c r="R65" s="1038"/>
      <c r="S65" s="1046"/>
      <c r="T65" s="1060"/>
      <c r="U65" s="1072" t="str">
        <f>IF(U63="","",VLOOKUP(U63,'標準様式１【記載例】シフト記号表（勤務時間帯）'!$D$6:$Z$47,23,FALSE))</f>
        <v>-</v>
      </c>
      <c r="V65" s="1082" t="str">
        <f>IF(V63="","",VLOOKUP(V63,'標準様式１【記載例】シフト記号表（勤務時間帯）'!$D$6:$Z$47,23,FALSE))</f>
        <v>-</v>
      </c>
      <c r="W65" s="1082" t="str">
        <f>IF(W63="","",VLOOKUP(W63,'標準様式１【記載例】シフト記号表（勤務時間帯）'!$D$6:$Z$47,23,FALSE))</f>
        <v>-</v>
      </c>
      <c r="X65" s="1082" t="str">
        <f>IF(X63="","",VLOOKUP(X63,'標準様式１【記載例】シフト記号表（勤務時間帯）'!$D$6:$Z$47,23,FALSE))</f>
        <v>-</v>
      </c>
      <c r="Y65" s="1082" t="str">
        <f>IF(Y63="","",VLOOKUP(Y63,'標準様式１【記載例】シフト記号表（勤務時間帯）'!$D$6:$Z$47,23,FALSE))</f>
        <v/>
      </c>
      <c r="Z65" s="1082" t="str">
        <f>IF(Z63="","",VLOOKUP(Z63,'標準様式１【記載例】シフト記号表（勤務時間帯）'!$D$6:$Z$47,23,FALSE))</f>
        <v/>
      </c>
      <c r="AA65" s="1096" t="str">
        <f>IF(AA63="","",VLOOKUP(AA63,'標準様式１【記載例】シフト記号表（勤務時間帯）'!$D$6:$Z$47,23,FALSE))</f>
        <v/>
      </c>
      <c r="AB65" s="1072" t="str">
        <f>IF(AB63="","",VLOOKUP(AB63,'標準様式１【記載例】シフト記号表（勤務時間帯）'!$D$6:$Z$47,23,FALSE))</f>
        <v>-</v>
      </c>
      <c r="AC65" s="1082" t="str">
        <f>IF(AC63="","",VLOOKUP(AC63,'標準様式１【記載例】シフト記号表（勤務時間帯）'!$D$6:$Z$47,23,FALSE))</f>
        <v>-</v>
      </c>
      <c r="AD65" s="1082" t="str">
        <f>IF(AD63="","",VLOOKUP(AD63,'標準様式１【記載例】シフト記号表（勤務時間帯）'!$D$6:$Z$47,23,FALSE))</f>
        <v>-</v>
      </c>
      <c r="AE65" s="1082" t="str">
        <f>IF(AE63="","",VLOOKUP(AE63,'標準様式１【記載例】シフト記号表（勤務時間帯）'!$D$6:$Z$47,23,FALSE))</f>
        <v>-</v>
      </c>
      <c r="AF65" s="1082" t="str">
        <f>IF(AF63="","",VLOOKUP(AF63,'標準様式１【記載例】シフト記号表（勤務時間帯）'!$D$6:$Z$47,23,FALSE))</f>
        <v/>
      </c>
      <c r="AG65" s="1082" t="str">
        <f>IF(AG63="","",VLOOKUP(AG63,'標準様式１【記載例】シフト記号表（勤務時間帯）'!$D$6:$Z$47,23,FALSE))</f>
        <v/>
      </c>
      <c r="AH65" s="1096" t="str">
        <f>IF(AH63="","",VLOOKUP(AH63,'標準様式１【記載例】シフト記号表（勤務時間帯）'!$D$6:$Z$47,23,FALSE))</f>
        <v/>
      </c>
      <c r="AI65" s="1072" t="str">
        <f>IF(AI63="","",VLOOKUP(AI63,'標準様式１【記載例】シフト記号表（勤務時間帯）'!$D$6:$Z$47,23,FALSE))</f>
        <v>-</v>
      </c>
      <c r="AJ65" s="1082" t="str">
        <f>IF(AJ63="","",VLOOKUP(AJ63,'標準様式１【記載例】シフト記号表（勤務時間帯）'!$D$6:$Z$47,23,FALSE))</f>
        <v>-</v>
      </c>
      <c r="AK65" s="1082" t="str">
        <f>IF(AK63="","",VLOOKUP(AK63,'標準様式１【記載例】シフト記号表（勤務時間帯）'!$D$6:$Z$47,23,FALSE))</f>
        <v>-</v>
      </c>
      <c r="AL65" s="1082" t="str">
        <f>IF(AL63="","",VLOOKUP(AL63,'標準様式１【記載例】シフト記号表（勤務時間帯）'!$D$6:$Z$47,23,FALSE))</f>
        <v>-</v>
      </c>
      <c r="AM65" s="1082" t="str">
        <f>IF(AM63="","",VLOOKUP(AM63,'標準様式１【記載例】シフト記号表（勤務時間帯）'!$D$6:$Z$47,23,FALSE))</f>
        <v/>
      </c>
      <c r="AN65" s="1082" t="str">
        <f>IF(AN63="","",VLOOKUP(AN63,'標準様式１【記載例】シフト記号表（勤務時間帯）'!$D$6:$Z$47,23,FALSE))</f>
        <v/>
      </c>
      <c r="AO65" s="1096" t="str">
        <f>IF(AO63="","",VLOOKUP(AO63,'標準様式１【記載例】シフト記号表（勤務時間帯）'!$D$6:$Z$47,23,FALSE))</f>
        <v/>
      </c>
      <c r="AP65" s="1072" t="str">
        <f>IF(AP63="","",VLOOKUP(AP63,'標準様式１【記載例】シフト記号表（勤務時間帯）'!$D$6:$Z$47,23,FALSE))</f>
        <v>-</v>
      </c>
      <c r="AQ65" s="1082" t="str">
        <f>IF(AQ63="","",VLOOKUP(AQ63,'標準様式１【記載例】シフト記号表（勤務時間帯）'!$D$6:$Z$47,23,FALSE))</f>
        <v>-</v>
      </c>
      <c r="AR65" s="1082" t="str">
        <f>IF(AR63="","",VLOOKUP(AR63,'標準様式１【記載例】シフト記号表（勤務時間帯）'!$D$6:$Z$47,23,FALSE))</f>
        <v>-</v>
      </c>
      <c r="AS65" s="1082" t="str">
        <f>IF(AS63="","",VLOOKUP(AS63,'標準様式１【記載例】シフト記号表（勤務時間帯）'!$D$6:$Z$47,23,FALSE))</f>
        <v>-</v>
      </c>
      <c r="AT65" s="1082" t="str">
        <f>IF(AT63="","",VLOOKUP(AT63,'標準様式１【記載例】シフト記号表（勤務時間帯）'!$D$6:$Z$47,23,FALSE))</f>
        <v/>
      </c>
      <c r="AU65" s="1082" t="str">
        <f>IF(AU63="","",VLOOKUP(AU63,'標準様式１【記載例】シフト記号表（勤務時間帯）'!$D$6:$Z$47,23,FALSE))</f>
        <v/>
      </c>
      <c r="AV65" s="1096" t="str">
        <f>IF(AV63="","",VLOOKUP(AV63,'標準様式１【記載例】シフト記号表（勤務時間帯）'!$D$6:$Z$47,23,FALSE))</f>
        <v/>
      </c>
      <c r="AW65" s="1072" t="str">
        <f>IF(AW63="","",VLOOKUP(AW63,'標準様式１【記載例】シフト記号表（勤務時間帯）'!$D$6:$Z$47,23,FALSE))</f>
        <v/>
      </c>
      <c r="AX65" s="1082" t="str">
        <f>IF(AX63="","",VLOOKUP(AX63,'標準様式１【記載例】シフト記号表（勤務時間帯）'!$D$6:$Z$47,23,FALSE))</f>
        <v/>
      </c>
      <c r="AY65" s="1082" t="str">
        <f>IF(AY63="","",VLOOKUP(AY63,'標準様式１【記載例】シフト記号表（勤務時間帯）'!$D$6:$Z$47,23,FALSE))</f>
        <v/>
      </c>
      <c r="AZ65" s="1132">
        <f>IF($BC$3="４週",SUM(U65:AV65),IF($BC$3="暦月",SUM(U65:AY65),""))</f>
        <v>0</v>
      </c>
      <c r="BA65" s="1144"/>
      <c r="BB65" s="1158">
        <f>IF($BC$3="４週",AZ65/4,IF($BC$3="暦月",(AZ65/($BC$8/7)),""))</f>
        <v>0</v>
      </c>
      <c r="BC65" s="1144"/>
      <c r="BD65" s="1174"/>
      <c r="BE65" s="1178"/>
      <c r="BF65" s="1178"/>
      <c r="BG65" s="1178"/>
      <c r="BH65" s="1183"/>
    </row>
    <row r="66" spans="2:60" ht="20.25" customHeight="1">
      <c r="B66" s="941"/>
      <c r="C66" s="954" t="s">
        <v>705</v>
      </c>
      <c r="D66" s="967"/>
      <c r="E66" s="975"/>
      <c r="F66" s="973"/>
      <c r="G66" s="981"/>
      <c r="H66" s="994" t="s">
        <v>712</v>
      </c>
      <c r="I66" s="1002" t="s">
        <v>711</v>
      </c>
      <c r="J66" s="1008"/>
      <c r="K66" s="1008"/>
      <c r="L66" s="983"/>
      <c r="M66" s="1014" t="s">
        <v>465</v>
      </c>
      <c r="N66" s="1019"/>
      <c r="O66" s="1024"/>
      <c r="P66" s="1031" t="s">
        <v>305</v>
      </c>
      <c r="Q66" s="1039"/>
      <c r="R66" s="1039"/>
      <c r="S66" s="1047"/>
      <c r="T66" s="1061"/>
      <c r="U66" s="1073" t="s">
        <v>693</v>
      </c>
      <c r="V66" s="1083"/>
      <c r="W66" s="1083" t="s">
        <v>693</v>
      </c>
      <c r="X66" s="1083"/>
      <c r="Y66" s="1083"/>
      <c r="Z66" s="1083" t="s">
        <v>693</v>
      </c>
      <c r="AA66" s="1097"/>
      <c r="AB66" s="1073" t="s">
        <v>693</v>
      </c>
      <c r="AC66" s="1083"/>
      <c r="AD66" s="1083" t="s">
        <v>693</v>
      </c>
      <c r="AE66" s="1083"/>
      <c r="AF66" s="1083"/>
      <c r="AG66" s="1083" t="s">
        <v>693</v>
      </c>
      <c r="AH66" s="1097"/>
      <c r="AI66" s="1073" t="s">
        <v>693</v>
      </c>
      <c r="AJ66" s="1083"/>
      <c r="AK66" s="1083" t="s">
        <v>693</v>
      </c>
      <c r="AL66" s="1083"/>
      <c r="AM66" s="1083"/>
      <c r="AN66" s="1083" t="s">
        <v>693</v>
      </c>
      <c r="AO66" s="1097"/>
      <c r="AP66" s="1073" t="s">
        <v>693</v>
      </c>
      <c r="AQ66" s="1083"/>
      <c r="AR66" s="1083" t="s">
        <v>693</v>
      </c>
      <c r="AS66" s="1083"/>
      <c r="AT66" s="1083"/>
      <c r="AU66" s="1083" t="s">
        <v>693</v>
      </c>
      <c r="AV66" s="1097"/>
      <c r="AW66" s="1073"/>
      <c r="AX66" s="1083"/>
      <c r="AY66" s="1083"/>
      <c r="AZ66" s="1133"/>
      <c r="BA66" s="1145"/>
      <c r="BB66" s="1159"/>
      <c r="BC66" s="1145"/>
      <c r="BD66" s="1175"/>
      <c r="BE66" s="1179"/>
      <c r="BF66" s="1179"/>
      <c r="BG66" s="1179"/>
      <c r="BH66" s="1184"/>
    </row>
    <row r="67" spans="2:60" ht="20.25" customHeight="1">
      <c r="B67" s="939">
        <f>B64+1</f>
        <v>16</v>
      </c>
      <c r="C67" s="952"/>
      <c r="D67" s="965"/>
      <c r="E67" s="973"/>
      <c r="F67" s="973" t="str">
        <f>C66</f>
        <v>介護従業者</v>
      </c>
      <c r="G67" s="981"/>
      <c r="H67" s="991"/>
      <c r="I67" s="1000"/>
      <c r="J67" s="1006"/>
      <c r="K67" s="1006"/>
      <c r="L67" s="981"/>
      <c r="M67" s="1012"/>
      <c r="N67" s="1017"/>
      <c r="O67" s="1022"/>
      <c r="P67" s="1027" t="s">
        <v>301</v>
      </c>
      <c r="Q67" s="1034"/>
      <c r="R67" s="1034"/>
      <c r="S67" s="1042"/>
      <c r="T67" s="1054"/>
      <c r="U67" s="1071">
        <f>IF(U66="","",VLOOKUP(U66,'標準様式１【記載例】シフト記号表（勤務時間帯）'!$D$6:$X$47,21,FALSE))</f>
        <v>6</v>
      </c>
      <c r="V67" s="1081" t="str">
        <f>IF(V66="","",VLOOKUP(V66,'標準様式１【記載例】シフト記号表（勤務時間帯）'!$D$6:$X$47,21,FALSE))</f>
        <v/>
      </c>
      <c r="W67" s="1081">
        <f>IF(W66="","",VLOOKUP(W66,'標準様式１【記載例】シフト記号表（勤務時間帯）'!$D$6:$X$47,21,FALSE))</f>
        <v>6</v>
      </c>
      <c r="X67" s="1081" t="str">
        <f>IF(X66="","",VLOOKUP(X66,'標準様式１【記載例】シフト記号表（勤務時間帯）'!$D$6:$X$47,21,FALSE))</f>
        <v/>
      </c>
      <c r="Y67" s="1081" t="str">
        <f>IF(Y66="","",VLOOKUP(Y66,'標準様式１【記載例】シフト記号表（勤務時間帯）'!$D$6:$X$47,21,FALSE))</f>
        <v/>
      </c>
      <c r="Z67" s="1081">
        <f>IF(Z66="","",VLOOKUP(Z66,'標準様式１【記載例】シフト記号表（勤務時間帯）'!$D$6:$X$47,21,FALSE))</f>
        <v>6</v>
      </c>
      <c r="AA67" s="1095" t="str">
        <f>IF(AA66="","",VLOOKUP(AA66,'標準様式１【記載例】シフト記号表（勤務時間帯）'!$D$6:$X$47,21,FALSE))</f>
        <v/>
      </c>
      <c r="AB67" s="1071">
        <f>IF(AB66="","",VLOOKUP(AB66,'標準様式１【記載例】シフト記号表（勤務時間帯）'!$D$6:$X$47,21,FALSE))</f>
        <v>6</v>
      </c>
      <c r="AC67" s="1081" t="str">
        <f>IF(AC66="","",VLOOKUP(AC66,'標準様式１【記載例】シフト記号表（勤務時間帯）'!$D$6:$X$47,21,FALSE))</f>
        <v/>
      </c>
      <c r="AD67" s="1081">
        <f>IF(AD66="","",VLOOKUP(AD66,'標準様式１【記載例】シフト記号表（勤務時間帯）'!$D$6:$X$47,21,FALSE))</f>
        <v>6</v>
      </c>
      <c r="AE67" s="1081" t="str">
        <f>IF(AE66="","",VLOOKUP(AE66,'標準様式１【記載例】シフト記号表（勤務時間帯）'!$D$6:$X$47,21,FALSE))</f>
        <v/>
      </c>
      <c r="AF67" s="1081" t="str">
        <f>IF(AF66="","",VLOOKUP(AF66,'標準様式１【記載例】シフト記号表（勤務時間帯）'!$D$6:$X$47,21,FALSE))</f>
        <v/>
      </c>
      <c r="AG67" s="1081">
        <f>IF(AG66="","",VLOOKUP(AG66,'標準様式１【記載例】シフト記号表（勤務時間帯）'!$D$6:$X$47,21,FALSE))</f>
        <v>6</v>
      </c>
      <c r="AH67" s="1095" t="str">
        <f>IF(AH66="","",VLOOKUP(AH66,'標準様式１【記載例】シフト記号表（勤務時間帯）'!$D$6:$X$47,21,FALSE))</f>
        <v/>
      </c>
      <c r="AI67" s="1071">
        <f>IF(AI66="","",VLOOKUP(AI66,'標準様式１【記載例】シフト記号表（勤務時間帯）'!$D$6:$X$47,21,FALSE))</f>
        <v>6</v>
      </c>
      <c r="AJ67" s="1081" t="str">
        <f>IF(AJ66="","",VLOOKUP(AJ66,'標準様式１【記載例】シフト記号表（勤務時間帯）'!$D$6:$X$47,21,FALSE))</f>
        <v/>
      </c>
      <c r="AK67" s="1081">
        <f>IF(AK66="","",VLOOKUP(AK66,'標準様式１【記載例】シフト記号表（勤務時間帯）'!$D$6:$X$47,21,FALSE))</f>
        <v>6</v>
      </c>
      <c r="AL67" s="1081" t="str">
        <f>IF(AL66="","",VLOOKUP(AL66,'標準様式１【記載例】シフト記号表（勤務時間帯）'!$D$6:$X$47,21,FALSE))</f>
        <v/>
      </c>
      <c r="AM67" s="1081" t="str">
        <f>IF(AM66="","",VLOOKUP(AM66,'標準様式１【記載例】シフト記号表（勤務時間帯）'!$D$6:$X$47,21,FALSE))</f>
        <v/>
      </c>
      <c r="AN67" s="1081">
        <f>IF(AN66="","",VLOOKUP(AN66,'標準様式１【記載例】シフト記号表（勤務時間帯）'!$D$6:$X$47,21,FALSE))</f>
        <v>6</v>
      </c>
      <c r="AO67" s="1095" t="str">
        <f>IF(AO66="","",VLOOKUP(AO66,'標準様式１【記載例】シフト記号表（勤務時間帯）'!$D$6:$X$47,21,FALSE))</f>
        <v/>
      </c>
      <c r="AP67" s="1071">
        <f>IF(AP66="","",VLOOKUP(AP66,'標準様式１【記載例】シフト記号表（勤務時間帯）'!$D$6:$X$47,21,FALSE))</f>
        <v>6</v>
      </c>
      <c r="AQ67" s="1081" t="str">
        <f>IF(AQ66="","",VLOOKUP(AQ66,'標準様式１【記載例】シフト記号表（勤務時間帯）'!$D$6:$X$47,21,FALSE))</f>
        <v/>
      </c>
      <c r="AR67" s="1081">
        <f>IF(AR66="","",VLOOKUP(AR66,'標準様式１【記載例】シフト記号表（勤務時間帯）'!$D$6:$X$47,21,FALSE))</f>
        <v>6</v>
      </c>
      <c r="AS67" s="1081" t="str">
        <f>IF(AS66="","",VLOOKUP(AS66,'標準様式１【記載例】シフト記号表（勤務時間帯）'!$D$6:$X$47,21,FALSE))</f>
        <v/>
      </c>
      <c r="AT67" s="1081" t="str">
        <f>IF(AT66="","",VLOOKUP(AT66,'標準様式１【記載例】シフト記号表（勤務時間帯）'!$D$6:$X$47,21,FALSE))</f>
        <v/>
      </c>
      <c r="AU67" s="1081">
        <f>IF(AU66="","",VLOOKUP(AU66,'標準様式１【記載例】シフト記号表（勤務時間帯）'!$D$6:$X$47,21,FALSE))</f>
        <v>6</v>
      </c>
      <c r="AV67" s="1095" t="str">
        <f>IF(AV66="","",VLOOKUP(AV66,'標準様式１【記載例】シフト記号表（勤務時間帯）'!$D$6:$X$47,21,FALSE))</f>
        <v/>
      </c>
      <c r="AW67" s="1071" t="str">
        <f>IF(AW66="","",VLOOKUP(AW66,'標準様式１【記載例】シフト記号表（勤務時間帯）'!$D$6:$X$47,21,FALSE))</f>
        <v/>
      </c>
      <c r="AX67" s="1081" t="str">
        <f>IF(AX66="","",VLOOKUP(AX66,'標準様式１【記載例】シフト記号表（勤務時間帯）'!$D$6:$X$47,21,FALSE))</f>
        <v/>
      </c>
      <c r="AY67" s="1081" t="str">
        <f>IF(AY66="","",VLOOKUP(AY66,'標準様式１【記載例】シフト記号表（勤務時間帯）'!$D$6:$X$47,21,FALSE))</f>
        <v/>
      </c>
      <c r="AZ67" s="1131">
        <f>IF($BC$3="４週",SUM(U67:AV67),IF($BC$3="暦月",SUM(U67:AY67),""))</f>
        <v>72</v>
      </c>
      <c r="BA67" s="1143"/>
      <c r="BB67" s="1157">
        <f>IF($BC$3="４週",AZ67/4,IF($BC$3="暦月",(AZ67/($BC$8/7)),""))</f>
        <v>18</v>
      </c>
      <c r="BC67" s="1143"/>
      <c r="BD67" s="1173"/>
      <c r="BE67" s="1177"/>
      <c r="BF67" s="1177"/>
      <c r="BG67" s="1177"/>
      <c r="BH67" s="1182"/>
    </row>
    <row r="68" spans="2:60" ht="20.25" customHeight="1">
      <c r="B68" s="939"/>
      <c r="C68" s="955"/>
      <c r="D68" s="968"/>
      <c r="E68" s="976"/>
      <c r="F68" s="976"/>
      <c r="G68" s="984" t="str">
        <f>C66</f>
        <v>介護従業者</v>
      </c>
      <c r="H68" s="995"/>
      <c r="I68" s="1003"/>
      <c r="J68" s="1009"/>
      <c r="K68" s="1009"/>
      <c r="L68" s="984"/>
      <c r="M68" s="1015"/>
      <c r="N68" s="1020"/>
      <c r="O68" s="1025"/>
      <c r="P68" s="1032" t="s">
        <v>30</v>
      </c>
      <c r="Q68" s="1040"/>
      <c r="R68" s="1040"/>
      <c r="S68" s="1048"/>
      <c r="T68" s="1062"/>
      <c r="U68" s="1072" t="str">
        <f>IF(U66="","",VLOOKUP(U66,'標準様式１【記載例】シフト記号表（勤務時間帯）'!$D$6:$Z$47,23,FALSE))</f>
        <v>-</v>
      </c>
      <c r="V68" s="1082" t="str">
        <f>IF(V66="","",VLOOKUP(V66,'標準様式１【記載例】シフト記号表（勤務時間帯）'!$D$6:$Z$47,23,FALSE))</f>
        <v/>
      </c>
      <c r="W68" s="1082" t="str">
        <f>IF(W66="","",VLOOKUP(W66,'標準様式１【記載例】シフト記号表（勤務時間帯）'!$D$6:$Z$47,23,FALSE))</f>
        <v>-</v>
      </c>
      <c r="X68" s="1082" t="str">
        <f>IF(X66="","",VLOOKUP(X66,'標準様式１【記載例】シフト記号表（勤務時間帯）'!$D$6:$Z$47,23,FALSE))</f>
        <v/>
      </c>
      <c r="Y68" s="1082" t="str">
        <f>IF(Y66="","",VLOOKUP(Y66,'標準様式１【記載例】シフト記号表（勤務時間帯）'!$D$6:$Z$47,23,FALSE))</f>
        <v/>
      </c>
      <c r="Z68" s="1082" t="str">
        <f>IF(Z66="","",VLOOKUP(Z66,'標準様式１【記載例】シフト記号表（勤務時間帯）'!$D$6:$Z$47,23,FALSE))</f>
        <v>-</v>
      </c>
      <c r="AA68" s="1096" t="str">
        <f>IF(AA66="","",VLOOKUP(AA66,'標準様式１【記載例】シフト記号表（勤務時間帯）'!$D$6:$Z$47,23,FALSE))</f>
        <v/>
      </c>
      <c r="AB68" s="1072" t="str">
        <f>IF(AB66="","",VLOOKUP(AB66,'標準様式１【記載例】シフト記号表（勤務時間帯）'!$D$6:$Z$47,23,FALSE))</f>
        <v>-</v>
      </c>
      <c r="AC68" s="1082" t="str">
        <f>IF(AC66="","",VLOOKUP(AC66,'標準様式１【記載例】シフト記号表（勤務時間帯）'!$D$6:$Z$47,23,FALSE))</f>
        <v/>
      </c>
      <c r="AD68" s="1082" t="str">
        <f>IF(AD66="","",VLOOKUP(AD66,'標準様式１【記載例】シフト記号表（勤務時間帯）'!$D$6:$Z$47,23,FALSE))</f>
        <v>-</v>
      </c>
      <c r="AE68" s="1082" t="str">
        <f>IF(AE66="","",VLOOKUP(AE66,'標準様式１【記載例】シフト記号表（勤務時間帯）'!$D$6:$Z$47,23,FALSE))</f>
        <v/>
      </c>
      <c r="AF68" s="1082" t="str">
        <f>IF(AF66="","",VLOOKUP(AF66,'標準様式１【記載例】シフト記号表（勤務時間帯）'!$D$6:$Z$47,23,FALSE))</f>
        <v/>
      </c>
      <c r="AG68" s="1082" t="str">
        <f>IF(AG66="","",VLOOKUP(AG66,'標準様式１【記載例】シフト記号表（勤務時間帯）'!$D$6:$Z$47,23,FALSE))</f>
        <v>-</v>
      </c>
      <c r="AH68" s="1096" t="str">
        <f>IF(AH66="","",VLOOKUP(AH66,'標準様式１【記載例】シフト記号表（勤務時間帯）'!$D$6:$Z$47,23,FALSE))</f>
        <v/>
      </c>
      <c r="AI68" s="1072" t="str">
        <f>IF(AI66="","",VLOOKUP(AI66,'標準様式１【記載例】シフト記号表（勤務時間帯）'!$D$6:$Z$47,23,FALSE))</f>
        <v>-</v>
      </c>
      <c r="AJ68" s="1082" t="str">
        <f>IF(AJ66="","",VLOOKUP(AJ66,'標準様式１【記載例】シフト記号表（勤務時間帯）'!$D$6:$Z$47,23,FALSE))</f>
        <v/>
      </c>
      <c r="AK68" s="1082" t="str">
        <f>IF(AK66="","",VLOOKUP(AK66,'標準様式１【記載例】シフト記号表（勤務時間帯）'!$D$6:$Z$47,23,FALSE))</f>
        <v>-</v>
      </c>
      <c r="AL68" s="1082" t="str">
        <f>IF(AL66="","",VLOOKUP(AL66,'標準様式１【記載例】シフト記号表（勤務時間帯）'!$D$6:$Z$47,23,FALSE))</f>
        <v/>
      </c>
      <c r="AM68" s="1082" t="str">
        <f>IF(AM66="","",VLOOKUP(AM66,'標準様式１【記載例】シフト記号表（勤務時間帯）'!$D$6:$Z$47,23,FALSE))</f>
        <v/>
      </c>
      <c r="AN68" s="1082" t="str">
        <f>IF(AN66="","",VLOOKUP(AN66,'標準様式１【記載例】シフト記号表（勤務時間帯）'!$D$6:$Z$47,23,FALSE))</f>
        <v>-</v>
      </c>
      <c r="AO68" s="1096" t="str">
        <f>IF(AO66="","",VLOOKUP(AO66,'標準様式１【記載例】シフト記号表（勤務時間帯）'!$D$6:$Z$47,23,FALSE))</f>
        <v/>
      </c>
      <c r="AP68" s="1072" t="str">
        <f>IF(AP66="","",VLOOKUP(AP66,'標準様式１【記載例】シフト記号表（勤務時間帯）'!$D$6:$Z$47,23,FALSE))</f>
        <v>-</v>
      </c>
      <c r="AQ68" s="1082" t="str">
        <f>IF(AQ66="","",VLOOKUP(AQ66,'標準様式１【記載例】シフト記号表（勤務時間帯）'!$D$6:$Z$47,23,FALSE))</f>
        <v/>
      </c>
      <c r="AR68" s="1082" t="str">
        <f>IF(AR66="","",VLOOKUP(AR66,'標準様式１【記載例】シフト記号表（勤務時間帯）'!$D$6:$Z$47,23,FALSE))</f>
        <v>-</v>
      </c>
      <c r="AS68" s="1082" t="str">
        <f>IF(AS66="","",VLOOKUP(AS66,'標準様式１【記載例】シフト記号表（勤務時間帯）'!$D$6:$Z$47,23,FALSE))</f>
        <v/>
      </c>
      <c r="AT68" s="1082" t="str">
        <f>IF(AT66="","",VLOOKUP(AT66,'標準様式１【記載例】シフト記号表（勤務時間帯）'!$D$6:$Z$47,23,FALSE))</f>
        <v/>
      </c>
      <c r="AU68" s="1082" t="str">
        <f>IF(AU66="","",VLOOKUP(AU66,'標準様式１【記載例】シフト記号表（勤務時間帯）'!$D$6:$Z$47,23,FALSE))</f>
        <v>-</v>
      </c>
      <c r="AV68" s="1096" t="str">
        <f>IF(AV66="","",VLOOKUP(AV66,'標準様式１【記載例】シフト記号表（勤務時間帯）'!$D$6:$Z$47,23,FALSE))</f>
        <v/>
      </c>
      <c r="AW68" s="1072" t="str">
        <f>IF(AW66="","",VLOOKUP(AW66,'標準様式１【記載例】シフト記号表（勤務時間帯）'!$D$6:$Z$47,23,FALSE))</f>
        <v/>
      </c>
      <c r="AX68" s="1082" t="str">
        <f>IF(AX66="","",VLOOKUP(AX66,'標準様式１【記載例】シフト記号表（勤務時間帯）'!$D$6:$Z$47,23,FALSE))</f>
        <v/>
      </c>
      <c r="AY68" s="1082" t="str">
        <f>IF(AY66="","",VLOOKUP(AY66,'標準様式１【記載例】シフト記号表（勤務時間帯）'!$D$6:$Z$47,23,FALSE))</f>
        <v/>
      </c>
      <c r="AZ68" s="1132">
        <f>IF($BC$3="４週",SUM(U68:AV68),IF($BC$3="暦月",SUM(U68:AY68),""))</f>
        <v>0</v>
      </c>
      <c r="BA68" s="1144"/>
      <c r="BB68" s="1158">
        <f>IF($BC$3="４週",AZ68/4,IF($BC$3="暦月",(AZ68/($BC$8/7)),""))</f>
        <v>0</v>
      </c>
      <c r="BC68" s="1144"/>
      <c r="BD68" s="1173"/>
      <c r="BE68" s="1177"/>
      <c r="BF68" s="1177"/>
      <c r="BG68" s="1177"/>
      <c r="BH68" s="1182"/>
    </row>
    <row r="69" spans="2:60" ht="20.25" customHeight="1">
      <c r="B69" s="942" t="s">
        <v>525</v>
      </c>
      <c r="C69" s="956"/>
      <c r="D69" s="956"/>
      <c r="E69" s="956"/>
      <c r="F69" s="956"/>
      <c r="G69" s="956"/>
      <c r="H69" s="956"/>
      <c r="I69" s="956"/>
      <c r="J69" s="956"/>
      <c r="K69" s="956"/>
      <c r="L69" s="956"/>
      <c r="M69" s="956"/>
      <c r="N69" s="956"/>
      <c r="O69" s="956"/>
      <c r="P69" s="956"/>
      <c r="Q69" s="956"/>
      <c r="R69" s="956"/>
      <c r="S69" s="956"/>
      <c r="T69" s="1063"/>
      <c r="U69" s="1074">
        <v>10</v>
      </c>
      <c r="V69" s="1084">
        <v>11</v>
      </c>
      <c r="W69" s="1084">
        <v>12</v>
      </c>
      <c r="X69" s="1084">
        <v>13</v>
      </c>
      <c r="Y69" s="1084">
        <v>14</v>
      </c>
      <c r="Z69" s="1084">
        <v>15</v>
      </c>
      <c r="AA69" s="1098">
        <v>16</v>
      </c>
      <c r="AB69" s="1108">
        <v>10</v>
      </c>
      <c r="AC69" s="1084">
        <v>11</v>
      </c>
      <c r="AD69" s="1084">
        <v>12</v>
      </c>
      <c r="AE69" s="1084">
        <v>13</v>
      </c>
      <c r="AF69" s="1084">
        <v>14</v>
      </c>
      <c r="AG69" s="1084">
        <v>15</v>
      </c>
      <c r="AH69" s="1098">
        <v>16</v>
      </c>
      <c r="AI69" s="1108">
        <v>10</v>
      </c>
      <c r="AJ69" s="1084">
        <v>11</v>
      </c>
      <c r="AK69" s="1084">
        <v>12</v>
      </c>
      <c r="AL69" s="1084">
        <v>13</v>
      </c>
      <c r="AM69" s="1084">
        <v>14</v>
      </c>
      <c r="AN69" s="1084">
        <v>15</v>
      </c>
      <c r="AO69" s="1098">
        <v>16</v>
      </c>
      <c r="AP69" s="1108">
        <v>10</v>
      </c>
      <c r="AQ69" s="1084">
        <v>11</v>
      </c>
      <c r="AR69" s="1084">
        <v>12</v>
      </c>
      <c r="AS69" s="1084">
        <v>13</v>
      </c>
      <c r="AT69" s="1084">
        <v>14</v>
      </c>
      <c r="AU69" s="1084">
        <v>15</v>
      </c>
      <c r="AV69" s="1098">
        <v>16</v>
      </c>
      <c r="AW69" s="1108"/>
      <c r="AX69" s="1084"/>
      <c r="AY69" s="1123"/>
      <c r="AZ69" s="1134"/>
      <c r="BA69" s="1146"/>
      <c r="BB69" s="1160"/>
      <c r="BC69" s="1166"/>
      <c r="BD69" s="1166"/>
      <c r="BE69" s="1166"/>
      <c r="BF69" s="1166"/>
      <c r="BG69" s="1166"/>
      <c r="BH69" s="1185"/>
    </row>
    <row r="70" spans="2:60" ht="20.25" customHeight="1">
      <c r="B70" s="943" t="s">
        <v>360</v>
      </c>
      <c r="C70" s="957"/>
      <c r="D70" s="957"/>
      <c r="E70" s="957"/>
      <c r="F70" s="957"/>
      <c r="G70" s="957"/>
      <c r="H70" s="957"/>
      <c r="I70" s="957"/>
      <c r="J70" s="957"/>
      <c r="K70" s="957"/>
      <c r="L70" s="957"/>
      <c r="M70" s="957"/>
      <c r="N70" s="957"/>
      <c r="O70" s="957"/>
      <c r="P70" s="957"/>
      <c r="Q70" s="957"/>
      <c r="R70" s="957"/>
      <c r="S70" s="957"/>
      <c r="T70" s="1064"/>
      <c r="U70" s="1075"/>
      <c r="V70" s="1085"/>
      <c r="W70" s="1085"/>
      <c r="X70" s="1085"/>
      <c r="Y70" s="1085"/>
      <c r="Z70" s="1085"/>
      <c r="AA70" s="1099"/>
      <c r="AB70" s="1109"/>
      <c r="AC70" s="1085"/>
      <c r="AD70" s="1085"/>
      <c r="AE70" s="1085"/>
      <c r="AF70" s="1085"/>
      <c r="AG70" s="1085"/>
      <c r="AH70" s="1099"/>
      <c r="AI70" s="1109"/>
      <c r="AJ70" s="1085"/>
      <c r="AK70" s="1085"/>
      <c r="AL70" s="1085"/>
      <c r="AM70" s="1085"/>
      <c r="AN70" s="1085"/>
      <c r="AO70" s="1099"/>
      <c r="AP70" s="1109"/>
      <c r="AQ70" s="1085"/>
      <c r="AR70" s="1085"/>
      <c r="AS70" s="1085"/>
      <c r="AT70" s="1085"/>
      <c r="AU70" s="1085"/>
      <c r="AV70" s="1099"/>
      <c r="AW70" s="1109"/>
      <c r="AX70" s="1085"/>
      <c r="AY70" s="1124"/>
      <c r="AZ70" s="1135"/>
      <c r="BA70" s="1147"/>
      <c r="BB70" s="1161"/>
      <c r="BC70" s="1167"/>
      <c r="BD70" s="1167"/>
      <c r="BE70" s="1167"/>
      <c r="BF70" s="1167"/>
      <c r="BG70" s="1167"/>
      <c r="BH70" s="1186"/>
    </row>
    <row r="71" spans="2:60" ht="20.25" customHeight="1">
      <c r="B71" s="943" t="s">
        <v>650</v>
      </c>
      <c r="C71" s="957"/>
      <c r="D71" s="957"/>
      <c r="E71" s="957"/>
      <c r="F71" s="957"/>
      <c r="G71" s="957"/>
      <c r="H71" s="957"/>
      <c r="I71" s="957"/>
      <c r="J71" s="957"/>
      <c r="K71" s="957"/>
      <c r="L71" s="957"/>
      <c r="M71" s="957"/>
      <c r="N71" s="957"/>
      <c r="O71" s="957"/>
      <c r="P71" s="957"/>
      <c r="Q71" s="957"/>
      <c r="R71" s="957"/>
      <c r="S71" s="957"/>
      <c r="T71" s="1064"/>
      <c r="U71" s="1075">
        <v>9</v>
      </c>
      <c r="V71" s="1085">
        <v>9</v>
      </c>
      <c r="W71" s="1085">
        <v>9</v>
      </c>
      <c r="X71" s="1085">
        <v>9</v>
      </c>
      <c r="Y71" s="1085">
        <v>9</v>
      </c>
      <c r="Z71" s="1085">
        <v>9</v>
      </c>
      <c r="AA71" s="1100">
        <v>9</v>
      </c>
      <c r="AB71" s="1110">
        <v>9</v>
      </c>
      <c r="AC71" s="1085">
        <v>9</v>
      </c>
      <c r="AD71" s="1085">
        <v>9</v>
      </c>
      <c r="AE71" s="1085">
        <v>9</v>
      </c>
      <c r="AF71" s="1085">
        <v>9</v>
      </c>
      <c r="AG71" s="1085">
        <v>9</v>
      </c>
      <c r="AH71" s="1100">
        <v>9</v>
      </c>
      <c r="AI71" s="1110">
        <v>9</v>
      </c>
      <c r="AJ71" s="1085">
        <v>9</v>
      </c>
      <c r="AK71" s="1085">
        <v>9</v>
      </c>
      <c r="AL71" s="1085">
        <v>9</v>
      </c>
      <c r="AM71" s="1085">
        <v>9</v>
      </c>
      <c r="AN71" s="1085">
        <v>9</v>
      </c>
      <c r="AO71" s="1100">
        <v>9</v>
      </c>
      <c r="AP71" s="1110">
        <v>9</v>
      </c>
      <c r="AQ71" s="1085">
        <v>9</v>
      </c>
      <c r="AR71" s="1085">
        <v>9</v>
      </c>
      <c r="AS71" s="1085">
        <v>9</v>
      </c>
      <c r="AT71" s="1085">
        <v>9</v>
      </c>
      <c r="AU71" s="1085">
        <v>9</v>
      </c>
      <c r="AV71" s="1100">
        <v>9</v>
      </c>
      <c r="AW71" s="1110"/>
      <c r="AX71" s="1085"/>
      <c r="AY71" s="1124"/>
      <c r="AZ71" s="1135"/>
      <c r="BA71" s="1147"/>
      <c r="BB71" s="1161"/>
      <c r="BC71" s="1167"/>
      <c r="BD71" s="1167"/>
      <c r="BE71" s="1167"/>
      <c r="BF71" s="1167"/>
      <c r="BG71" s="1167"/>
      <c r="BH71" s="1186"/>
    </row>
    <row r="72" spans="2:60" ht="20.25" customHeight="1">
      <c r="B72" s="943" t="s">
        <v>588</v>
      </c>
      <c r="C72" s="957"/>
      <c r="D72" s="957"/>
      <c r="E72" s="957"/>
      <c r="F72" s="957"/>
      <c r="G72" s="957"/>
      <c r="H72" s="957"/>
      <c r="I72" s="957"/>
      <c r="J72" s="957"/>
      <c r="K72" s="957"/>
      <c r="L72" s="957"/>
      <c r="M72" s="957"/>
      <c r="N72" s="957"/>
      <c r="O72" s="957"/>
      <c r="P72" s="957"/>
      <c r="Q72" s="957"/>
      <c r="R72" s="957"/>
      <c r="S72" s="957"/>
      <c r="T72" s="1064"/>
      <c r="U72" s="1075">
        <v>4</v>
      </c>
      <c r="V72" s="1085">
        <v>4</v>
      </c>
      <c r="W72" s="1085">
        <v>4</v>
      </c>
      <c r="X72" s="1085">
        <v>4</v>
      </c>
      <c r="Y72" s="1085">
        <v>4</v>
      </c>
      <c r="Z72" s="1085">
        <v>4</v>
      </c>
      <c r="AA72" s="1100">
        <v>4</v>
      </c>
      <c r="AB72" s="1110">
        <v>4</v>
      </c>
      <c r="AC72" s="1085">
        <v>4</v>
      </c>
      <c r="AD72" s="1085">
        <v>4</v>
      </c>
      <c r="AE72" s="1085">
        <v>4</v>
      </c>
      <c r="AF72" s="1085">
        <v>4</v>
      </c>
      <c r="AG72" s="1085">
        <v>4</v>
      </c>
      <c r="AH72" s="1100">
        <v>4</v>
      </c>
      <c r="AI72" s="1110">
        <v>4</v>
      </c>
      <c r="AJ72" s="1085">
        <v>4</v>
      </c>
      <c r="AK72" s="1085">
        <v>4</v>
      </c>
      <c r="AL72" s="1085">
        <v>4</v>
      </c>
      <c r="AM72" s="1085">
        <v>4</v>
      </c>
      <c r="AN72" s="1085">
        <v>4</v>
      </c>
      <c r="AO72" s="1100">
        <v>4</v>
      </c>
      <c r="AP72" s="1110">
        <v>4</v>
      </c>
      <c r="AQ72" s="1085">
        <v>4</v>
      </c>
      <c r="AR72" s="1085">
        <v>4</v>
      </c>
      <c r="AS72" s="1085">
        <v>4</v>
      </c>
      <c r="AT72" s="1085">
        <v>4</v>
      </c>
      <c r="AU72" s="1085">
        <v>4</v>
      </c>
      <c r="AV72" s="1100">
        <v>4</v>
      </c>
      <c r="AW72" s="1110"/>
      <c r="AX72" s="1085"/>
      <c r="AY72" s="1124"/>
      <c r="AZ72" s="1136"/>
      <c r="BA72" s="1148"/>
      <c r="BB72" s="1161"/>
      <c r="BC72" s="1167"/>
      <c r="BD72" s="1167"/>
      <c r="BE72" s="1167"/>
      <c r="BF72" s="1167"/>
      <c r="BG72" s="1167"/>
      <c r="BH72" s="1186"/>
    </row>
    <row r="73" spans="2:60" ht="20.25" customHeight="1">
      <c r="B73" s="943" t="s">
        <v>413</v>
      </c>
      <c r="C73" s="957"/>
      <c r="D73" s="957"/>
      <c r="E73" s="957"/>
      <c r="F73" s="957"/>
      <c r="G73" s="957"/>
      <c r="H73" s="957"/>
      <c r="I73" s="957"/>
      <c r="J73" s="957"/>
      <c r="K73" s="957"/>
      <c r="L73" s="957"/>
      <c r="M73" s="957"/>
      <c r="N73" s="957"/>
      <c r="O73" s="957"/>
      <c r="P73" s="957"/>
      <c r="Q73" s="957"/>
      <c r="R73" s="957"/>
      <c r="S73" s="957"/>
      <c r="T73" s="1064"/>
      <c r="U73" s="1076">
        <f t="shared" ref="U73:AY73" si="1">IF(SUMIF($F$21:$F$68,"介護従業者",U21:U68)=0,"",SUMIF($F$21:$F$68,"介護従業者",U21:U68))</f>
        <v>48.5</v>
      </c>
      <c r="V73" s="1086">
        <f t="shared" si="1"/>
        <v>44.499999999999993</v>
      </c>
      <c r="W73" s="1086">
        <f t="shared" si="1"/>
        <v>48.5</v>
      </c>
      <c r="X73" s="1086">
        <f t="shared" si="1"/>
        <v>46.499999999999993</v>
      </c>
      <c r="Y73" s="1086">
        <f t="shared" si="1"/>
        <v>46</v>
      </c>
      <c r="Z73" s="1086">
        <f t="shared" si="1"/>
        <v>48</v>
      </c>
      <c r="AA73" s="1101">
        <f t="shared" si="1"/>
        <v>46</v>
      </c>
      <c r="AB73" s="1076">
        <f t="shared" si="1"/>
        <v>48.5</v>
      </c>
      <c r="AC73" s="1086">
        <f t="shared" si="1"/>
        <v>44.5</v>
      </c>
      <c r="AD73" s="1086">
        <f t="shared" si="1"/>
        <v>48.5</v>
      </c>
      <c r="AE73" s="1086">
        <f t="shared" si="1"/>
        <v>46.5</v>
      </c>
      <c r="AF73" s="1086">
        <f t="shared" si="1"/>
        <v>46</v>
      </c>
      <c r="AG73" s="1086">
        <f t="shared" si="1"/>
        <v>48</v>
      </c>
      <c r="AH73" s="1101">
        <f t="shared" si="1"/>
        <v>46</v>
      </c>
      <c r="AI73" s="1076">
        <f t="shared" si="1"/>
        <v>48.5</v>
      </c>
      <c r="AJ73" s="1086">
        <f t="shared" si="1"/>
        <v>44.5</v>
      </c>
      <c r="AK73" s="1086">
        <f t="shared" si="1"/>
        <v>48.5</v>
      </c>
      <c r="AL73" s="1086">
        <f t="shared" si="1"/>
        <v>46.5</v>
      </c>
      <c r="AM73" s="1086">
        <f t="shared" si="1"/>
        <v>46</v>
      </c>
      <c r="AN73" s="1086">
        <f t="shared" si="1"/>
        <v>48</v>
      </c>
      <c r="AO73" s="1101">
        <f t="shared" si="1"/>
        <v>46</v>
      </c>
      <c r="AP73" s="1076">
        <f t="shared" si="1"/>
        <v>48.5</v>
      </c>
      <c r="AQ73" s="1086">
        <f t="shared" si="1"/>
        <v>44.5</v>
      </c>
      <c r="AR73" s="1086">
        <f t="shared" si="1"/>
        <v>48.5</v>
      </c>
      <c r="AS73" s="1086">
        <f t="shared" si="1"/>
        <v>46.5</v>
      </c>
      <c r="AT73" s="1086">
        <f t="shared" si="1"/>
        <v>46</v>
      </c>
      <c r="AU73" s="1086">
        <f t="shared" si="1"/>
        <v>48</v>
      </c>
      <c r="AV73" s="1101">
        <f t="shared" si="1"/>
        <v>45.999999999999993</v>
      </c>
      <c r="AW73" s="1076" t="str">
        <f t="shared" si="1"/>
        <v/>
      </c>
      <c r="AX73" s="1086" t="str">
        <f t="shared" si="1"/>
        <v/>
      </c>
      <c r="AY73" s="1086" t="str">
        <f t="shared" si="1"/>
        <v/>
      </c>
      <c r="AZ73" s="1137">
        <f>IF($BC$3="４週",SUM(U73:AV73),IF($BC$3="暦月",SUM(U73:AY73),""))</f>
        <v>1312</v>
      </c>
      <c r="BA73" s="1149"/>
      <c r="BB73" s="1161"/>
      <c r="BC73" s="1167"/>
      <c r="BD73" s="1167"/>
      <c r="BE73" s="1167"/>
      <c r="BF73" s="1167"/>
      <c r="BG73" s="1167"/>
      <c r="BH73" s="1186"/>
    </row>
    <row r="74" spans="2:60" ht="20.25" customHeight="1">
      <c r="B74" s="944" t="s">
        <v>653</v>
      </c>
      <c r="C74" s="958"/>
      <c r="D74" s="958"/>
      <c r="E74" s="958"/>
      <c r="F74" s="958"/>
      <c r="G74" s="958"/>
      <c r="H74" s="958"/>
      <c r="I74" s="958"/>
      <c r="J74" s="958"/>
      <c r="K74" s="958"/>
      <c r="L74" s="958"/>
      <c r="M74" s="958"/>
      <c r="N74" s="958"/>
      <c r="O74" s="958"/>
      <c r="P74" s="958"/>
      <c r="Q74" s="958"/>
      <c r="R74" s="958"/>
      <c r="S74" s="958"/>
      <c r="T74" s="1065"/>
      <c r="U74" s="1077">
        <f t="shared" ref="U74:AY74" si="2">IF(SUMIF($G$21:$G$68,"介護従業者",U21:U68)=0,"",SUMIF($G$21:$G$68,"介護従業者",U21:U68))</f>
        <v>10</v>
      </c>
      <c r="V74" s="1087">
        <f t="shared" si="2"/>
        <v>10</v>
      </c>
      <c r="W74" s="1087">
        <f t="shared" si="2"/>
        <v>10</v>
      </c>
      <c r="X74" s="1087">
        <f t="shared" si="2"/>
        <v>10</v>
      </c>
      <c r="Y74" s="1087">
        <f t="shared" si="2"/>
        <v>10</v>
      </c>
      <c r="Z74" s="1087">
        <f t="shared" si="2"/>
        <v>10</v>
      </c>
      <c r="AA74" s="1102">
        <f t="shared" si="2"/>
        <v>10</v>
      </c>
      <c r="AB74" s="1111">
        <f t="shared" si="2"/>
        <v>10</v>
      </c>
      <c r="AC74" s="1087">
        <f t="shared" si="2"/>
        <v>10</v>
      </c>
      <c r="AD74" s="1087">
        <f t="shared" si="2"/>
        <v>10</v>
      </c>
      <c r="AE74" s="1087">
        <f t="shared" si="2"/>
        <v>10</v>
      </c>
      <c r="AF74" s="1087">
        <f t="shared" si="2"/>
        <v>10</v>
      </c>
      <c r="AG74" s="1087">
        <f t="shared" si="2"/>
        <v>10</v>
      </c>
      <c r="AH74" s="1102">
        <f t="shared" si="2"/>
        <v>10</v>
      </c>
      <c r="AI74" s="1111">
        <f t="shared" si="2"/>
        <v>10</v>
      </c>
      <c r="AJ74" s="1087">
        <f t="shared" si="2"/>
        <v>10</v>
      </c>
      <c r="AK74" s="1087">
        <f t="shared" si="2"/>
        <v>10</v>
      </c>
      <c r="AL74" s="1087">
        <f t="shared" si="2"/>
        <v>10</v>
      </c>
      <c r="AM74" s="1087">
        <f t="shared" si="2"/>
        <v>10</v>
      </c>
      <c r="AN74" s="1087">
        <f t="shared" si="2"/>
        <v>10</v>
      </c>
      <c r="AO74" s="1102">
        <f t="shared" si="2"/>
        <v>10</v>
      </c>
      <c r="AP74" s="1111">
        <f t="shared" si="2"/>
        <v>10</v>
      </c>
      <c r="AQ74" s="1087">
        <f t="shared" si="2"/>
        <v>10</v>
      </c>
      <c r="AR74" s="1087">
        <f t="shared" si="2"/>
        <v>10</v>
      </c>
      <c r="AS74" s="1087">
        <f t="shared" si="2"/>
        <v>10</v>
      </c>
      <c r="AT74" s="1087">
        <f t="shared" si="2"/>
        <v>10</v>
      </c>
      <c r="AU74" s="1087">
        <f t="shared" si="2"/>
        <v>10</v>
      </c>
      <c r="AV74" s="1102">
        <f t="shared" si="2"/>
        <v>10</v>
      </c>
      <c r="AW74" s="1111" t="str">
        <f t="shared" si="2"/>
        <v/>
      </c>
      <c r="AX74" s="1087" t="str">
        <f t="shared" si="2"/>
        <v/>
      </c>
      <c r="AY74" s="1125" t="str">
        <f t="shared" si="2"/>
        <v/>
      </c>
      <c r="AZ74" s="1138">
        <f>IF($BC$3="４週",SUM(U74:AV74),IF($BC$3="暦月",SUM(U74:AY74),""))</f>
        <v>280</v>
      </c>
      <c r="BA74" s="1150"/>
      <c r="BB74" s="1162"/>
      <c r="BC74" s="1168"/>
      <c r="BD74" s="1168"/>
      <c r="BE74" s="1168"/>
      <c r="BF74" s="1168"/>
      <c r="BG74" s="1168"/>
      <c r="BH74" s="1187"/>
    </row>
    <row r="75" spans="2:60" s="915" customFormat="1" ht="20.25" customHeight="1">
      <c r="C75" s="959"/>
      <c r="D75" s="959"/>
      <c r="E75" s="959"/>
      <c r="F75" s="959"/>
      <c r="G75" s="959"/>
      <c r="BH75" s="91"/>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947"/>
      <c r="D129" s="947"/>
      <c r="E129" s="947"/>
      <c r="F129" s="947"/>
      <c r="G129" s="947"/>
      <c r="H129" s="947"/>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1004"/>
      <c r="AD129" s="1004"/>
      <c r="AE129" s="1004"/>
      <c r="AF129" s="1004"/>
      <c r="AG129" s="1004"/>
      <c r="AH129" s="1004"/>
      <c r="AI129" s="1004"/>
      <c r="AJ129" s="1004"/>
      <c r="AK129" s="1004"/>
      <c r="AL129" s="1004"/>
      <c r="AM129" s="1004"/>
      <c r="AN129" s="1004"/>
      <c r="AO129" s="1004"/>
      <c r="AP129" s="1004"/>
      <c r="AQ129" s="1004"/>
      <c r="AR129" s="1004"/>
      <c r="AS129" s="1004"/>
      <c r="AT129" s="1004"/>
      <c r="AU129" s="1004"/>
      <c r="AV129" s="1004"/>
      <c r="AW129" s="1004"/>
      <c r="AX129" s="1004"/>
      <c r="AY129" s="1004"/>
      <c r="AZ129" s="1004"/>
      <c r="BA129" s="1004"/>
      <c r="BB129" s="1004"/>
      <c r="BC129" s="1004"/>
      <c r="BD129" s="1004"/>
      <c r="BE129" s="1004"/>
    </row>
    <row r="130" spans="3:57">
      <c r="C130" s="947"/>
      <c r="D130" s="947"/>
      <c r="E130" s="947"/>
      <c r="F130" s="947"/>
      <c r="G130" s="947"/>
      <c r="H130" s="947"/>
      <c r="I130" s="1004"/>
      <c r="J130" s="1004"/>
      <c r="K130" s="1004"/>
      <c r="L130" s="1004"/>
      <c r="M130" s="1004"/>
      <c r="N130" s="1004"/>
      <c r="O130" s="1004"/>
      <c r="P130" s="1004"/>
      <c r="Q130" s="1004"/>
      <c r="R130" s="1004"/>
      <c r="S130" s="1004"/>
      <c r="T130" s="1004"/>
      <c r="U130" s="1004"/>
      <c r="V130" s="1004"/>
      <c r="W130" s="1004"/>
      <c r="X130" s="1004"/>
      <c r="Y130" s="1004"/>
      <c r="Z130" s="1004"/>
      <c r="AA130" s="1004"/>
      <c r="AB130" s="1004"/>
      <c r="AC130" s="1004"/>
      <c r="AD130" s="1004"/>
      <c r="AE130" s="1004"/>
      <c r="AF130" s="1004"/>
      <c r="AG130" s="1004"/>
      <c r="AH130" s="1004"/>
      <c r="AI130" s="1004"/>
      <c r="AJ130" s="1004"/>
      <c r="AK130" s="1004"/>
      <c r="AL130" s="1004"/>
      <c r="AM130" s="1004"/>
      <c r="AN130" s="1004"/>
      <c r="AO130" s="1004"/>
      <c r="AP130" s="1004"/>
      <c r="AQ130" s="1004"/>
      <c r="AR130" s="1004"/>
      <c r="AS130" s="1004"/>
      <c r="AT130" s="1004"/>
      <c r="AU130" s="1004"/>
      <c r="AV130" s="1004"/>
      <c r="AW130" s="1004"/>
      <c r="AX130" s="1004"/>
      <c r="AY130" s="1004"/>
      <c r="AZ130" s="1004"/>
      <c r="BA130" s="1004"/>
      <c r="BB130" s="1004"/>
      <c r="BC130" s="1004"/>
      <c r="BD130" s="1004"/>
      <c r="BE130" s="1004"/>
    </row>
    <row r="131" spans="3:57">
      <c r="C131" s="960"/>
      <c r="D131" s="960"/>
      <c r="E131" s="960"/>
      <c r="F131" s="960"/>
      <c r="G131" s="960"/>
      <c r="H131" s="960"/>
      <c r="I131" s="947"/>
      <c r="J131" s="947"/>
    </row>
    <row r="132" spans="3:57">
      <c r="C132" s="960"/>
      <c r="D132" s="960"/>
      <c r="E132" s="960"/>
      <c r="F132" s="960"/>
      <c r="G132" s="960"/>
      <c r="H132" s="960"/>
      <c r="I132" s="947"/>
      <c r="J132" s="947"/>
    </row>
    <row r="133" spans="3:57">
      <c r="C133" s="947"/>
      <c r="D133" s="947"/>
      <c r="E133" s="947"/>
      <c r="F133" s="947"/>
      <c r="G133" s="947"/>
      <c r="H133" s="947"/>
    </row>
    <row r="134" spans="3:57">
      <c r="C134" s="947"/>
      <c r="D134" s="947"/>
      <c r="E134" s="947"/>
      <c r="F134" s="947"/>
      <c r="G134" s="947"/>
      <c r="H134" s="947"/>
    </row>
    <row r="135" spans="3:57">
      <c r="C135" s="947"/>
      <c r="D135" s="947"/>
      <c r="E135" s="947"/>
      <c r="F135" s="947"/>
      <c r="G135" s="947"/>
      <c r="H135" s="947"/>
    </row>
    <row r="136" spans="3:57">
      <c r="C136" s="947"/>
      <c r="D136" s="947"/>
      <c r="E136" s="947"/>
      <c r="F136" s="947"/>
      <c r="G136" s="947"/>
      <c r="H136" s="947"/>
    </row>
  </sheetData>
  <sheetProtection algorithmName="SHA-512" hashValue="PHP2HiT0REUK4U+FDJx3BO3eMiutZ/AlxCdhBw2L+1IPE94tCXlcpjCDCwa5vrcEgcr3tTuCnGk8FhWNCNWFew==" saltValue="FFE65X4NHdmoGxiHzWZg2Q==" spinCount="100000" sheet="1" selectLockedCells="1" selectUnlockedCells="1"/>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22"/>
  <conditionalFormatting sqref="U23:AY23 U26:AY26 U29:AY29 U32:AY32 U35:AY35 U38:AY38 U41:AY41 U44:AY44 U47:AY47 U50:AY50 U53:AY53 U56:AY56 U59:AY59 U62:AY62 U65:AY65 U68:AY68">
    <cfRule type="expression" dxfId="17" priority="18">
      <formula>OR(U$69=$B22,U$70=$B22)</formula>
    </cfRule>
  </conditionalFormatting>
  <conditionalFormatting sqref="U69:BA74">
    <cfRule type="expression" dxfId="16" priority="1">
      <formula>INDIRECT(ADDRESS(ROW(),COLUMN()))=TRUNC(INDIRECT(ADDRESS(ROW(),COLUMN())))</formula>
    </cfRule>
  </conditionalFormatting>
  <conditionalFormatting sqref="U22:BC23">
    <cfRule type="expression" dxfId="15" priority="17">
      <formula>INDIRECT(ADDRESS(ROW(),COLUMN()))=TRUNC(INDIRECT(ADDRESS(ROW(),COLUMN())))</formula>
    </cfRule>
  </conditionalFormatting>
  <conditionalFormatting sqref="U25:BC26">
    <cfRule type="expression" dxfId="14" priority="16">
      <formula>INDIRECT(ADDRESS(ROW(),COLUMN()))=TRUNC(INDIRECT(ADDRESS(ROW(),COLUMN())))</formula>
    </cfRule>
  </conditionalFormatting>
  <conditionalFormatting sqref="U28:BC29">
    <cfRule type="expression" dxfId="13" priority="15">
      <formula>INDIRECT(ADDRESS(ROW(),COLUMN()))=TRUNC(INDIRECT(ADDRESS(ROW(),COLUMN())))</formula>
    </cfRule>
  </conditionalFormatting>
  <conditionalFormatting sqref="U31:BC32">
    <cfRule type="expression" dxfId="12" priority="14">
      <formula>INDIRECT(ADDRESS(ROW(),COLUMN()))=TRUNC(INDIRECT(ADDRESS(ROW(),COLUMN())))</formula>
    </cfRule>
  </conditionalFormatting>
  <conditionalFormatting sqref="U34:BC35">
    <cfRule type="expression" dxfId="11" priority="13">
      <formula>INDIRECT(ADDRESS(ROW(),COLUMN()))=TRUNC(INDIRECT(ADDRESS(ROW(),COLUMN())))</formula>
    </cfRule>
  </conditionalFormatting>
  <conditionalFormatting sqref="U37:BC38">
    <cfRule type="expression" dxfId="10" priority="12">
      <formula>INDIRECT(ADDRESS(ROW(),COLUMN()))=TRUNC(INDIRECT(ADDRESS(ROW(),COLUMN())))</formula>
    </cfRule>
  </conditionalFormatting>
  <conditionalFormatting sqref="U40:BC41">
    <cfRule type="expression" dxfId="9" priority="11">
      <formula>INDIRECT(ADDRESS(ROW(),COLUMN()))=TRUNC(INDIRECT(ADDRESS(ROW(),COLUMN())))</formula>
    </cfRule>
  </conditionalFormatting>
  <conditionalFormatting sqref="U43:BC44">
    <cfRule type="expression" dxfId="8" priority="10">
      <formula>INDIRECT(ADDRESS(ROW(),COLUMN()))=TRUNC(INDIRECT(ADDRESS(ROW(),COLUMN())))</formula>
    </cfRule>
  </conditionalFormatting>
  <conditionalFormatting sqref="U46:BC47">
    <cfRule type="expression" dxfId="7" priority="9">
      <formula>INDIRECT(ADDRESS(ROW(),COLUMN()))=TRUNC(INDIRECT(ADDRESS(ROW(),COLUMN())))</formula>
    </cfRule>
  </conditionalFormatting>
  <conditionalFormatting sqref="U49:BC50">
    <cfRule type="expression" dxfId="6" priority="8">
      <formula>INDIRECT(ADDRESS(ROW(),COLUMN()))=TRUNC(INDIRECT(ADDRESS(ROW(),COLUMN())))</formula>
    </cfRule>
  </conditionalFormatting>
  <conditionalFormatting sqref="U52:BC53">
    <cfRule type="expression" dxfId="5" priority="7">
      <formula>INDIRECT(ADDRESS(ROW(),COLUMN()))=TRUNC(INDIRECT(ADDRESS(ROW(),COLUMN())))</formula>
    </cfRule>
  </conditionalFormatting>
  <conditionalFormatting sqref="U55:BC56">
    <cfRule type="expression" dxfId="4" priority="6">
      <formula>INDIRECT(ADDRESS(ROW(),COLUMN()))=TRUNC(INDIRECT(ADDRESS(ROW(),COLUMN())))</formula>
    </cfRule>
  </conditionalFormatting>
  <conditionalFormatting sqref="U58:BC59">
    <cfRule type="expression" dxfId="3" priority="5">
      <formula>INDIRECT(ADDRESS(ROW(),COLUMN()))=TRUNC(INDIRECT(ADDRESS(ROW(),COLUMN())))</formula>
    </cfRule>
  </conditionalFormatting>
  <conditionalFormatting sqref="U61:BC62">
    <cfRule type="expression" dxfId="2" priority="4">
      <formula>INDIRECT(ADDRESS(ROW(),COLUMN()))=TRUNC(INDIRECT(ADDRESS(ROW(),COLUMN())))</formula>
    </cfRule>
  </conditionalFormatting>
  <conditionalFormatting sqref="U64:BC65">
    <cfRule type="expression" dxfId="1" priority="3">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allowBlank="1" showDropDown="0" showInputMessage="1" showErrorMessage="1" error="入力可能範囲　32～40" sqref="BC10"/>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H21:H68">
      <formula1>"A, B, C, D"</formula1>
    </dataValidation>
    <dataValidation type="list" allowBlank="1" showDropDown="0" showInputMessage="1" showErrorMessage="0" sqref="C21:E68">
      <formula1>職種</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'標準様式１プルダウン・リスト'!$C$4:$C$10</xm:f>
          </x14:formula1>
          <xm:sqref>AR1:BG1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view="pageBreakPreview" zoomScaleSheetLayoutView="100" workbookViewId="0"/>
  </sheetViews>
  <sheetFormatPr defaultColWidth="10" defaultRowHeight="18.75"/>
  <cols>
    <col min="1" max="1" width="1.75" style="1190" customWidth="1"/>
    <col min="2" max="2" width="6.25" style="1191" customWidth="1"/>
    <col min="3" max="3" width="11.75" style="1191" customWidth="1"/>
    <col min="4" max="4" width="11.75" style="1191" hidden="1" customWidth="1"/>
    <col min="5" max="5" width="3.75" style="1191" bestFit="1" customWidth="1"/>
    <col min="6" max="6" width="17.375" style="1190" customWidth="1"/>
    <col min="7" max="7" width="3.75" style="1190" bestFit="1" customWidth="1"/>
    <col min="8" max="8" width="17.375" style="1190" customWidth="1"/>
    <col min="9" max="9" width="3.75" style="1190" bestFit="1" customWidth="1"/>
    <col min="10" max="10" width="17.375" style="1191" customWidth="1"/>
    <col min="11" max="11" width="3.75" style="1190" bestFit="1" customWidth="1"/>
    <col min="12" max="12" width="17.375" style="1190" customWidth="1"/>
    <col min="13" max="13" width="5.5" style="1190" customWidth="1"/>
    <col min="14" max="14" width="17.375" style="1190" customWidth="1"/>
    <col min="15" max="15" width="3.75" style="1190" customWidth="1"/>
    <col min="16" max="16" width="17.375" style="1190" customWidth="1"/>
    <col min="17" max="17" width="3.75" style="1190" customWidth="1"/>
    <col min="18" max="18" width="17.375" style="1190" customWidth="1"/>
    <col min="19" max="19" width="3.75" style="1190" customWidth="1"/>
    <col min="20" max="20" width="17.375" style="1190" customWidth="1"/>
    <col min="21" max="21" width="3.75" style="1190" customWidth="1"/>
    <col min="22" max="22" width="17.375" style="1190" customWidth="1"/>
    <col min="23" max="23" width="3.75" style="1190" customWidth="1"/>
    <col min="24" max="24" width="17.375" style="1190" customWidth="1"/>
    <col min="25" max="25" width="3.75" style="1190" customWidth="1"/>
    <col min="26" max="26" width="17.375" style="1190" customWidth="1"/>
    <col min="27" max="27" width="3.75" style="1190" customWidth="1"/>
    <col min="28" max="28" width="56.25" style="1190" customWidth="1"/>
    <col min="29" max="16384" width="10" style="1190"/>
  </cols>
  <sheetData>
    <row r="1" spans="2:28">
      <c r="B1" s="1192" t="s">
        <v>48</v>
      </c>
    </row>
    <row r="2" spans="2:28">
      <c r="B2" s="1193" t="s">
        <v>654</v>
      </c>
      <c r="F2" s="1194"/>
      <c r="J2" s="1201"/>
    </row>
    <row r="3" spans="2:28">
      <c r="B3" s="1194" t="s">
        <v>655</v>
      </c>
      <c r="F3" s="1201" t="s">
        <v>14</v>
      </c>
      <c r="J3" s="1201"/>
    </row>
    <row r="4" spans="2:28">
      <c r="B4" s="1193"/>
      <c r="F4" s="1202" t="s">
        <v>656</v>
      </c>
      <c r="G4" s="1202"/>
      <c r="H4" s="1202"/>
      <c r="I4" s="1202"/>
      <c r="J4" s="1202"/>
      <c r="K4" s="1202"/>
      <c r="L4" s="1202"/>
      <c r="N4" s="1202" t="s">
        <v>497</v>
      </c>
      <c r="O4" s="1202"/>
      <c r="P4" s="1202"/>
      <c r="R4" s="1202" t="s">
        <v>235</v>
      </c>
      <c r="S4" s="1202"/>
      <c r="T4" s="1202"/>
      <c r="U4" s="1202"/>
      <c r="V4" s="1202"/>
      <c r="W4" s="1202"/>
      <c r="X4" s="1202"/>
      <c r="Z4" s="1211" t="s">
        <v>658</v>
      </c>
      <c r="AB4" s="1202" t="s">
        <v>567</v>
      </c>
    </row>
    <row r="5" spans="2:28">
      <c r="B5" s="1191" t="s">
        <v>637</v>
      </c>
      <c r="C5" s="1191" t="s">
        <v>190</v>
      </c>
      <c r="F5" s="1191" t="s">
        <v>659</v>
      </c>
      <c r="G5" s="1191"/>
      <c r="H5" s="1191" t="s">
        <v>135</v>
      </c>
      <c r="J5" s="1191" t="s">
        <v>314</v>
      </c>
      <c r="L5" s="1191" t="s">
        <v>656</v>
      </c>
      <c r="N5" s="1191" t="s">
        <v>660</v>
      </c>
      <c r="P5" s="1191" t="s">
        <v>661</v>
      </c>
      <c r="R5" s="1191" t="s">
        <v>660</v>
      </c>
      <c r="T5" s="1191" t="s">
        <v>661</v>
      </c>
      <c r="V5" s="1191" t="s">
        <v>314</v>
      </c>
      <c r="X5" s="1191" t="s">
        <v>656</v>
      </c>
      <c r="Z5" s="1212" t="s">
        <v>662</v>
      </c>
      <c r="AB5" s="1202"/>
    </row>
    <row r="6" spans="2:28">
      <c r="B6" s="1195">
        <v>1</v>
      </c>
      <c r="C6" s="1196" t="s">
        <v>663</v>
      </c>
      <c r="D6" s="1200" t="str">
        <f t="shared" ref="D6:D38" si="0">C6</f>
        <v>a</v>
      </c>
      <c r="E6" s="1195" t="s">
        <v>665</v>
      </c>
      <c r="F6" s="1203">
        <v>0.29166666666666669</v>
      </c>
      <c r="G6" s="1195" t="s">
        <v>479</v>
      </c>
      <c r="H6" s="1203">
        <v>0.66666666666666663</v>
      </c>
      <c r="I6" s="1205" t="s">
        <v>666</v>
      </c>
      <c r="J6" s="1203">
        <v>4.1666666666666664e-002</v>
      </c>
      <c r="K6" s="1206" t="s">
        <v>557</v>
      </c>
      <c r="L6" s="1202">
        <f t="shared" ref="L6:L22" si="1">IF(OR(F6="",H6=""),"",(H6+IF(F6&gt;H6,1,0)-F6-J6)*24)</f>
        <v>7.9999999999999982</v>
      </c>
      <c r="N6" s="1207">
        <f>'標準様式１【記載例】小多機'!$BB$13</f>
        <v>0.29166666666666669</v>
      </c>
      <c r="O6" s="1191" t="s">
        <v>479</v>
      </c>
      <c r="P6" s="1207">
        <f>'標準様式１【記載例】小多機'!$BF$13</f>
        <v>0.83333333333333337</v>
      </c>
      <c r="R6" s="1209">
        <f t="shared" ref="R6:R22" si="2">IF(F6="","",IF(F6&lt;N6,N6,IF(F6&gt;=P6,"",F6)))</f>
        <v>0.29166666666666669</v>
      </c>
      <c r="S6" s="1191" t="s">
        <v>479</v>
      </c>
      <c r="T6" s="1209">
        <f t="shared" ref="T6:T22" si="3">IF(H6="","",IF(H6&gt;F6,IF(H6&lt;P6,H6,P6),P6))</f>
        <v>0.66666666666666663</v>
      </c>
      <c r="U6" s="1210" t="s">
        <v>666</v>
      </c>
      <c r="V6" s="1203">
        <v>4.1666666666666664e-002</v>
      </c>
      <c r="W6" s="1190" t="s">
        <v>557</v>
      </c>
      <c r="X6" s="1202">
        <f t="shared" ref="X6:X22" si="4">IF(R6="","",IF((T6+IF(R6&gt;T6,1,0)-R6-V6)*24=0,"",(T6+IF(R6&gt;T6,1,0)-R6-V6)*24))</f>
        <v>7.9999999999999982</v>
      </c>
      <c r="Z6" s="1202" t="str">
        <f t="shared" ref="Z6:Z22" si="5">IF(X6="",L6,IF(OR(L6-X6=0,L6-X6&lt;0),"-",L6-X6))</f>
        <v>-</v>
      </c>
      <c r="AB6" s="1213"/>
    </row>
    <row r="7" spans="2:28">
      <c r="B7" s="1195">
        <v>2</v>
      </c>
      <c r="C7" s="1196" t="s">
        <v>667</v>
      </c>
      <c r="D7" s="1200" t="str">
        <f t="shared" si="0"/>
        <v>b</v>
      </c>
      <c r="E7" s="1195" t="s">
        <v>665</v>
      </c>
      <c r="F7" s="1203">
        <v>0.45833333333333331</v>
      </c>
      <c r="G7" s="1195" t="s">
        <v>479</v>
      </c>
      <c r="H7" s="1203">
        <v>0.83333333333333337</v>
      </c>
      <c r="I7" s="1205" t="s">
        <v>666</v>
      </c>
      <c r="J7" s="1203">
        <v>4.1666666666666664e-002</v>
      </c>
      <c r="K7" s="1206" t="s">
        <v>557</v>
      </c>
      <c r="L7" s="1202">
        <f t="shared" si="1"/>
        <v>8</v>
      </c>
      <c r="N7" s="1207">
        <f>'標準様式１【記載例】小多機'!$BB$13</f>
        <v>0.29166666666666669</v>
      </c>
      <c r="O7" s="1191" t="s">
        <v>479</v>
      </c>
      <c r="P7" s="1207">
        <f>'標準様式１【記載例】小多機'!$BF$13</f>
        <v>0.83333333333333337</v>
      </c>
      <c r="R7" s="1209">
        <f t="shared" si="2"/>
        <v>0.45833333333333331</v>
      </c>
      <c r="S7" s="1191" t="s">
        <v>479</v>
      </c>
      <c r="T7" s="1209">
        <f t="shared" si="3"/>
        <v>0.83333333333333337</v>
      </c>
      <c r="U7" s="1210" t="s">
        <v>666</v>
      </c>
      <c r="V7" s="1203">
        <v>4.1666666666666664e-002</v>
      </c>
      <c r="W7" s="1190" t="s">
        <v>557</v>
      </c>
      <c r="X7" s="1202">
        <f t="shared" si="4"/>
        <v>8</v>
      </c>
      <c r="Z7" s="1202" t="str">
        <f t="shared" si="5"/>
        <v>-</v>
      </c>
      <c r="AB7" s="1213"/>
    </row>
    <row r="8" spans="2:28">
      <c r="B8" s="1195">
        <v>3</v>
      </c>
      <c r="C8" s="1196" t="s">
        <v>669</v>
      </c>
      <c r="D8" s="1200" t="str">
        <f t="shared" si="0"/>
        <v>c</v>
      </c>
      <c r="E8" s="1195" t="s">
        <v>665</v>
      </c>
      <c r="F8" s="1203">
        <v>0.375</v>
      </c>
      <c r="G8" s="1195" t="s">
        <v>479</v>
      </c>
      <c r="H8" s="1203">
        <v>0.75</v>
      </c>
      <c r="I8" s="1205" t="s">
        <v>666</v>
      </c>
      <c r="J8" s="1203">
        <v>4.1666666666666664e-002</v>
      </c>
      <c r="K8" s="1206" t="s">
        <v>557</v>
      </c>
      <c r="L8" s="1202">
        <f t="shared" si="1"/>
        <v>8</v>
      </c>
      <c r="N8" s="1207">
        <f>'標準様式１【記載例】小多機'!$BB$13</f>
        <v>0.29166666666666669</v>
      </c>
      <c r="O8" s="1191" t="s">
        <v>479</v>
      </c>
      <c r="P8" s="1207">
        <f>'標準様式１【記載例】小多機'!$BF$13</f>
        <v>0.83333333333333337</v>
      </c>
      <c r="R8" s="1209">
        <f t="shared" si="2"/>
        <v>0.375</v>
      </c>
      <c r="S8" s="1191" t="s">
        <v>479</v>
      </c>
      <c r="T8" s="1209">
        <f t="shared" si="3"/>
        <v>0.75</v>
      </c>
      <c r="U8" s="1210" t="s">
        <v>666</v>
      </c>
      <c r="V8" s="1203">
        <v>4.1666666666666664e-002</v>
      </c>
      <c r="W8" s="1190" t="s">
        <v>557</v>
      </c>
      <c r="X8" s="1202">
        <f t="shared" si="4"/>
        <v>8</v>
      </c>
      <c r="Z8" s="1202" t="str">
        <f t="shared" si="5"/>
        <v>-</v>
      </c>
      <c r="AB8" s="1213"/>
    </row>
    <row r="9" spans="2:28">
      <c r="B9" s="1195">
        <v>4</v>
      </c>
      <c r="C9" s="1196" t="s">
        <v>671</v>
      </c>
      <c r="D9" s="1200" t="str">
        <f t="shared" si="0"/>
        <v>d</v>
      </c>
      <c r="E9" s="1195" t="s">
        <v>665</v>
      </c>
      <c r="F9" s="1203">
        <v>0.35416666666666669</v>
      </c>
      <c r="G9" s="1195" t="s">
        <v>479</v>
      </c>
      <c r="H9" s="1203">
        <v>0.72916666666666663</v>
      </c>
      <c r="I9" s="1205" t="s">
        <v>666</v>
      </c>
      <c r="J9" s="1203">
        <v>4.1666666666666664e-002</v>
      </c>
      <c r="K9" s="1206" t="s">
        <v>557</v>
      </c>
      <c r="L9" s="1202">
        <f t="shared" si="1"/>
        <v>7.9999999999999982</v>
      </c>
      <c r="N9" s="1207">
        <f>'標準様式１【記載例】小多機'!$BB$13</f>
        <v>0.29166666666666669</v>
      </c>
      <c r="O9" s="1191" t="s">
        <v>479</v>
      </c>
      <c r="P9" s="1207">
        <f>'標準様式１【記載例】小多機'!$BF$13</f>
        <v>0.83333333333333337</v>
      </c>
      <c r="R9" s="1209">
        <f t="shared" si="2"/>
        <v>0.35416666666666669</v>
      </c>
      <c r="S9" s="1191" t="s">
        <v>479</v>
      </c>
      <c r="T9" s="1209">
        <f t="shared" si="3"/>
        <v>0.72916666666666663</v>
      </c>
      <c r="U9" s="1210" t="s">
        <v>666</v>
      </c>
      <c r="V9" s="1203">
        <v>4.1666666666666664e-002</v>
      </c>
      <c r="W9" s="1190" t="s">
        <v>557</v>
      </c>
      <c r="X9" s="1202">
        <f t="shared" si="4"/>
        <v>7.9999999999999982</v>
      </c>
      <c r="Z9" s="1202" t="str">
        <f t="shared" si="5"/>
        <v>-</v>
      </c>
      <c r="AB9" s="1213"/>
    </row>
    <row r="10" spans="2:28">
      <c r="B10" s="1195">
        <v>5</v>
      </c>
      <c r="C10" s="1196" t="s">
        <v>119</v>
      </c>
      <c r="D10" s="1200" t="str">
        <f t="shared" si="0"/>
        <v>e</v>
      </c>
      <c r="E10" s="1195" t="s">
        <v>665</v>
      </c>
      <c r="F10" s="1203">
        <v>0.375</v>
      </c>
      <c r="G10" s="1195" t="s">
        <v>479</v>
      </c>
      <c r="H10" s="1203">
        <v>0.625</v>
      </c>
      <c r="I10" s="1205" t="s">
        <v>666</v>
      </c>
      <c r="J10" s="1203">
        <v>0</v>
      </c>
      <c r="K10" s="1206" t="s">
        <v>557</v>
      </c>
      <c r="L10" s="1202">
        <f t="shared" si="1"/>
        <v>6</v>
      </c>
      <c r="N10" s="1207">
        <f>'標準様式１【記載例】小多機'!$BB$13</f>
        <v>0.29166666666666669</v>
      </c>
      <c r="O10" s="1191" t="s">
        <v>479</v>
      </c>
      <c r="P10" s="1207">
        <f>'標準様式１【記載例】小多機'!$BF$13</f>
        <v>0.83333333333333337</v>
      </c>
      <c r="R10" s="1209">
        <f t="shared" si="2"/>
        <v>0.375</v>
      </c>
      <c r="S10" s="1191" t="s">
        <v>479</v>
      </c>
      <c r="T10" s="1209">
        <f t="shared" si="3"/>
        <v>0.625</v>
      </c>
      <c r="U10" s="1210" t="s">
        <v>666</v>
      </c>
      <c r="V10" s="1203">
        <v>0</v>
      </c>
      <c r="W10" s="1190" t="s">
        <v>557</v>
      </c>
      <c r="X10" s="1202">
        <f t="shared" si="4"/>
        <v>6</v>
      </c>
      <c r="Z10" s="1202" t="str">
        <f t="shared" si="5"/>
        <v>-</v>
      </c>
      <c r="AB10" s="1213"/>
    </row>
    <row r="11" spans="2:28">
      <c r="B11" s="1195">
        <v>6</v>
      </c>
      <c r="C11" s="1196" t="s">
        <v>418</v>
      </c>
      <c r="D11" s="1200" t="str">
        <f t="shared" si="0"/>
        <v>f</v>
      </c>
      <c r="E11" s="1195" t="s">
        <v>665</v>
      </c>
      <c r="F11" s="1203">
        <v>0.41666666666666669</v>
      </c>
      <c r="G11" s="1195" t="s">
        <v>479</v>
      </c>
      <c r="H11" s="1203">
        <v>0.66666666666666663</v>
      </c>
      <c r="I11" s="1205" t="s">
        <v>666</v>
      </c>
      <c r="J11" s="1203">
        <v>0</v>
      </c>
      <c r="K11" s="1206" t="s">
        <v>557</v>
      </c>
      <c r="L11" s="1202">
        <f t="shared" si="1"/>
        <v>5.9999999999999982</v>
      </c>
      <c r="N11" s="1207">
        <f>'標準様式１【記載例】小多機'!$BB$13</f>
        <v>0.29166666666666669</v>
      </c>
      <c r="O11" s="1191" t="s">
        <v>479</v>
      </c>
      <c r="P11" s="1207">
        <f>'標準様式１【記載例】小多機'!$BF$13</f>
        <v>0.83333333333333337</v>
      </c>
      <c r="R11" s="1209">
        <f t="shared" si="2"/>
        <v>0.41666666666666669</v>
      </c>
      <c r="S11" s="1191" t="s">
        <v>479</v>
      </c>
      <c r="T11" s="1209">
        <f t="shared" si="3"/>
        <v>0.66666666666666663</v>
      </c>
      <c r="U11" s="1210" t="s">
        <v>666</v>
      </c>
      <c r="V11" s="1203">
        <v>0</v>
      </c>
      <c r="W11" s="1190" t="s">
        <v>557</v>
      </c>
      <c r="X11" s="1202">
        <f t="shared" si="4"/>
        <v>5.9999999999999982</v>
      </c>
      <c r="Z11" s="1202" t="str">
        <f t="shared" si="5"/>
        <v>-</v>
      </c>
      <c r="AB11" s="1213"/>
    </row>
    <row r="12" spans="2:28">
      <c r="B12" s="1195">
        <v>7</v>
      </c>
      <c r="C12" s="1196" t="s">
        <v>648</v>
      </c>
      <c r="D12" s="1200" t="str">
        <f t="shared" si="0"/>
        <v>g</v>
      </c>
      <c r="E12" s="1195" t="s">
        <v>665</v>
      </c>
      <c r="F12" s="1203">
        <v>0.29166666666666669</v>
      </c>
      <c r="G12" s="1195" t="s">
        <v>479</v>
      </c>
      <c r="H12" s="1203">
        <v>0.39583333333333331</v>
      </c>
      <c r="I12" s="1205" t="s">
        <v>666</v>
      </c>
      <c r="J12" s="1203">
        <v>0</v>
      </c>
      <c r="K12" s="1206" t="s">
        <v>557</v>
      </c>
      <c r="L12" s="1202">
        <f t="shared" si="1"/>
        <v>2.4999999999999991</v>
      </c>
      <c r="N12" s="1207">
        <f>'標準様式１【記載例】小多機'!$BB$13</f>
        <v>0.29166666666666669</v>
      </c>
      <c r="O12" s="1191" t="s">
        <v>479</v>
      </c>
      <c r="P12" s="1207">
        <f>'標準様式１【記載例】小多機'!$BF$13</f>
        <v>0.83333333333333337</v>
      </c>
      <c r="R12" s="1209">
        <f t="shared" si="2"/>
        <v>0.29166666666666669</v>
      </c>
      <c r="S12" s="1191" t="s">
        <v>479</v>
      </c>
      <c r="T12" s="1209">
        <f t="shared" si="3"/>
        <v>0.39583333333333331</v>
      </c>
      <c r="U12" s="1210" t="s">
        <v>666</v>
      </c>
      <c r="V12" s="1203">
        <v>0</v>
      </c>
      <c r="W12" s="1190" t="s">
        <v>557</v>
      </c>
      <c r="X12" s="1202">
        <f t="shared" si="4"/>
        <v>2.4999999999999991</v>
      </c>
      <c r="Z12" s="1202" t="str">
        <f t="shared" si="5"/>
        <v>-</v>
      </c>
      <c r="AB12" s="1213"/>
    </row>
    <row r="13" spans="2:28">
      <c r="B13" s="1195">
        <v>8</v>
      </c>
      <c r="C13" s="1196" t="s">
        <v>350</v>
      </c>
      <c r="D13" s="1200" t="str">
        <f t="shared" si="0"/>
        <v>h</v>
      </c>
      <c r="E13" s="1195" t="s">
        <v>665</v>
      </c>
      <c r="F13" s="1203">
        <v>0.66666666666666663</v>
      </c>
      <c r="G13" s="1195" t="s">
        <v>479</v>
      </c>
      <c r="H13" s="1203">
        <v>0.83333333333333337</v>
      </c>
      <c r="I13" s="1205" t="s">
        <v>666</v>
      </c>
      <c r="J13" s="1203">
        <v>0</v>
      </c>
      <c r="K13" s="1206" t="s">
        <v>557</v>
      </c>
      <c r="L13" s="1202">
        <f t="shared" si="1"/>
        <v>4.0000000000000018</v>
      </c>
      <c r="N13" s="1207">
        <f>'標準様式１【記載例】小多機'!$BB$13</f>
        <v>0.29166666666666669</v>
      </c>
      <c r="O13" s="1191" t="s">
        <v>479</v>
      </c>
      <c r="P13" s="1207">
        <f>'標準様式１【記載例】小多機'!$BF$13</f>
        <v>0.83333333333333337</v>
      </c>
      <c r="R13" s="1209">
        <f t="shared" si="2"/>
        <v>0.66666666666666663</v>
      </c>
      <c r="S13" s="1191" t="s">
        <v>479</v>
      </c>
      <c r="T13" s="1209">
        <f t="shared" si="3"/>
        <v>0.83333333333333337</v>
      </c>
      <c r="U13" s="1210" t="s">
        <v>666</v>
      </c>
      <c r="V13" s="1203">
        <v>0</v>
      </c>
      <c r="W13" s="1190" t="s">
        <v>557</v>
      </c>
      <c r="X13" s="1202">
        <f t="shared" si="4"/>
        <v>4.0000000000000018</v>
      </c>
      <c r="Z13" s="1202" t="str">
        <f t="shared" si="5"/>
        <v>-</v>
      </c>
      <c r="AB13" s="1213"/>
    </row>
    <row r="14" spans="2:28">
      <c r="B14" s="1195">
        <v>9</v>
      </c>
      <c r="C14" s="1196" t="s">
        <v>672</v>
      </c>
      <c r="D14" s="1200" t="str">
        <f t="shared" si="0"/>
        <v>i</v>
      </c>
      <c r="E14" s="1195" t="s">
        <v>665</v>
      </c>
      <c r="F14" s="1203">
        <v>0.70833333333333337</v>
      </c>
      <c r="G14" s="1195" t="s">
        <v>479</v>
      </c>
      <c r="H14" s="1203">
        <v>1</v>
      </c>
      <c r="I14" s="1205" t="s">
        <v>666</v>
      </c>
      <c r="J14" s="1203">
        <v>0</v>
      </c>
      <c r="K14" s="1206" t="s">
        <v>557</v>
      </c>
      <c r="L14" s="1202">
        <f t="shared" si="1"/>
        <v>6.9999999999999991</v>
      </c>
      <c r="N14" s="1207">
        <f>'標準様式１【記載例】小多機'!$BB$13</f>
        <v>0.29166666666666669</v>
      </c>
      <c r="O14" s="1191" t="s">
        <v>479</v>
      </c>
      <c r="P14" s="1207">
        <f>'標準様式１【記載例】小多機'!$BF$13</f>
        <v>0.83333333333333337</v>
      </c>
      <c r="R14" s="1209">
        <f t="shared" si="2"/>
        <v>0.70833333333333337</v>
      </c>
      <c r="S14" s="1191" t="s">
        <v>479</v>
      </c>
      <c r="T14" s="1209">
        <f t="shared" si="3"/>
        <v>0.83333333333333337</v>
      </c>
      <c r="U14" s="1210" t="s">
        <v>666</v>
      </c>
      <c r="V14" s="1203">
        <v>0</v>
      </c>
      <c r="W14" s="1190" t="s">
        <v>557</v>
      </c>
      <c r="X14" s="1202">
        <f t="shared" si="4"/>
        <v>3</v>
      </c>
      <c r="Z14" s="1202">
        <f t="shared" si="5"/>
        <v>3.9999999999999991</v>
      </c>
      <c r="AB14" s="1213" t="s">
        <v>638</v>
      </c>
    </row>
    <row r="15" spans="2:28">
      <c r="B15" s="1195">
        <v>10</v>
      </c>
      <c r="C15" s="1196" t="s">
        <v>466</v>
      </c>
      <c r="D15" s="1200" t="str">
        <f t="shared" si="0"/>
        <v>j</v>
      </c>
      <c r="E15" s="1195" t="s">
        <v>665</v>
      </c>
      <c r="F15" s="1203">
        <v>0</v>
      </c>
      <c r="G15" s="1195" t="s">
        <v>479</v>
      </c>
      <c r="H15" s="1203">
        <v>0.41666666666666669</v>
      </c>
      <c r="I15" s="1205" t="s">
        <v>666</v>
      </c>
      <c r="J15" s="1203">
        <v>4.1666666666666664e-002</v>
      </c>
      <c r="K15" s="1206" t="s">
        <v>557</v>
      </c>
      <c r="L15" s="1202">
        <f t="shared" si="1"/>
        <v>9</v>
      </c>
      <c r="N15" s="1207">
        <f>'標準様式１【記載例】小多機'!$BB$13</f>
        <v>0.29166666666666669</v>
      </c>
      <c r="O15" s="1191" t="s">
        <v>479</v>
      </c>
      <c r="P15" s="1207">
        <f>'標準様式１【記載例】小多機'!$BF$13</f>
        <v>0.83333333333333337</v>
      </c>
      <c r="R15" s="1209">
        <f t="shared" si="2"/>
        <v>0.29166666666666669</v>
      </c>
      <c r="S15" s="1191" t="s">
        <v>479</v>
      </c>
      <c r="T15" s="1209">
        <f t="shared" si="3"/>
        <v>0.41666666666666669</v>
      </c>
      <c r="U15" s="1210" t="s">
        <v>666</v>
      </c>
      <c r="V15" s="1203">
        <v>0</v>
      </c>
      <c r="W15" s="1190" t="s">
        <v>557</v>
      </c>
      <c r="X15" s="1202">
        <f t="shared" si="4"/>
        <v>3</v>
      </c>
      <c r="Z15" s="1202">
        <f t="shared" si="5"/>
        <v>6</v>
      </c>
      <c r="AB15" s="1213" t="s">
        <v>716</v>
      </c>
    </row>
    <row r="16" spans="2:28">
      <c r="B16" s="1195">
        <v>11</v>
      </c>
      <c r="C16" s="1196" t="s">
        <v>253</v>
      </c>
      <c r="D16" s="1200" t="str">
        <f t="shared" si="0"/>
        <v>k</v>
      </c>
      <c r="E16" s="1195" t="s">
        <v>665</v>
      </c>
      <c r="F16" s="1203"/>
      <c r="G16" s="1195" t="s">
        <v>479</v>
      </c>
      <c r="H16" s="1203"/>
      <c r="I16" s="1205" t="s">
        <v>666</v>
      </c>
      <c r="J16" s="1203">
        <v>0</v>
      </c>
      <c r="K16" s="1206" t="s">
        <v>557</v>
      </c>
      <c r="L16" s="1202" t="str">
        <f t="shared" si="1"/>
        <v/>
      </c>
      <c r="N16" s="1207">
        <f>'標準様式１【記載例】小多機'!$BB$13</f>
        <v>0.29166666666666669</v>
      </c>
      <c r="O16" s="1191" t="s">
        <v>479</v>
      </c>
      <c r="P16" s="1207">
        <f>'標準様式１【記載例】小多機'!$BF$13</f>
        <v>0.83333333333333337</v>
      </c>
      <c r="R16" s="1209" t="str">
        <f t="shared" si="2"/>
        <v/>
      </c>
      <c r="S16" s="1191" t="s">
        <v>479</v>
      </c>
      <c r="T16" s="1209" t="str">
        <f t="shared" si="3"/>
        <v/>
      </c>
      <c r="U16" s="1210" t="s">
        <v>666</v>
      </c>
      <c r="V16" s="1203">
        <v>0</v>
      </c>
      <c r="W16" s="1190" t="s">
        <v>557</v>
      </c>
      <c r="X16" s="1202" t="str">
        <f t="shared" si="4"/>
        <v/>
      </c>
      <c r="Z16" s="1202" t="str">
        <f t="shared" si="5"/>
        <v/>
      </c>
      <c r="AB16" s="1213"/>
    </row>
    <row r="17" spans="2:28">
      <c r="B17" s="1195">
        <v>12</v>
      </c>
      <c r="C17" s="1196" t="s">
        <v>673</v>
      </c>
      <c r="D17" s="1200" t="str">
        <f t="shared" si="0"/>
        <v>l</v>
      </c>
      <c r="E17" s="1195" t="s">
        <v>665</v>
      </c>
      <c r="F17" s="1203"/>
      <c r="G17" s="1195" t="s">
        <v>479</v>
      </c>
      <c r="H17" s="1203"/>
      <c r="I17" s="1205" t="s">
        <v>666</v>
      </c>
      <c r="J17" s="1203">
        <v>0</v>
      </c>
      <c r="K17" s="1206" t="s">
        <v>557</v>
      </c>
      <c r="L17" s="1202" t="str">
        <f t="shared" si="1"/>
        <v/>
      </c>
      <c r="N17" s="1207">
        <f>'標準様式１【記載例】小多機'!$BB$13</f>
        <v>0.29166666666666669</v>
      </c>
      <c r="O17" s="1191" t="s">
        <v>479</v>
      </c>
      <c r="P17" s="1207">
        <f>'標準様式１【記載例】小多機'!$BF$13</f>
        <v>0.83333333333333337</v>
      </c>
      <c r="R17" s="1209" t="str">
        <f t="shared" si="2"/>
        <v/>
      </c>
      <c r="S17" s="1191" t="s">
        <v>479</v>
      </c>
      <c r="T17" s="1209" t="str">
        <f t="shared" si="3"/>
        <v/>
      </c>
      <c r="U17" s="1210" t="s">
        <v>666</v>
      </c>
      <c r="V17" s="1203">
        <v>0</v>
      </c>
      <c r="W17" s="1190" t="s">
        <v>557</v>
      </c>
      <c r="X17" s="1202" t="str">
        <f t="shared" si="4"/>
        <v/>
      </c>
      <c r="Z17" s="1202" t="str">
        <f t="shared" si="5"/>
        <v/>
      </c>
      <c r="AB17" s="1213"/>
    </row>
    <row r="18" spans="2:28">
      <c r="B18" s="1195">
        <v>13</v>
      </c>
      <c r="C18" s="1196" t="s">
        <v>415</v>
      </c>
      <c r="D18" s="1200" t="str">
        <f t="shared" si="0"/>
        <v>m</v>
      </c>
      <c r="E18" s="1195" t="s">
        <v>665</v>
      </c>
      <c r="F18" s="1203"/>
      <c r="G18" s="1195" t="s">
        <v>479</v>
      </c>
      <c r="H18" s="1203"/>
      <c r="I18" s="1205" t="s">
        <v>666</v>
      </c>
      <c r="J18" s="1203">
        <v>0</v>
      </c>
      <c r="K18" s="1206" t="s">
        <v>557</v>
      </c>
      <c r="L18" s="1202" t="str">
        <f t="shared" si="1"/>
        <v/>
      </c>
      <c r="N18" s="1207">
        <f>'標準様式１【記載例】小多機'!$BB$13</f>
        <v>0.29166666666666669</v>
      </c>
      <c r="O18" s="1191" t="s">
        <v>479</v>
      </c>
      <c r="P18" s="1207">
        <f>'標準様式１【記載例】小多機'!$BF$13</f>
        <v>0.83333333333333337</v>
      </c>
      <c r="R18" s="1209" t="str">
        <f t="shared" si="2"/>
        <v/>
      </c>
      <c r="S18" s="1191" t="s">
        <v>479</v>
      </c>
      <c r="T18" s="1209" t="str">
        <f t="shared" si="3"/>
        <v/>
      </c>
      <c r="U18" s="1210" t="s">
        <v>666</v>
      </c>
      <c r="V18" s="1203">
        <v>0</v>
      </c>
      <c r="W18" s="1190" t="s">
        <v>557</v>
      </c>
      <c r="X18" s="1202" t="str">
        <f t="shared" si="4"/>
        <v/>
      </c>
      <c r="Z18" s="1202" t="str">
        <f t="shared" si="5"/>
        <v/>
      </c>
      <c r="AB18" s="1213"/>
    </row>
    <row r="19" spans="2:28">
      <c r="B19" s="1195">
        <v>14</v>
      </c>
      <c r="C19" s="1196" t="s">
        <v>675</v>
      </c>
      <c r="D19" s="1200" t="str">
        <f t="shared" si="0"/>
        <v>n</v>
      </c>
      <c r="E19" s="1195" t="s">
        <v>665</v>
      </c>
      <c r="F19" s="1203"/>
      <c r="G19" s="1195" t="s">
        <v>479</v>
      </c>
      <c r="H19" s="1203"/>
      <c r="I19" s="1205" t="s">
        <v>666</v>
      </c>
      <c r="J19" s="1203">
        <v>0</v>
      </c>
      <c r="K19" s="1206" t="s">
        <v>557</v>
      </c>
      <c r="L19" s="1202" t="str">
        <f t="shared" si="1"/>
        <v/>
      </c>
      <c r="N19" s="1207">
        <f>'標準様式１【記載例】小多機'!$BB$13</f>
        <v>0.29166666666666669</v>
      </c>
      <c r="O19" s="1191" t="s">
        <v>479</v>
      </c>
      <c r="P19" s="1207">
        <f>'標準様式１【記載例】小多機'!$BF$13</f>
        <v>0.83333333333333337</v>
      </c>
      <c r="R19" s="1209" t="str">
        <f t="shared" si="2"/>
        <v/>
      </c>
      <c r="S19" s="1191" t="s">
        <v>479</v>
      </c>
      <c r="T19" s="1209" t="str">
        <f t="shared" si="3"/>
        <v/>
      </c>
      <c r="U19" s="1210" t="s">
        <v>666</v>
      </c>
      <c r="V19" s="1203">
        <v>0</v>
      </c>
      <c r="W19" s="1190" t="s">
        <v>557</v>
      </c>
      <c r="X19" s="1202" t="str">
        <f t="shared" si="4"/>
        <v/>
      </c>
      <c r="Z19" s="1202" t="str">
        <f t="shared" si="5"/>
        <v/>
      </c>
      <c r="AB19" s="1213"/>
    </row>
    <row r="20" spans="2:28">
      <c r="B20" s="1195">
        <v>15</v>
      </c>
      <c r="C20" s="1196" t="s">
        <v>664</v>
      </c>
      <c r="D20" s="1200" t="str">
        <f t="shared" si="0"/>
        <v>o</v>
      </c>
      <c r="E20" s="1195" t="s">
        <v>665</v>
      </c>
      <c r="F20" s="1203"/>
      <c r="G20" s="1195" t="s">
        <v>479</v>
      </c>
      <c r="H20" s="1203"/>
      <c r="I20" s="1205" t="s">
        <v>666</v>
      </c>
      <c r="J20" s="1203">
        <v>0</v>
      </c>
      <c r="K20" s="1206" t="s">
        <v>557</v>
      </c>
      <c r="L20" s="1202" t="str">
        <f t="shared" si="1"/>
        <v/>
      </c>
      <c r="N20" s="1207">
        <f>'標準様式１【記載例】小多機'!$BB$13</f>
        <v>0.29166666666666669</v>
      </c>
      <c r="O20" s="1191" t="s">
        <v>479</v>
      </c>
      <c r="P20" s="1207">
        <f>'標準様式１【記載例】小多機'!$BF$13</f>
        <v>0.83333333333333337</v>
      </c>
      <c r="R20" s="1209" t="str">
        <f t="shared" si="2"/>
        <v/>
      </c>
      <c r="S20" s="1191" t="s">
        <v>479</v>
      </c>
      <c r="T20" s="1209" t="str">
        <f t="shared" si="3"/>
        <v/>
      </c>
      <c r="U20" s="1210" t="s">
        <v>666</v>
      </c>
      <c r="V20" s="1203">
        <v>0</v>
      </c>
      <c r="W20" s="1190" t="s">
        <v>557</v>
      </c>
      <c r="X20" s="1202" t="str">
        <f t="shared" si="4"/>
        <v/>
      </c>
      <c r="Z20" s="1202" t="str">
        <f t="shared" si="5"/>
        <v/>
      </c>
      <c r="AB20" s="1213"/>
    </row>
    <row r="21" spans="2:28">
      <c r="B21" s="1195">
        <v>16</v>
      </c>
      <c r="C21" s="1196" t="s">
        <v>406</v>
      </c>
      <c r="D21" s="1200" t="str">
        <f t="shared" si="0"/>
        <v>p</v>
      </c>
      <c r="E21" s="1195" t="s">
        <v>665</v>
      </c>
      <c r="F21" s="1203"/>
      <c r="G21" s="1195" t="s">
        <v>479</v>
      </c>
      <c r="H21" s="1203"/>
      <c r="I21" s="1205" t="s">
        <v>666</v>
      </c>
      <c r="J21" s="1203">
        <v>0</v>
      </c>
      <c r="K21" s="1206" t="s">
        <v>557</v>
      </c>
      <c r="L21" s="1202" t="str">
        <f t="shared" si="1"/>
        <v/>
      </c>
      <c r="N21" s="1207">
        <f>'標準様式１【記載例】小多機'!$BB$13</f>
        <v>0.29166666666666669</v>
      </c>
      <c r="O21" s="1191" t="s">
        <v>479</v>
      </c>
      <c r="P21" s="1207">
        <f>'標準様式１【記載例】小多機'!$BF$13</f>
        <v>0.83333333333333337</v>
      </c>
      <c r="R21" s="1209" t="str">
        <f t="shared" si="2"/>
        <v/>
      </c>
      <c r="S21" s="1191" t="s">
        <v>479</v>
      </c>
      <c r="T21" s="1209" t="str">
        <f t="shared" si="3"/>
        <v/>
      </c>
      <c r="U21" s="1210" t="s">
        <v>666</v>
      </c>
      <c r="V21" s="1203">
        <v>0</v>
      </c>
      <c r="W21" s="1190" t="s">
        <v>557</v>
      </c>
      <c r="X21" s="1202" t="str">
        <f t="shared" si="4"/>
        <v/>
      </c>
      <c r="Z21" s="1202" t="str">
        <f t="shared" si="5"/>
        <v/>
      </c>
      <c r="AB21" s="1213"/>
    </row>
    <row r="22" spans="2:28">
      <c r="B22" s="1195">
        <v>17</v>
      </c>
      <c r="C22" s="1196" t="s">
        <v>676</v>
      </c>
      <c r="D22" s="1200" t="str">
        <f t="shared" si="0"/>
        <v>q</v>
      </c>
      <c r="E22" s="1195" t="s">
        <v>665</v>
      </c>
      <c r="F22" s="1203"/>
      <c r="G22" s="1195" t="s">
        <v>479</v>
      </c>
      <c r="H22" s="1203"/>
      <c r="I22" s="1205" t="s">
        <v>666</v>
      </c>
      <c r="J22" s="1203">
        <v>0</v>
      </c>
      <c r="K22" s="1206" t="s">
        <v>557</v>
      </c>
      <c r="L22" s="1202" t="str">
        <f t="shared" si="1"/>
        <v/>
      </c>
      <c r="N22" s="1207">
        <f>'標準様式１【記載例】小多機'!$BB$13</f>
        <v>0.29166666666666669</v>
      </c>
      <c r="O22" s="1191" t="s">
        <v>479</v>
      </c>
      <c r="P22" s="1207">
        <f>'標準様式１【記載例】小多機'!$BF$13</f>
        <v>0.83333333333333337</v>
      </c>
      <c r="R22" s="1209" t="str">
        <f t="shared" si="2"/>
        <v/>
      </c>
      <c r="S22" s="1191" t="s">
        <v>479</v>
      </c>
      <c r="T22" s="1209" t="str">
        <f t="shared" si="3"/>
        <v/>
      </c>
      <c r="U22" s="1210" t="s">
        <v>666</v>
      </c>
      <c r="V22" s="1203">
        <v>0</v>
      </c>
      <c r="W22" s="1190" t="s">
        <v>557</v>
      </c>
      <c r="X22" s="1202" t="str">
        <f t="shared" si="4"/>
        <v/>
      </c>
      <c r="Z22" s="1202" t="str">
        <f t="shared" si="5"/>
        <v/>
      </c>
      <c r="AB22" s="1213"/>
    </row>
    <row r="23" spans="2:28">
      <c r="B23" s="1195">
        <v>18</v>
      </c>
      <c r="C23" s="1196" t="s">
        <v>678</v>
      </c>
      <c r="D23" s="1200" t="str">
        <f t="shared" si="0"/>
        <v>r</v>
      </c>
      <c r="E23" s="1195" t="s">
        <v>665</v>
      </c>
      <c r="F23" s="1204"/>
      <c r="G23" s="1195" t="s">
        <v>479</v>
      </c>
      <c r="H23" s="1204"/>
      <c r="I23" s="1205" t="s">
        <v>666</v>
      </c>
      <c r="J23" s="1204"/>
      <c r="K23" s="1206" t="s">
        <v>557</v>
      </c>
      <c r="L23" s="1196">
        <v>1</v>
      </c>
      <c r="N23" s="1208"/>
      <c r="O23" s="1195" t="s">
        <v>479</v>
      </c>
      <c r="P23" s="1208"/>
      <c r="Q23" s="1206"/>
      <c r="R23" s="1208"/>
      <c r="S23" s="1195" t="s">
        <v>479</v>
      </c>
      <c r="T23" s="1208"/>
      <c r="U23" s="1205" t="s">
        <v>666</v>
      </c>
      <c r="V23" s="1204"/>
      <c r="W23" s="1206" t="s">
        <v>557</v>
      </c>
      <c r="X23" s="1196">
        <v>1</v>
      </c>
      <c r="Y23" s="1206"/>
      <c r="Z23" s="1196" t="s">
        <v>548</v>
      </c>
      <c r="AB23" s="1213"/>
    </row>
    <row r="24" spans="2:28">
      <c r="B24" s="1195">
        <v>19</v>
      </c>
      <c r="C24" s="1196" t="s">
        <v>370</v>
      </c>
      <c r="D24" s="1200" t="str">
        <f t="shared" si="0"/>
        <v>s</v>
      </c>
      <c r="E24" s="1195" t="s">
        <v>665</v>
      </c>
      <c r="F24" s="1204"/>
      <c r="G24" s="1195" t="s">
        <v>479</v>
      </c>
      <c r="H24" s="1204"/>
      <c r="I24" s="1205" t="s">
        <v>666</v>
      </c>
      <c r="J24" s="1204"/>
      <c r="K24" s="1206" t="s">
        <v>557</v>
      </c>
      <c r="L24" s="1196">
        <v>2</v>
      </c>
      <c r="N24" s="1208"/>
      <c r="O24" s="1195" t="s">
        <v>479</v>
      </c>
      <c r="P24" s="1208"/>
      <c r="Q24" s="1206"/>
      <c r="R24" s="1208"/>
      <c r="S24" s="1195" t="s">
        <v>479</v>
      </c>
      <c r="T24" s="1208"/>
      <c r="U24" s="1205" t="s">
        <v>666</v>
      </c>
      <c r="V24" s="1204"/>
      <c r="W24" s="1206" t="s">
        <v>557</v>
      </c>
      <c r="X24" s="1196">
        <v>2</v>
      </c>
      <c r="Y24" s="1206"/>
      <c r="Z24" s="1196" t="s">
        <v>548</v>
      </c>
      <c r="AB24" s="1213"/>
    </row>
    <row r="25" spans="2:28">
      <c r="B25" s="1195">
        <v>20</v>
      </c>
      <c r="C25" s="1196" t="s">
        <v>679</v>
      </c>
      <c r="D25" s="1200" t="str">
        <f t="shared" si="0"/>
        <v>t</v>
      </c>
      <c r="E25" s="1195" t="s">
        <v>665</v>
      </c>
      <c r="F25" s="1204"/>
      <c r="G25" s="1195" t="s">
        <v>479</v>
      </c>
      <c r="H25" s="1204"/>
      <c r="I25" s="1205" t="s">
        <v>666</v>
      </c>
      <c r="J25" s="1204"/>
      <c r="K25" s="1206" t="s">
        <v>557</v>
      </c>
      <c r="L25" s="1196">
        <v>3</v>
      </c>
      <c r="N25" s="1208"/>
      <c r="O25" s="1195" t="s">
        <v>479</v>
      </c>
      <c r="P25" s="1208"/>
      <c r="Q25" s="1206"/>
      <c r="R25" s="1208"/>
      <c r="S25" s="1195" t="s">
        <v>479</v>
      </c>
      <c r="T25" s="1208"/>
      <c r="U25" s="1205" t="s">
        <v>666</v>
      </c>
      <c r="V25" s="1204"/>
      <c r="W25" s="1206" t="s">
        <v>557</v>
      </c>
      <c r="X25" s="1196">
        <v>3</v>
      </c>
      <c r="Y25" s="1206"/>
      <c r="Z25" s="1196" t="s">
        <v>548</v>
      </c>
      <c r="AB25" s="1213"/>
    </row>
    <row r="26" spans="2:28">
      <c r="B26" s="1195">
        <v>21</v>
      </c>
      <c r="C26" s="1196" t="s">
        <v>680</v>
      </c>
      <c r="D26" s="1200" t="str">
        <f t="shared" si="0"/>
        <v>u</v>
      </c>
      <c r="E26" s="1195" t="s">
        <v>665</v>
      </c>
      <c r="F26" s="1204"/>
      <c r="G26" s="1195" t="s">
        <v>479</v>
      </c>
      <c r="H26" s="1204"/>
      <c r="I26" s="1205" t="s">
        <v>666</v>
      </c>
      <c r="J26" s="1204"/>
      <c r="K26" s="1206" t="s">
        <v>557</v>
      </c>
      <c r="L26" s="1196">
        <v>4</v>
      </c>
      <c r="N26" s="1208"/>
      <c r="O26" s="1195" t="s">
        <v>479</v>
      </c>
      <c r="P26" s="1208"/>
      <c r="Q26" s="1206"/>
      <c r="R26" s="1208"/>
      <c r="S26" s="1195" t="s">
        <v>479</v>
      </c>
      <c r="T26" s="1208"/>
      <c r="U26" s="1205" t="s">
        <v>666</v>
      </c>
      <c r="V26" s="1204"/>
      <c r="W26" s="1206" t="s">
        <v>557</v>
      </c>
      <c r="X26" s="1196">
        <v>4</v>
      </c>
      <c r="Y26" s="1206"/>
      <c r="Z26" s="1196" t="s">
        <v>548</v>
      </c>
      <c r="AB26" s="1213"/>
    </row>
    <row r="27" spans="2:28">
      <c r="B27" s="1195">
        <v>22</v>
      </c>
      <c r="C27" s="1196" t="s">
        <v>681</v>
      </c>
      <c r="D27" s="1200" t="str">
        <f t="shared" si="0"/>
        <v>v</v>
      </c>
      <c r="E27" s="1195" t="s">
        <v>665</v>
      </c>
      <c r="F27" s="1204"/>
      <c r="G27" s="1195" t="s">
        <v>479</v>
      </c>
      <c r="H27" s="1204"/>
      <c r="I27" s="1205" t="s">
        <v>666</v>
      </c>
      <c r="J27" s="1204"/>
      <c r="K27" s="1206" t="s">
        <v>557</v>
      </c>
      <c r="L27" s="1196">
        <v>5</v>
      </c>
      <c r="N27" s="1208"/>
      <c r="O27" s="1195" t="s">
        <v>479</v>
      </c>
      <c r="P27" s="1208"/>
      <c r="Q27" s="1206"/>
      <c r="R27" s="1208"/>
      <c r="S27" s="1195" t="s">
        <v>479</v>
      </c>
      <c r="T27" s="1208"/>
      <c r="U27" s="1205" t="s">
        <v>666</v>
      </c>
      <c r="V27" s="1204"/>
      <c r="W27" s="1206" t="s">
        <v>557</v>
      </c>
      <c r="X27" s="1196">
        <v>5</v>
      </c>
      <c r="Y27" s="1206"/>
      <c r="Z27" s="1196" t="s">
        <v>548</v>
      </c>
      <c r="AB27" s="1213"/>
    </row>
    <row r="28" spans="2:28">
      <c r="B28" s="1195">
        <v>23</v>
      </c>
      <c r="C28" s="1196" t="s">
        <v>682</v>
      </c>
      <c r="D28" s="1200" t="str">
        <f t="shared" si="0"/>
        <v>w</v>
      </c>
      <c r="E28" s="1195" t="s">
        <v>665</v>
      </c>
      <c r="F28" s="1204"/>
      <c r="G28" s="1195" t="s">
        <v>479</v>
      </c>
      <c r="H28" s="1204"/>
      <c r="I28" s="1205" t="s">
        <v>666</v>
      </c>
      <c r="J28" s="1204"/>
      <c r="K28" s="1206" t="s">
        <v>557</v>
      </c>
      <c r="L28" s="1196">
        <v>6</v>
      </c>
      <c r="N28" s="1208"/>
      <c r="O28" s="1195" t="s">
        <v>479</v>
      </c>
      <c r="P28" s="1208"/>
      <c r="Q28" s="1206"/>
      <c r="R28" s="1208"/>
      <c r="S28" s="1195" t="s">
        <v>479</v>
      </c>
      <c r="T28" s="1208"/>
      <c r="U28" s="1205" t="s">
        <v>666</v>
      </c>
      <c r="V28" s="1204"/>
      <c r="W28" s="1206" t="s">
        <v>557</v>
      </c>
      <c r="X28" s="1196">
        <v>6</v>
      </c>
      <c r="Y28" s="1206"/>
      <c r="Z28" s="1196" t="s">
        <v>548</v>
      </c>
      <c r="AB28" s="1213"/>
    </row>
    <row r="29" spans="2:28">
      <c r="B29" s="1195">
        <v>24</v>
      </c>
      <c r="C29" s="1196" t="s">
        <v>683</v>
      </c>
      <c r="D29" s="1200" t="str">
        <f t="shared" si="0"/>
        <v>x</v>
      </c>
      <c r="E29" s="1195" t="s">
        <v>665</v>
      </c>
      <c r="F29" s="1204"/>
      <c r="G29" s="1195" t="s">
        <v>479</v>
      </c>
      <c r="H29" s="1204"/>
      <c r="I29" s="1205" t="s">
        <v>666</v>
      </c>
      <c r="J29" s="1204"/>
      <c r="K29" s="1206" t="s">
        <v>557</v>
      </c>
      <c r="L29" s="1196">
        <v>7</v>
      </c>
      <c r="N29" s="1208"/>
      <c r="O29" s="1195" t="s">
        <v>479</v>
      </c>
      <c r="P29" s="1208"/>
      <c r="Q29" s="1206"/>
      <c r="R29" s="1208"/>
      <c r="S29" s="1195" t="s">
        <v>479</v>
      </c>
      <c r="T29" s="1208"/>
      <c r="U29" s="1205" t="s">
        <v>666</v>
      </c>
      <c r="V29" s="1204"/>
      <c r="W29" s="1206" t="s">
        <v>557</v>
      </c>
      <c r="X29" s="1196">
        <v>7</v>
      </c>
      <c r="Y29" s="1206"/>
      <c r="Z29" s="1196" t="s">
        <v>548</v>
      </c>
      <c r="AB29" s="1213"/>
    </row>
    <row r="30" spans="2:28">
      <c r="B30" s="1195">
        <v>25</v>
      </c>
      <c r="C30" s="1196" t="s">
        <v>685</v>
      </c>
      <c r="D30" s="1200" t="str">
        <f t="shared" si="0"/>
        <v>y</v>
      </c>
      <c r="E30" s="1195" t="s">
        <v>665</v>
      </c>
      <c r="F30" s="1204"/>
      <c r="G30" s="1195" t="s">
        <v>479</v>
      </c>
      <c r="H30" s="1204"/>
      <c r="I30" s="1205" t="s">
        <v>666</v>
      </c>
      <c r="J30" s="1204"/>
      <c r="K30" s="1206" t="s">
        <v>557</v>
      </c>
      <c r="L30" s="1196">
        <v>8</v>
      </c>
      <c r="N30" s="1208"/>
      <c r="O30" s="1195" t="s">
        <v>479</v>
      </c>
      <c r="P30" s="1208"/>
      <c r="Q30" s="1206"/>
      <c r="R30" s="1208"/>
      <c r="S30" s="1195" t="s">
        <v>479</v>
      </c>
      <c r="T30" s="1208"/>
      <c r="U30" s="1205" t="s">
        <v>666</v>
      </c>
      <c r="V30" s="1204"/>
      <c r="W30" s="1206" t="s">
        <v>557</v>
      </c>
      <c r="X30" s="1196">
        <v>8</v>
      </c>
      <c r="Y30" s="1206"/>
      <c r="Z30" s="1196" t="s">
        <v>548</v>
      </c>
      <c r="AB30" s="1213"/>
    </row>
    <row r="31" spans="2:28">
      <c r="B31" s="1195">
        <v>26</v>
      </c>
      <c r="C31" s="1196" t="s">
        <v>70</v>
      </c>
      <c r="D31" s="1200" t="str">
        <f t="shared" si="0"/>
        <v>z</v>
      </c>
      <c r="E31" s="1195" t="s">
        <v>665</v>
      </c>
      <c r="F31" s="1204"/>
      <c r="G31" s="1195" t="s">
        <v>479</v>
      </c>
      <c r="H31" s="1204"/>
      <c r="I31" s="1205" t="s">
        <v>666</v>
      </c>
      <c r="J31" s="1204"/>
      <c r="K31" s="1206" t="s">
        <v>557</v>
      </c>
      <c r="L31" s="1196">
        <v>1</v>
      </c>
      <c r="N31" s="1208"/>
      <c r="O31" s="1195" t="s">
        <v>479</v>
      </c>
      <c r="P31" s="1208"/>
      <c r="Q31" s="1206"/>
      <c r="R31" s="1208"/>
      <c r="S31" s="1195" t="s">
        <v>479</v>
      </c>
      <c r="T31" s="1208"/>
      <c r="U31" s="1205" t="s">
        <v>666</v>
      </c>
      <c r="V31" s="1204"/>
      <c r="W31" s="1206" t="s">
        <v>557</v>
      </c>
      <c r="X31" s="1196" t="s">
        <v>548</v>
      </c>
      <c r="Y31" s="1206"/>
      <c r="Z31" s="1196">
        <v>1</v>
      </c>
      <c r="AB31" s="1213"/>
    </row>
    <row r="32" spans="2:28">
      <c r="B32" s="1195">
        <v>27</v>
      </c>
      <c r="C32" s="1196" t="s">
        <v>683</v>
      </c>
      <c r="D32" s="1200" t="str">
        <f t="shared" si="0"/>
        <v>x</v>
      </c>
      <c r="E32" s="1195" t="s">
        <v>665</v>
      </c>
      <c r="F32" s="1204"/>
      <c r="G32" s="1195" t="s">
        <v>479</v>
      </c>
      <c r="H32" s="1204"/>
      <c r="I32" s="1205" t="s">
        <v>666</v>
      </c>
      <c r="J32" s="1204"/>
      <c r="K32" s="1206" t="s">
        <v>557</v>
      </c>
      <c r="L32" s="1196">
        <v>2</v>
      </c>
      <c r="N32" s="1208"/>
      <c r="O32" s="1195" t="s">
        <v>479</v>
      </c>
      <c r="P32" s="1208"/>
      <c r="Q32" s="1206"/>
      <c r="R32" s="1208"/>
      <c r="S32" s="1195" t="s">
        <v>479</v>
      </c>
      <c r="T32" s="1208"/>
      <c r="U32" s="1205" t="s">
        <v>666</v>
      </c>
      <c r="V32" s="1204"/>
      <c r="W32" s="1206" t="s">
        <v>557</v>
      </c>
      <c r="X32" s="1196" t="s">
        <v>548</v>
      </c>
      <c r="Y32" s="1206"/>
      <c r="Z32" s="1196">
        <v>2</v>
      </c>
      <c r="AB32" s="1213"/>
    </row>
    <row r="33" spans="2:28">
      <c r="B33" s="1195">
        <v>28</v>
      </c>
      <c r="C33" s="1196" t="s">
        <v>686</v>
      </c>
      <c r="D33" s="1200" t="str">
        <f t="shared" si="0"/>
        <v>aa</v>
      </c>
      <c r="E33" s="1195" t="s">
        <v>665</v>
      </c>
      <c r="F33" s="1204"/>
      <c r="G33" s="1195" t="s">
        <v>479</v>
      </c>
      <c r="H33" s="1204"/>
      <c r="I33" s="1205" t="s">
        <v>666</v>
      </c>
      <c r="J33" s="1204"/>
      <c r="K33" s="1206" t="s">
        <v>557</v>
      </c>
      <c r="L33" s="1196">
        <v>3</v>
      </c>
      <c r="N33" s="1208"/>
      <c r="O33" s="1195" t="s">
        <v>479</v>
      </c>
      <c r="P33" s="1208"/>
      <c r="Q33" s="1206"/>
      <c r="R33" s="1208"/>
      <c r="S33" s="1195" t="s">
        <v>479</v>
      </c>
      <c r="T33" s="1208"/>
      <c r="U33" s="1205" t="s">
        <v>666</v>
      </c>
      <c r="V33" s="1204"/>
      <c r="W33" s="1206" t="s">
        <v>557</v>
      </c>
      <c r="X33" s="1196" t="s">
        <v>548</v>
      </c>
      <c r="Y33" s="1206"/>
      <c r="Z33" s="1196">
        <v>3</v>
      </c>
      <c r="AB33" s="1213"/>
    </row>
    <row r="34" spans="2:28">
      <c r="B34" s="1195">
        <v>29</v>
      </c>
      <c r="C34" s="1196" t="s">
        <v>688</v>
      </c>
      <c r="D34" s="1200" t="str">
        <f t="shared" si="0"/>
        <v>ab</v>
      </c>
      <c r="E34" s="1195" t="s">
        <v>665</v>
      </c>
      <c r="F34" s="1204"/>
      <c r="G34" s="1195" t="s">
        <v>479</v>
      </c>
      <c r="H34" s="1204"/>
      <c r="I34" s="1205" t="s">
        <v>666</v>
      </c>
      <c r="J34" s="1204"/>
      <c r="K34" s="1206" t="s">
        <v>557</v>
      </c>
      <c r="L34" s="1196">
        <v>4</v>
      </c>
      <c r="N34" s="1208"/>
      <c r="O34" s="1195" t="s">
        <v>479</v>
      </c>
      <c r="P34" s="1208"/>
      <c r="Q34" s="1206"/>
      <c r="R34" s="1208"/>
      <c r="S34" s="1195" t="s">
        <v>479</v>
      </c>
      <c r="T34" s="1208"/>
      <c r="U34" s="1205" t="s">
        <v>666</v>
      </c>
      <c r="V34" s="1204"/>
      <c r="W34" s="1206" t="s">
        <v>557</v>
      </c>
      <c r="X34" s="1196" t="s">
        <v>548</v>
      </c>
      <c r="Y34" s="1206"/>
      <c r="Z34" s="1196">
        <v>4</v>
      </c>
      <c r="AB34" s="1213"/>
    </row>
    <row r="35" spans="2:28">
      <c r="B35" s="1195">
        <v>30</v>
      </c>
      <c r="C35" s="1196" t="s">
        <v>690</v>
      </c>
      <c r="D35" s="1200" t="str">
        <f t="shared" si="0"/>
        <v>ac</v>
      </c>
      <c r="E35" s="1195" t="s">
        <v>665</v>
      </c>
      <c r="F35" s="1204"/>
      <c r="G35" s="1195" t="s">
        <v>479</v>
      </c>
      <c r="H35" s="1204"/>
      <c r="I35" s="1205" t="s">
        <v>666</v>
      </c>
      <c r="J35" s="1204"/>
      <c r="K35" s="1206" t="s">
        <v>557</v>
      </c>
      <c r="L35" s="1196">
        <v>5</v>
      </c>
      <c r="N35" s="1208"/>
      <c r="O35" s="1195" t="s">
        <v>479</v>
      </c>
      <c r="P35" s="1208"/>
      <c r="Q35" s="1206"/>
      <c r="R35" s="1208"/>
      <c r="S35" s="1195" t="s">
        <v>479</v>
      </c>
      <c r="T35" s="1208"/>
      <c r="U35" s="1205" t="s">
        <v>666</v>
      </c>
      <c r="V35" s="1204"/>
      <c r="W35" s="1206" t="s">
        <v>557</v>
      </c>
      <c r="X35" s="1196" t="s">
        <v>548</v>
      </c>
      <c r="Y35" s="1206"/>
      <c r="Z35" s="1196">
        <v>5</v>
      </c>
      <c r="AB35" s="1213"/>
    </row>
    <row r="36" spans="2:28">
      <c r="B36" s="1195">
        <v>31</v>
      </c>
      <c r="C36" s="1196" t="s">
        <v>625</v>
      </c>
      <c r="D36" s="1200" t="str">
        <f t="shared" si="0"/>
        <v>ad</v>
      </c>
      <c r="E36" s="1195" t="s">
        <v>665</v>
      </c>
      <c r="F36" s="1204"/>
      <c r="G36" s="1195" t="s">
        <v>479</v>
      </c>
      <c r="H36" s="1204"/>
      <c r="I36" s="1205" t="s">
        <v>666</v>
      </c>
      <c r="J36" s="1204"/>
      <c r="K36" s="1206" t="s">
        <v>557</v>
      </c>
      <c r="L36" s="1196">
        <v>6</v>
      </c>
      <c r="N36" s="1208"/>
      <c r="O36" s="1195" t="s">
        <v>479</v>
      </c>
      <c r="P36" s="1208"/>
      <c r="Q36" s="1206"/>
      <c r="R36" s="1208"/>
      <c r="S36" s="1195" t="s">
        <v>479</v>
      </c>
      <c r="T36" s="1208"/>
      <c r="U36" s="1205" t="s">
        <v>666</v>
      </c>
      <c r="V36" s="1204"/>
      <c r="W36" s="1206" t="s">
        <v>557</v>
      </c>
      <c r="X36" s="1196" t="s">
        <v>548</v>
      </c>
      <c r="Y36" s="1206"/>
      <c r="Z36" s="1196">
        <v>6</v>
      </c>
      <c r="AB36" s="1213"/>
    </row>
    <row r="37" spans="2:28">
      <c r="B37" s="1195">
        <v>32</v>
      </c>
      <c r="C37" s="1196" t="s">
        <v>691</v>
      </c>
      <c r="D37" s="1200" t="str">
        <f t="shared" si="0"/>
        <v>ae</v>
      </c>
      <c r="E37" s="1195" t="s">
        <v>665</v>
      </c>
      <c r="F37" s="1204"/>
      <c r="G37" s="1195" t="s">
        <v>479</v>
      </c>
      <c r="H37" s="1204"/>
      <c r="I37" s="1205" t="s">
        <v>666</v>
      </c>
      <c r="J37" s="1204"/>
      <c r="K37" s="1206" t="s">
        <v>557</v>
      </c>
      <c r="L37" s="1196">
        <v>7</v>
      </c>
      <c r="N37" s="1208"/>
      <c r="O37" s="1195" t="s">
        <v>479</v>
      </c>
      <c r="P37" s="1208"/>
      <c r="Q37" s="1206"/>
      <c r="R37" s="1208"/>
      <c r="S37" s="1195" t="s">
        <v>479</v>
      </c>
      <c r="T37" s="1208"/>
      <c r="U37" s="1205" t="s">
        <v>666</v>
      </c>
      <c r="V37" s="1204"/>
      <c r="W37" s="1206" t="s">
        <v>557</v>
      </c>
      <c r="X37" s="1196" t="s">
        <v>548</v>
      </c>
      <c r="Y37" s="1206"/>
      <c r="Z37" s="1196">
        <v>7</v>
      </c>
      <c r="AB37" s="1213"/>
    </row>
    <row r="38" spans="2:28">
      <c r="B38" s="1195">
        <v>33</v>
      </c>
      <c r="C38" s="1196" t="s">
        <v>692</v>
      </c>
      <c r="D38" s="1200" t="str">
        <f t="shared" si="0"/>
        <v>af</v>
      </c>
      <c r="E38" s="1195" t="s">
        <v>665</v>
      </c>
      <c r="F38" s="1204"/>
      <c r="G38" s="1195" t="s">
        <v>479</v>
      </c>
      <c r="H38" s="1204"/>
      <c r="I38" s="1205" t="s">
        <v>666</v>
      </c>
      <c r="J38" s="1204"/>
      <c r="K38" s="1206" t="s">
        <v>557</v>
      </c>
      <c r="L38" s="1196">
        <v>8</v>
      </c>
      <c r="N38" s="1208"/>
      <c r="O38" s="1195" t="s">
        <v>479</v>
      </c>
      <c r="P38" s="1208"/>
      <c r="Q38" s="1206"/>
      <c r="R38" s="1208"/>
      <c r="S38" s="1195" t="s">
        <v>479</v>
      </c>
      <c r="T38" s="1208"/>
      <c r="U38" s="1205" t="s">
        <v>666</v>
      </c>
      <c r="V38" s="1204"/>
      <c r="W38" s="1206" t="s">
        <v>557</v>
      </c>
      <c r="X38" s="1196" t="s">
        <v>548</v>
      </c>
      <c r="Y38" s="1206"/>
      <c r="Z38" s="1196">
        <v>8</v>
      </c>
      <c r="AB38" s="1213"/>
    </row>
    <row r="39" spans="2:28">
      <c r="B39" s="1195">
        <v>34</v>
      </c>
      <c r="C39" s="1197" t="s">
        <v>693</v>
      </c>
      <c r="D39" s="1200"/>
      <c r="E39" s="1195" t="s">
        <v>665</v>
      </c>
      <c r="F39" s="1203">
        <v>0.29166666666666669</v>
      </c>
      <c r="G39" s="1195" t="s">
        <v>479</v>
      </c>
      <c r="H39" s="1203">
        <v>0.39583333333333331</v>
      </c>
      <c r="I39" s="1205" t="s">
        <v>666</v>
      </c>
      <c r="J39" s="1203">
        <v>0</v>
      </c>
      <c r="K39" s="1206" t="s">
        <v>557</v>
      </c>
      <c r="L39" s="1202">
        <f>IF(OR(F39="",H39=""),"",(H39+IF(F39&gt;H39,1,0)-F39-J39)*24)</f>
        <v>2.4999999999999991</v>
      </c>
      <c r="N39" s="1207">
        <f>'標準様式１【記載例】小多機'!$BB$13</f>
        <v>0.29166666666666669</v>
      </c>
      <c r="O39" s="1191" t="s">
        <v>479</v>
      </c>
      <c r="P39" s="1207">
        <f>'標準様式１【記載例】小多機'!$BF$13</f>
        <v>0.83333333333333337</v>
      </c>
      <c r="R39" s="1209">
        <f>IF(F39="","",IF(F39&lt;N39,N39,IF(F39&gt;=P39,"",F39)))</f>
        <v>0.29166666666666669</v>
      </c>
      <c r="S39" s="1191" t="s">
        <v>479</v>
      </c>
      <c r="T39" s="1209">
        <f>IF(H39="","",IF(H39&gt;F39,IF(H39&lt;P39,H39,P39),P39))</f>
        <v>0.39583333333333331</v>
      </c>
      <c r="U39" s="1210" t="s">
        <v>666</v>
      </c>
      <c r="V39" s="1203">
        <v>0</v>
      </c>
      <c r="W39" s="1190" t="s">
        <v>557</v>
      </c>
      <c r="X39" s="1202">
        <f>IF(R39="","",IF((T39+IF(R39&gt;T39,1,0)-R39-V39)*24=0,"",(T39+IF(R39&gt;T39,1,0)-R39-V39)*24))</f>
        <v>2.4999999999999991</v>
      </c>
      <c r="Z39" s="1202" t="str">
        <f t="shared" ref="Z39:Z47" si="6">IF(X39="",L39,IF(OR(L39-X39=0,L39-X39&lt;0),"-",L39-X39))</f>
        <v>-</v>
      </c>
      <c r="AB39" s="1213"/>
    </row>
    <row r="40" spans="2:28">
      <c r="B40" s="1195"/>
      <c r="C40" s="1198" t="s">
        <v>548</v>
      </c>
      <c r="D40" s="1200"/>
      <c r="E40" s="1195" t="s">
        <v>665</v>
      </c>
      <c r="F40" s="1203">
        <v>0.6875</v>
      </c>
      <c r="G40" s="1195" t="s">
        <v>479</v>
      </c>
      <c r="H40" s="1203">
        <v>0.83333333333333337</v>
      </c>
      <c r="I40" s="1205" t="s">
        <v>666</v>
      </c>
      <c r="J40" s="1203">
        <v>0</v>
      </c>
      <c r="K40" s="1206" t="s">
        <v>557</v>
      </c>
      <c r="L40" s="1202">
        <f>IF(OR(F40="",H40=""),"",(H40+IF(F40&gt;H40,1,0)-F40-J40)*24)</f>
        <v>3.5000000000000009</v>
      </c>
      <c r="N40" s="1207">
        <f>'標準様式１【記載例】小多機'!$BB$13</f>
        <v>0.29166666666666669</v>
      </c>
      <c r="O40" s="1191" t="s">
        <v>479</v>
      </c>
      <c r="P40" s="1207">
        <f>'標準様式１【記載例】小多機'!$BF$13</f>
        <v>0.83333333333333337</v>
      </c>
      <c r="R40" s="1209">
        <f>IF(F40="","",IF(F40&lt;N40,N40,IF(F40&gt;=P40,"",F40)))</f>
        <v>0.6875</v>
      </c>
      <c r="S40" s="1191" t="s">
        <v>479</v>
      </c>
      <c r="T40" s="1209">
        <f>IF(H40="","",IF(H40&gt;F40,IF(H40&lt;P40,H40,P40),P40))</f>
        <v>0.83333333333333337</v>
      </c>
      <c r="U40" s="1210" t="s">
        <v>666</v>
      </c>
      <c r="V40" s="1203">
        <v>0</v>
      </c>
      <c r="W40" s="1190" t="s">
        <v>557</v>
      </c>
      <c r="X40" s="1202">
        <f>IF(R40="","",IF((T40+IF(R40&gt;T40,1,0)-R40-V40)*24=0,"",(T40+IF(R40&gt;T40,1,0)-R40-V40)*24))</f>
        <v>3.5000000000000009</v>
      </c>
      <c r="Z40" s="1202" t="str">
        <f t="shared" si="6"/>
        <v>-</v>
      </c>
      <c r="AB40" s="1213"/>
    </row>
    <row r="41" spans="2:28">
      <c r="B41" s="1195"/>
      <c r="C41" s="1199" t="s">
        <v>548</v>
      </c>
      <c r="D41" s="1200" t="str">
        <f>C39</f>
        <v>ag</v>
      </c>
      <c r="E41" s="1195" t="s">
        <v>665</v>
      </c>
      <c r="F41" s="1203" t="s">
        <v>548</v>
      </c>
      <c r="G41" s="1195" t="s">
        <v>479</v>
      </c>
      <c r="H41" s="1203" t="s">
        <v>548</v>
      </c>
      <c r="I41" s="1205" t="s">
        <v>666</v>
      </c>
      <c r="J41" s="1203" t="s">
        <v>548</v>
      </c>
      <c r="K41" s="1206" t="s">
        <v>557</v>
      </c>
      <c r="L41" s="1202">
        <f>IF(OR(L39="",L40=""),"",L39+L40)</f>
        <v>6</v>
      </c>
      <c r="N41" s="1207" t="s">
        <v>548</v>
      </c>
      <c r="O41" s="1191" t="s">
        <v>479</v>
      </c>
      <c r="P41" s="1207" t="s">
        <v>548</v>
      </c>
      <c r="R41" s="1209" t="s">
        <v>548</v>
      </c>
      <c r="S41" s="1191" t="s">
        <v>479</v>
      </c>
      <c r="T41" s="1209" t="s">
        <v>548</v>
      </c>
      <c r="U41" s="1210" t="s">
        <v>666</v>
      </c>
      <c r="V41" s="1203" t="s">
        <v>548</v>
      </c>
      <c r="W41" s="1190" t="s">
        <v>557</v>
      </c>
      <c r="X41" s="1202">
        <f>IF(OR(X39="",X40=""),"",X39+X40)</f>
        <v>6</v>
      </c>
      <c r="Z41" s="1202" t="str">
        <f t="shared" si="6"/>
        <v>-</v>
      </c>
      <c r="AB41" s="1213" t="s">
        <v>295</v>
      </c>
    </row>
    <row r="42" spans="2:28">
      <c r="B42" s="1195"/>
      <c r="C42" s="1197" t="s">
        <v>252</v>
      </c>
      <c r="D42" s="1200"/>
      <c r="E42" s="1195" t="s">
        <v>665</v>
      </c>
      <c r="F42" s="1203"/>
      <c r="G42" s="1195" t="s">
        <v>479</v>
      </c>
      <c r="H42" s="1203"/>
      <c r="I42" s="1205" t="s">
        <v>666</v>
      </c>
      <c r="J42" s="1203">
        <v>0</v>
      </c>
      <c r="K42" s="1206" t="s">
        <v>557</v>
      </c>
      <c r="L42" s="1202" t="str">
        <f>IF(OR(F42="",H42=""),"",(H42+IF(F42&gt;H42,1,0)-F42-J42)*24)</f>
        <v/>
      </c>
      <c r="N42" s="1207">
        <f>'標準様式１【記載例】小多機'!$BB$13</f>
        <v>0.29166666666666669</v>
      </c>
      <c r="O42" s="1191" t="s">
        <v>479</v>
      </c>
      <c r="P42" s="1207">
        <f>'標準様式１【記載例】小多機'!$BF$13</f>
        <v>0.83333333333333337</v>
      </c>
      <c r="R42" s="1209" t="str">
        <f>IF(F42="","",IF(F42&lt;N42,N42,IF(F42&gt;=P42,"",F42)))</f>
        <v/>
      </c>
      <c r="S42" s="1191" t="s">
        <v>479</v>
      </c>
      <c r="T42" s="1209" t="str">
        <f>IF(H42="","",IF(H42&gt;F42,IF(H42&lt;P42,H42,P42),P42))</f>
        <v/>
      </c>
      <c r="U42" s="1210" t="s">
        <v>666</v>
      </c>
      <c r="V42" s="1203">
        <v>0</v>
      </c>
      <c r="W42" s="1190" t="s">
        <v>557</v>
      </c>
      <c r="X42" s="1202" t="str">
        <f>IF(R42="","",IF((T42+IF(R42&gt;T42,1,0)-R42-V42)*24=0,"",(T42+IF(R42&gt;T42,1,0)-R42-V42)*24))</f>
        <v/>
      </c>
      <c r="Z42" s="1202" t="str">
        <f t="shared" si="6"/>
        <v/>
      </c>
      <c r="AB42" s="1213"/>
    </row>
    <row r="43" spans="2:28">
      <c r="B43" s="1195">
        <v>35</v>
      </c>
      <c r="C43" s="1198" t="s">
        <v>548</v>
      </c>
      <c r="D43" s="1200"/>
      <c r="E43" s="1195" t="s">
        <v>665</v>
      </c>
      <c r="F43" s="1203"/>
      <c r="G43" s="1195" t="s">
        <v>479</v>
      </c>
      <c r="H43" s="1203"/>
      <c r="I43" s="1205" t="s">
        <v>666</v>
      </c>
      <c r="J43" s="1203">
        <v>0</v>
      </c>
      <c r="K43" s="1206" t="s">
        <v>557</v>
      </c>
      <c r="L43" s="1202" t="str">
        <f>IF(OR(F43="",H43=""),"",(H43+IF(F43&gt;H43,1,0)-F43-J43)*24)</f>
        <v/>
      </c>
      <c r="N43" s="1207">
        <f>'標準様式１【記載例】小多機'!$BB$13</f>
        <v>0.29166666666666669</v>
      </c>
      <c r="O43" s="1191" t="s">
        <v>479</v>
      </c>
      <c r="P43" s="1207">
        <f>'標準様式１【記載例】小多機'!$BF$13</f>
        <v>0.83333333333333337</v>
      </c>
      <c r="R43" s="1209" t="str">
        <f>IF(F43="","",IF(F43&lt;N43,N43,IF(F43&gt;=P43,"",F43)))</f>
        <v/>
      </c>
      <c r="S43" s="1191" t="s">
        <v>479</v>
      </c>
      <c r="T43" s="1209" t="str">
        <f>IF(H43="","",IF(H43&gt;F43,IF(H43&lt;P43,H43,P43),P43))</f>
        <v/>
      </c>
      <c r="U43" s="1210" t="s">
        <v>666</v>
      </c>
      <c r="V43" s="1203">
        <v>0</v>
      </c>
      <c r="W43" s="1190" t="s">
        <v>557</v>
      </c>
      <c r="X43" s="1202" t="str">
        <f>IF(R43="","",IF((T43+IF(R43&gt;T43,1,0)-R43-V43)*24=0,"",(T43+IF(R43&gt;T43,1,0)-R43-V43)*24))</f>
        <v/>
      </c>
      <c r="Z43" s="1202" t="str">
        <f t="shared" si="6"/>
        <v/>
      </c>
      <c r="AB43" s="1213"/>
    </row>
    <row r="44" spans="2:28">
      <c r="B44" s="1195"/>
      <c r="C44" s="1199" t="s">
        <v>548</v>
      </c>
      <c r="D44" s="1200" t="str">
        <f>C42</f>
        <v>ah</v>
      </c>
      <c r="E44" s="1195" t="s">
        <v>665</v>
      </c>
      <c r="F44" s="1203" t="s">
        <v>548</v>
      </c>
      <c r="G44" s="1195" t="s">
        <v>479</v>
      </c>
      <c r="H44" s="1203" t="s">
        <v>548</v>
      </c>
      <c r="I44" s="1205" t="s">
        <v>666</v>
      </c>
      <c r="J44" s="1203" t="s">
        <v>548</v>
      </c>
      <c r="K44" s="1206" t="s">
        <v>557</v>
      </c>
      <c r="L44" s="1202" t="str">
        <f>IF(OR(L42="",L43=""),"",L42+L43)</f>
        <v/>
      </c>
      <c r="N44" s="1207" t="s">
        <v>548</v>
      </c>
      <c r="O44" s="1191" t="s">
        <v>479</v>
      </c>
      <c r="P44" s="1207" t="s">
        <v>548</v>
      </c>
      <c r="R44" s="1209" t="s">
        <v>548</v>
      </c>
      <c r="S44" s="1191" t="s">
        <v>479</v>
      </c>
      <c r="T44" s="1209" t="s">
        <v>548</v>
      </c>
      <c r="U44" s="1210" t="s">
        <v>666</v>
      </c>
      <c r="V44" s="1203" t="s">
        <v>548</v>
      </c>
      <c r="W44" s="1190" t="s">
        <v>557</v>
      </c>
      <c r="X44" s="1202" t="str">
        <f>IF(OR(X42="",X43=""),"",X42+X43)</f>
        <v/>
      </c>
      <c r="Z44" s="1202" t="str">
        <f t="shared" si="6"/>
        <v/>
      </c>
      <c r="AB44" s="1213" t="s">
        <v>695</v>
      </c>
    </row>
    <row r="45" spans="2:28">
      <c r="B45" s="1195"/>
      <c r="C45" s="1197" t="s">
        <v>696</v>
      </c>
      <c r="D45" s="1200"/>
      <c r="E45" s="1195" t="s">
        <v>665</v>
      </c>
      <c r="F45" s="1203"/>
      <c r="G45" s="1195" t="s">
        <v>479</v>
      </c>
      <c r="H45" s="1203"/>
      <c r="I45" s="1205" t="s">
        <v>666</v>
      </c>
      <c r="J45" s="1203">
        <v>0</v>
      </c>
      <c r="K45" s="1206" t="s">
        <v>557</v>
      </c>
      <c r="L45" s="1202" t="str">
        <f>IF(OR(F45="",H45=""),"",(H45+IF(F45&gt;H45,1,0)-F45-J45)*24)</f>
        <v/>
      </c>
      <c r="N45" s="1207">
        <f>'標準様式１【記載例】小多機'!$BB$13</f>
        <v>0.29166666666666669</v>
      </c>
      <c r="O45" s="1191" t="s">
        <v>479</v>
      </c>
      <c r="P45" s="1207">
        <f>'標準様式１【記載例】小多機'!$BF$13</f>
        <v>0.83333333333333337</v>
      </c>
      <c r="R45" s="1209" t="str">
        <f>IF(F45="","",IF(F45&lt;N45,N45,IF(F45&gt;=P45,"",F45)))</f>
        <v/>
      </c>
      <c r="S45" s="1191" t="s">
        <v>479</v>
      </c>
      <c r="T45" s="1209" t="str">
        <f>IF(H45="","",IF(H45&gt;F45,IF(H45&lt;P45,H45,P45),P45))</f>
        <v/>
      </c>
      <c r="U45" s="1210" t="s">
        <v>666</v>
      </c>
      <c r="V45" s="1203">
        <v>0</v>
      </c>
      <c r="W45" s="1190" t="s">
        <v>557</v>
      </c>
      <c r="X45" s="1202" t="str">
        <f>IF(R45="","",IF((T45+IF(R45&gt;T45,1,0)-R45-V45)*24=0,"",(T45+IF(R45&gt;T45,1,0)-R45-V45)*24))</f>
        <v/>
      </c>
      <c r="Z45" s="1202" t="str">
        <f t="shared" si="6"/>
        <v/>
      </c>
      <c r="AB45" s="1213"/>
    </row>
    <row r="46" spans="2:28">
      <c r="B46" s="1195">
        <v>36</v>
      </c>
      <c r="C46" s="1198" t="s">
        <v>548</v>
      </c>
      <c r="D46" s="1200"/>
      <c r="E46" s="1195" t="s">
        <v>665</v>
      </c>
      <c r="F46" s="1203"/>
      <c r="G46" s="1195" t="s">
        <v>479</v>
      </c>
      <c r="H46" s="1203"/>
      <c r="I46" s="1205" t="s">
        <v>666</v>
      </c>
      <c r="J46" s="1203">
        <v>0</v>
      </c>
      <c r="K46" s="1206" t="s">
        <v>557</v>
      </c>
      <c r="L46" s="1202" t="str">
        <f>IF(OR(F46="",H46=""),"",(H46+IF(F46&gt;H46,1,0)-F46-J46)*24)</f>
        <v/>
      </c>
      <c r="N46" s="1207">
        <f>'標準様式１【記載例】小多機'!$BB$13</f>
        <v>0.29166666666666669</v>
      </c>
      <c r="O46" s="1191" t="s">
        <v>479</v>
      </c>
      <c r="P46" s="1207">
        <f>'標準様式１【記載例】小多機'!$BF$13</f>
        <v>0.83333333333333337</v>
      </c>
      <c r="R46" s="1209" t="str">
        <f>IF(F46="","",IF(F46&lt;N46,N46,IF(F46&gt;=P46,"",F46)))</f>
        <v/>
      </c>
      <c r="S46" s="1191" t="s">
        <v>479</v>
      </c>
      <c r="T46" s="1209" t="str">
        <f>IF(H46="","",IF(H46&gt;F46,IF(H46&lt;P46,H46,P46),P46))</f>
        <v/>
      </c>
      <c r="U46" s="1210" t="s">
        <v>666</v>
      </c>
      <c r="V46" s="1203">
        <v>0</v>
      </c>
      <c r="W46" s="1190" t="s">
        <v>557</v>
      </c>
      <c r="X46" s="1202" t="str">
        <f>IF(R46="","",IF((T46+IF(R46&gt;T46,1,0)-R46-V46)*24=0,"",(T46+IF(R46&gt;T46,1,0)-R46-V46)*24))</f>
        <v/>
      </c>
      <c r="Z46" s="1202" t="str">
        <f t="shared" si="6"/>
        <v/>
      </c>
      <c r="AB46" s="1213"/>
    </row>
    <row r="47" spans="2:28">
      <c r="B47" s="1195"/>
      <c r="C47" s="1199" t="s">
        <v>548</v>
      </c>
      <c r="D47" s="1200" t="str">
        <f>C45</f>
        <v>ai</v>
      </c>
      <c r="E47" s="1195" t="s">
        <v>665</v>
      </c>
      <c r="F47" s="1203" t="s">
        <v>548</v>
      </c>
      <c r="G47" s="1195" t="s">
        <v>479</v>
      </c>
      <c r="H47" s="1203" t="s">
        <v>548</v>
      </c>
      <c r="I47" s="1205" t="s">
        <v>666</v>
      </c>
      <c r="J47" s="1203" t="s">
        <v>548</v>
      </c>
      <c r="K47" s="1206" t="s">
        <v>557</v>
      </c>
      <c r="L47" s="1202" t="str">
        <f>IF(OR(L45="",L46=""),"",L45+L46)</f>
        <v/>
      </c>
      <c r="N47" s="1207" t="s">
        <v>548</v>
      </c>
      <c r="O47" s="1191" t="s">
        <v>479</v>
      </c>
      <c r="P47" s="1207" t="s">
        <v>548</v>
      </c>
      <c r="R47" s="1209" t="s">
        <v>548</v>
      </c>
      <c r="S47" s="1191" t="s">
        <v>479</v>
      </c>
      <c r="T47" s="1209" t="s">
        <v>548</v>
      </c>
      <c r="U47" s="1210" t="s">
        <v>666</v>
      </c>
      <c r="V47" s="1203" t="s">
        <v>548</v>
      </c>
      <c r="W47" s="1190" t="s">
        <v>557</v>
      </c>
      <c r="X47" s="1202" t="str">
        <f>IF(OR(X45="",X46=""),"",X45+X46)</f>
        <v/>
      </c>
      <c r="Z47" s="1202" t="str">
        <f t="shared" si="6"/>
        <v/>
      </c>
      <c r="AB47" s="1213" t="s">
        <v>695</v>
      </c>
    </row>
    <row r="49" spans="3:4">
      <c r="C49" s="1193" t="s">
        <v>697</v>
      </c>
      <c r="D49" s="1193"/>
    </row>
    <row r="50" spans="3:4">
      <c r="C50" s="1193" t="s">
        <v>699</v>
      </c>
      <c r="D50" s="1193"/>
    </row>
    <row r="51" spans="3:4">
      <c r="C51" s="1193" t="s">
        <v>700</v>
      </c>
      <c r="D51" s="1193"/>
    </row>
    <row r="52" spans="3:4">
      <c r="C52" s="1193" t="s">
        <v>269</v>
      </c>
      <c r="D52" s="1193"/>
    </row>
  </sheetData>
  <sheetProtection algorithmName="SHA-512" hashValue="ZPIPq9zJpCXftgC7gmnjUAbilopbCTYbSPsrYZFyEiPaNTp+ADKZcQCOAWtSq0gmM+w1GzV7OmjoYQx9e2Xy+w==" saltValue="FAFyZrneJstVi+R/HUdC+Q==" spinCount="100000" sheet="1" selectLockedCells="1" selectUnlockedCells="1"/>
  <mergeCells count="4">
    <mergeCell ref="F4:L4"/>
    <mergeCell ref="N4:P4"/>
    <mergeCell ref="R4:X4"/>
    <mergeCell ref="AB4:AB5"/>
  </mergeCells>
  <phoneticPr fontId="22"/>
  <printOptions horizontalCentered="1"/>
  <pageMargins left="0.70866141732283472" right="0.70866141732283472" top="0.55118110236220474" bottom="0.35433070866141736" header="0.31496062992125984" footer="0.31496062992125984"/>
  <pageSetup paperSize="9" scale="41" fitToWidth="1" fitToHeight="1" orientation="landscape"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B1:BS69"/>
  <sheetViews>
    <sheetView view="pageBreakPreview" zoomScaleSheetLayoutView="100" workbookViewId="0"/>
  </sheetViews>
  <sheetFormatPr defaultColWidth="10" defaultRowHeight="13.5"/>
  <cols>
    <col min="1" max="1" width="1.5" style="1214" customWidth="1"/>
    <col min="2" max="3" width="10" style="1214"/>
    <col min="4" max="4" width="45.125" style="1214" customWidth="1"/>
    <col min="5" max="16384" width="10" style="1214"/>
  </cols>
  <sheetData>
    <row r="1" spans="2:11" ht="14.25">
      <c r="B1" s="1214" t="s">
        <v>717</v>
      </c>
      <c r="D1" s="1220"/>
      <c r="E1" s="1220"/>
      <c r="F1" s="1220"/>
    </row>
    <row r="2" spans="2:11" s="1215" customFormat="1" ht="20.25" customHeight="1">
      <c r="B2" s="1216" t="s">
        <v>718</v>
      </c>
      <c r="C2" s="1216"/>
      <c r="D2" s="1220"/>
      <c r="E2" s="1220"/>
      <c r="F2" s="1220"/>
    </row>
    <row r="3" spans="2:11" s="1215" customFormat="1" ht="20.25" customHeight="1">
      <c r="B3" s="1216"/>
      <c r="C3" s="1216"/>
      <c r="D3" s="1220"/>
      <c r="E3" s="1220"/>
      <c r="F3" s="1220"/>
    </row>
    <row r="4" spans="2:11" s="1215" customFormat="1" ht="20.25" customHeight="1">
      <c r="B4" s="1217"/>
      <c r="C4" s="1220" t="s">
        <v>309</v>
      </c>
      <c r="D4" s="1220"/>
      <c r="F4" s="1228" t="s">
        <v>719</v>
      </c>
      <c r="G4" s="1228"/>
      <c r="H4" s="1228"/>
      <c r="I4" s="1228"/>
      <c r="J4" s="1228"/>
      <c r="K4" s="1228"/>
    </row>
    <row r="5" spans="2:11" s="1215" customFormat="1" ht="20.25" customHeight="1">
      <c r="B5" s="1218"/>
      <c r="C5" s="1220" t="s">
        <v>720</v>
      </c>
      <c r="D5" s="1220"/>
      <c r="F5" s="1228"/>
      <c r="G5" s="1228"/>
      <c r="H5" s="1228"/>
      <c r="I5" s="1228"/>
      <c r="J5" s="1228"/>
      <c r="K5" s="1228"/>
    </row>
    <row r="6" spans="2:11" s="1215" customFormat="1" ht="20.25" customHeight="1">
      <c r="B6" s="1219" t="s">
        <v>721</v>
      </c>
      <c r="C6" s="1220"/>
      <c r="D6" s="1220"/>
      <c r="E6" s="1223"/>
      <c r="F6" s="1220"/>
    </row>
    <row r="7" spans="2:11" s="1215" customFormat="1" ht="20.25" customHeight="1">
      <c r="B7" s="1216"/>
      <c r="C7" s="1216"/>
      <c r="D7" s="1220"/>
      <c r="E7" s="1223"/>
      <c r="F7" s="1220"/>
    </row>
    <row r="8" spans="2:11" s="1215" customFormat="1" ht="20.25" customHeight="1">
      <c r="B8" s="1220" t="s">
        <v>241</v>
      </c>
      <c r="C8" s="1216"/>
      <c r="D8" s="1220"/>
      <c r="E8" s="1223"/>
      <c r="F8" s="1220"/>
    </row>
    <row r="9" spans="2:11" s="1215" customFormat="1" ht="20.25" customHeight="1">
      <c r="B9" s="1216"/>
      <c r="C9" s="1216"/>
      <c r="D9" s="1220"/>
      <c r="E9" s="1220"/>
      <c r="F9" s="1220"/>
    </row>
    <row r="10" spans="2:11" s="1215" customFormat="1" ht="20.25" customHeight="1">
      <c r="B10" s="1220" t="s">
        <v>723</v>
      </c>
      <c r="C10" s="1216"/>
      <c r="D10" s="1220"/>
      <c r="E10" s="1220"/>
      <c r="F10" s="1220"/>
    </row>
    <row r="11" spans="2:11" s="1215" customFormat="1" ht="20.25" customHeight="1">
      <c r="B11" s="1220"/>
      <c r="C11" s="1216"/>
      <c r="D11" s="1220"/>
      <c r="E11" s="1220"/>
      <c r="F11" s="1220"/>
    </row>
    <row r="12" spans="2:11" s="1215" customFormat="1" ht="20.25" customHeight="1">
      <c r="B12" s="1220" t="s">
        <v>715</v>
      </c>
      <c r="C12" s="1216"/>
      <c r="D12" s="1220"/>
    </row>
    <row r="13" spans="2:11" s="1215" customFormat="1" ht="20.25" customHeight="1">
      <c r="B13" s="1220"/>
      <c r="C13" s="1216"/>
      <c r="D13" s="1220"/>
    </row>
    <row r="14" spans="2:11" s="1215" customFormat="1" ht="20.25" customHeight="1">
      <c r="B14" s="1220" t="s">
        <v>82</v>
      </c>
      <c r="C14" s="1216"/>
      <c r="D14" s="1220"/>
    </row>
    <row r="15" spans="2:11" s="1215" customFormat="1" ht="20.25" customHeight="1">
      <c r="B15" s="1220"/>
      <c r="C15" s="1216"/>
      <c r="D15" s="1220"/>
    </row>
    <row r="16" spans="2:11" s="1215" customFormat="1" ht="20.25" customHeight="1">
      <c r="B16" s="1220" t="s">
        <v>725</v>
      </c>
      <c r="C16" s="1216"/>
      <c r="D16" s="1220"/>
    </row>
    <row r="17" spans="2:25" s="1215" customFormat="1" ht="20.25" customHeight="1">
      <c r="B17" s="1220" t="s">
        <v>726</v>
      </c>
      <c r="C17" s="1216"/>
      <c r="D17" s="1220"/>
    </row>
    <row r="18" spans="2:25" s="1215" customFormat="1" ht="20.25" customHeight="1">
      <c r="B18" s="1220"/>
      <c r="C18" s="1216"/>
      <c r="D18" s="1220"/>
    </row>
    <row r="19" spans="2:25" s="1215" customFormat="1" ht="20.25" customHeight="1">
      <c r="B19" s="1220" t="s">
        <v>727</v>
      </c>
      <c r="C19" s="1216"/>
      <c r="D19" s="1220"/>
    </row>
    <row r="20" spans="2:25" s="1215" customFormat="1" ht="20.25" customHeight="1">
      <c r="B20" s="1220"/>
      <c r="C20" s="1216"/>
      <c r="D20" s="1220"/>
    </row>
    <row r="21" spans="2:25" s="1215" customFormat="1" ht="17.25" customHeight="1">
      <c r="B21" s="1220" t="s">
        <v>728</v>
      </c>
      <c r="C21" s="1220"/>
      <c r="D21" s="1220"/>
    </row>
    <row r="22" spans="2:25" s="1215" customFormat="1" ht="17.25" customHeight="1">
      <c r="B22" s="1220" t="s">
        <v>201</v>
      </c>
      <c r="C22" s="1220"/>
      <c r="D22" s="1220"/>
    </row>
    <row r="23" spans="2:25" s="1215" customFormat="1" ht="17.25" customHeight="1">
      <c r="B23" s="1220"/>
      <c r="C23" s="1220"/>
      <c r="D23" s="1220"/>
    </row>
    <row r="24" spans="2:25" s="1215" customFormat="1" ht="17.25" customHeight="1">
      <c r="B24" s="1220"/>
      <c r="C24" s="1222" t="s">
        <v>637</v>
      </c>
      <c r="D24" s="1222" t="s">
        <v>708</v>
      </c>
    </row>
    <row r="25" spans="2:25" s="1215" customFormat="1" ht="17.25" customHeight="1">
      <c r="B25" s="1220"/>
      <c r="C25" s="1222">
        <v>1</v>
      </c>
      <c r="D25" s="1225" t="s">
        <v>701</v>
      </c>
    </row>
    <row r="26" spans="2:25" s="1215" customFormat="1" ht="17.25" customHeight="1">
      <c r="B26" s="1220"/>
      <c r="C26" s="1222">
        <v>2</v>
      </c>
      <c r="D26" s="1225" t="s">
        <v>705</v>
      </c>
      <c r="E26" s="1215" t="s">
        <v>729</v>
      </c>
    </row>
    <row r="27" spans="2:25" s="1215" customFormat="1" ht="17.25" customHeight="1">
      <c r="B27" s="1220"/>
      <c r="C27" s="1222">
        <v>3</v>
      </c>
      <c r="D27" s="1225" t="s">
        <v>492</v>
      </c>
    </row>
    <row r="28" spans="2:25" s="1215" customFormat="1" ht="17.25" customHeight="1">
      <c r="B28" s="1220"/>
      <c r="C28" s="1222">
        <v>4</v>
      </c>
      <c r="D28" s="1225" t="s">
        <v>730</v>
      </c>
      <c r="E28" s="1215" t="s">
        <v>668</v>
      </c>
    </row>
    <row r="29" spans="2:25" s="1215" customFormat="1" ht="17.25" customHeight="1">
      <c r="B29" s="1220"/>
      <c r="C29" s="1223"/>
      <c r="D29" s="1220"/>
    </row>
    <row r="30" spans="2:25" s="1215" customFormat="1" ht="17.25" customHeight="1">
      <c r="B30" s="1220" t="s">
        <v>733</v>
      </c>
      <c r="C30" s="1220"/>
      <c r="D30" s="1220"/>
    </row>
    <row r="31" spans="2:25" s="1215" customFormat="1" ht="17.25" customHeight="1">
      <c r="B31" s="1220" t="s">
        <v>412</v>
      </c>
      <c r="C31" s="1220"/>
      <c r="D31" s="1220"/>
    </row>
    <row r="32" spans="2:25" s="1215" customFormat="1" ht="17.25" customHeight="1">
      <c r="B32" s="1220"/>
      <c r="C32" s="1220"/>
      <c r="D32" s="1220"/>
      <c r="G32" s="1226"/>
      <c r="H32" s="1226"/>
      <c r="J32" s="1226"/>
      <c r="K32" s="1226"/>
      <c r="L32" s="1226"/>
      <c r="M32" s="1226"/>
      <c r="N32" s="1226"/>
      <c r="O32" s="1226"/>
      <c r="R32" s="1226"/>
      <c r="S32" s="1226"/>
      <c r="T32" s="1226"/>
      <c r="W32" s="1226"/>
      <c r="X32" s="1226"/>
      <c r="Y32" s="1226"/>
    </row>
    <row r="33" spans="2:51" s="1215" customFormat="1" ht="17.25" customHeight="1">
      <c r="B33" s="1220"/>
      <c r="C33" s="1222" t="s">
        <v>190</v>
      </c>
      <c r="D33" s="1222" t="s">
        <v>657</v>
      </c>
      <c r="G33" s="1226"/>
      <c r="H33" s="1226"/>
      <c r="J33" s="1226"/>
      <c r="K33" s="1226"/>
      <c r="L33" s="1226"/>
      <c r="M33" s="1226"/>
      <c r="N33" s="1226"/>
      <c r="O33" s="1226"/>
      <c r="R33" s="1226"/>
      <c r="S33" s="1226"/>
      <c r="T33" s="1226"/>
      <c r="W33" s="1226"/>
      <c r="X33" s="1226"/>
      <c r="Y33" s="1226"/>
    </row>
    <row r="34" spans="2:51" s="1215" customFormat="1" ht="17.25" customHeight="1">
      <c r="B34" s="1220"/>
      <c r="C34" s="1222" t="s">
        <v>529</v>
      </c>
      <c r="D34" s="1225" t="s">
        <v>735</v>
      </c>
      <c r="G34" s="1226"/>
      <c r="H34" s="1226"/>
      <c r="J34" s="1226"/>
      <c r="K34" s="1226"/>
      <c r="L34" s="1226"/>
      <c r="M34" s="1226"/>
      <c r="N34" s="1226"/>
      <c r="O34" s="1226"/>
      <c r="R34" s="1226"/>
      <c r="S34" s="1226"/>
      <c r="T34" s="1226"/>
      <c r="W34" s="1226"/>
      <c r="X34" s="1226"/>
      <c r="Y34" s="1226"/>
    </row>
    <row r="35" spans="2:51" s="1215" customFormat="1" ht="17.25" customHeight="1">
      <c r="B35" s="1220"/>
      <c r="C35" s="1222" t="s">
        <v>375</v>
      </c>
      <c r="D35" s="1225" t="s">
        <v>505</v>
      </c>
      <c r="G35" s="1226"/>
      <c r="H35" s="1226"/>
      <c r="J35" s="1226"/>
      <c r="K35" s="1226"/>
      <c r="L35" s="1226"/>
      <c r="M35" s="1226"/>
      <c r="N35" s="1226"/>
      <c r="O35" s="1226"/>
      <c r="R35" s="1226"/>
      <c r="S35" s="1226"/>
      <c r="T35" s="1226"/>
      <c r="W35" s="1226"/>
      <c r="X35" s="1226"/>
      <c r="Y35" s="1226"/>
    </row>
    <row r="36" spans="2:51" s="1215" customFormat="1" ht="17.25" customHeight="1">
      <c r="B36" s="1220"/>
      <c r="C36" s="1222" t="s">
        <v>712</v>
      </c>
      <c r="D36" s="1225" t="s">
        <v>736</v>
      </c>
      <c r="G36" s="1226"/>
      <c r="H36" s="1226"/>
      <c r="J36" s="1226"/>
      <c r="K36" s="1226"/>
      <c r="L36" s="1226"/>
      <c r="M36" s="1226"/>
      <c r="N36" s="1226"/>
      <c r="O36" s="1226"/>
      <c r="R36" s="1226"/>
      <c r="S36" s="1226"/>
      <c r="T36" s="1226"/>
      <c r="W36" s="1226"/>
      <c r="X36" s="1226"/>
      <c r="Y36" s="1226"/>
    </row>
    <row r="37" spans="2:51" s="1215" customFormat="1" ht="17.25" customHeight="1">
      <c r="B37" s="1220"/>
      <c r="C37" s="1222" t="s">
        <v>738</v>
      </c>
      <c r="D37" s="1225" t="s">
        <v>739</v>
      </c>
      <c r="G37" s="1226"/>
      <c r="H37" s="1226"/>
      <c r="J37" s="1226"/>
      <c r="K37" s="1226"/>
      <c r="L37" s="1226"/>
      <c r="M37" s="1226"/>
      <c r="N37" s="1226"/>
      <c r="O37" s="1226"/>
      <c r="R37" s="1226"/>
      <c r="S37" s="1226"/>
      <c r="T37" s="1226"/>
      <c r="W37" s="1226"/>
      <c r="X37" s="1226"/>
      <c r="Y37" s="1226"/>
    </row>
    <row r="38" spans="2:51" s="1215" customFormat="1" ht="17.25" customHeight="1">
      <c r="B38" s="1220"/>
      <c r="C38" s="1220"/>
      <c r="D38" s="1220"/>
      <c r="G38" s="1226"/>
      <c r="H38" s="1226"/>
      <c r="J38" s="1226"/>
      <c r="K38" s="1226"/>
      <c r="L38" s="1226"/>
      <c r="M38" s="1226"/>
      <c r="N38" s="1226"/>
      <c r="O38" s="1226"/>
      <c r="R38" s="1226"/>
      <c r="S38" s="1226"/>
      <c r="T38" s="1226"/>
      <c r="W38" s="1226"/>
      <c r="X38" s="1226"/>
      <c r="Y38" s="1226"/>
    </row>
    <row r="39" spans="2:51" s="1215" customFormat="1" ht="17.25" customHeight="1">
      <c r="B39" s="1220"/>
      <c r="C39" s="1224" t="s">
        <v>559</v>
      </c>
      <c r="D39" s="1220"/>
      <c r="G39" s="1226"/>
      <c r="H39" s="1226"/>
      <c r="J39" s="1226"/>
      <c r="K39" s="1226"/>
      <c r="L39" s="1226"/>
      <c r="M39" s="1226"/>
      <c r="N39" s="1226"/>
      <c r="O39" s="1226"/>
      <c r="R39" s="1226"/>
      <c r="S39" s="1226"/>
      <c r="T39" s="1226"/>
      <c r="W39" s="1226"/>
      <c r="X39" s="1226"/>
      <c r="Y39" s="1226"/>
    </row>
    <row r="40" spans="2:51" s="1215" customFormat="1" ht="17.25" customHeight="1">
      <c r="C40" s="1220" t="s">
        <v>8</v>
      </c>
      <c r="F40" s="1224"/>
      <c r="G40" s="1226"/>
      <c r="H40" s="1226"/>
      <c r="J40" s="1226"/>
      <c r="K40" s="1226"/>
      <c r="L40" s="1226"/>
      <c r="M40" s="1226"/>
      <c r="N40" s="1226"/>
      <c r="O40" s="1226"/>
      <c r="R40" s="1226"/>
      <c r="S40" s="1226"/>
      <c r="T40" s="1226"/>
      <c r="W40" s="1226"/>
      <c r="X40" s="1226"/>
      <c r="Y40" s="1226"/>
    </row>
    <row r="41" spans="2:51" s="1215" customFormat="1" ht="17.25" customHeight="1">
      <c r="C41" s="1220" t="s">
        <v>724</v>
      </c>
      <c r="F41" s="1220"/>
      <c r="G41" s="1226"/>
      <c r="H41" s="1226"/>
      <c r="J41" s="1226"/>
      <c r="K41" s="1226"/>
      <c r="L41" s="1226"/>
      <c r="M41" s="1226"/>
      <c r="N41" s="1226"/>
      <c r="O41" s="1226"/>
      <c r="R41" s="1226"/>
      <c r="S41" s="1226"/>
      <c r="T41" s="1226"/>
      <c r="W41" s="1226"/>
      <c r="X41" s="1226"/>
      <c r="Y41" s="1226"/>
    </row>
    <row r="42" spans="2:51" s="1215" customFormat="1" ht="17.25" customHeight="1">
      <c r="B42" s="1220"/>
      <c r="C42" s="1220"/>
      <c r="D42" s="1220"/>
      <c r="E42" s="1224"/>
      <c r="F42" s="1226"/>
      <c r="G42" s="1226"/>
      <c r="H42" s="1226"/>
      <c r="J42" s="1226"/>
      <c r="K42" s="1226"/>
      <c r="L42" s="1226"/>
      <c r="M42" s="1226"/>
      <c r="N42" s="1226"/>
      <c r="O42" s="1226"/>
      <c r="R42" s="1226"/>
      <c r="S42" s="1226"/>
      <c r="T42" s="1226"/>
      <c r="W42" s="1226"/>
      <c r="X42" s="1226"/>
      <c r="Y42" s="1226"/>
    </row>
    <row r="43" spans="2:51" s="1215" customFormat="1" ht="17.25" customHeight="1">
      <c r="B43" s="1220" t="s">
        <v>741</v>
      </c>
      <c r="C43" s="1220"/>
      <c r="D43" s="1220"/>
    </row>
    <row r="44" spans="2:51" s="1215" customFormat="1" ht="17.25" customHeight="1">
      <c r="B44" s="1220" t="s">
        <v>740</v>
      </c>
      <c r="C44" s="1220"/>
      <c r="D44" s="1220"/>
    </row>
    <row r="45" spans="2:51" s="1215" customFormat="1" ht="17.25" customHeight="1">
      <c r="B45" s="1221" t="s">
        <v>742</v>
      </c>
      <c r="E45" s="1226"/>
      <c r="F45" s="1226"/>
      <c r="G45" s="1226"/>
      <c r="H45" s="1226"/>
      <c r="I45" s="1226"/>
      <c r="J45" s="1226"/>
      <c r="K45" s="1226"/>
      <c r="L45" s="1226"/>
      <c r="M45" s="1226"/>
      <c r="N45" s="1226"/>
      <c r="O45" s="1226"/>
      <c r="P45" s="1226"/>
      <c r="Q45" s="1226"/>
      <c r="R45" s="1226"/>
      <c r="S45" s="1226"/>
      <c r="T45" s="1226"/>
      <c r="U45" s="1226"/>
      <c r="Y45" s="1226"/>
      <c r="Z45" s="1226"/>
      <c r="AA45" s="1226"/>
      <c r="AB45" s="1226"/>
      <c r="AD45" s="1226"/>
      <c r="AE45" s="1226"/>
      <c r="AF45" s="1226"/>
      <c r="AG45" s="1226"/>
      <c r="AH45" s="1226"/>
      <c r="AI45" s="1230"/>
      <c r="AJ45" s="1226"/>
      <c r="AK45" s="1226"/>
      <c r="AL45" s="1226"/>
      <c r="AM45" s="1226"/>
      <c r="AN45" s="1226"/>
      <c r="AO45" s="1226"/>
      <c r="AP45" s="1226"/>
      <c r="AQ45" s="1226"/>
      <c r="AR45" s="1226"/>
      <c r="AS45" s="1226"/>
      <c r="AT45" s="1226"/>
      <c r="AU45" s="1226"/>
      <c r="AV45" s="1226"/>
      <c r="AW45" s="1226"/>
      <c r="AX45" s="1226"/>
      <c r="AY45" s="1230"/>
    </row>
    <row r="46" spans="2:51" s="1215" customFormat="1" ht="17.25" customHeight="1"/>
    <row r="47" spans="2:51" s="1215" customFormat="1" ht="17.25" customHeight="1">
      <c r="B47" s="1220" t="s">
        <v>743</v>
      </c>
      <c r="C47" s="1220"/>
    </row>
    <row r="48" spans="2:51" s="1215" customFormat="1" ht="17.25" customHeight="1">
      <c r="B48" s="1220"/>
      <c r="C48" s="1220"/>
    </row>
    <row r="49" spans="2:54" s="1215" customFormat="1" ht="17.25" customHeight="1">
      <c r="B49" s="1220" t="s">
        <v>744</v>
      </c>
      <c r="C49" s="1220"/>
    </row>
    <row r="50" spans="2:54" s="1215" customFormat="1" ht="17.25" customHeight="1">
      <c r="B50" s="1220" t="s">
        <v>746</v>
      </c>
      <c r="C50" s="1220"/>
    </row>
    <row r="51" spans="2:54" s="1215" customFormat="1" ht="17.25" customHeight="1">
      <c r="B51" s="1220"/>
      <c r="C51" s="1220"/>
    </row>
    <row r="52" spans="2:54" s="1215" customFormat="1" ht="17.25" customHeight="1">
      <c r="B52" s="1220" t="s">
        <v>698</v>
      </c>
      <c r="C52" s="1220"/>
    </row>
    <row r="53" spans="2:54" s="1215" customFormat="1" ht="17.25" customHeight="1">
      <c r="B53" s="1220" t="s">
        <v>749</v>
      </c>
      <c r="C53" s="1220"/>
    </row>
    <row r="54" spans="2:54" s="1215" customFormat="1" ht="17.25" customHeight="1">
      <c r="B54" s="1220"/>
      <c r="C54" s="1220"/>
    </row>
    <row r="55" spans="2:54" s="1215" customFormat="1" ht="17.25" customHeight="1">
      <c r="B55" s="1220" t="s">
        <v>425</v>
      </c>
      <c r="C55" s="1220"/>
      <c r="D55" s="1220"/>
    </row>
    <row r="56" spans="2:54" s="1215" customFormat="1" ht="17.25" customHeight="1">
      <c r="B56" s="1220"/>
      <c r="C56" s="1220"/>
      <c r="D56" s="1220"/>
    </row>
    <row r="57" spans="2:54" s="1215" customFormat="1" ht="17.25" customHeight="1">
      <c r="B57" s="1215" t="s">
        <v>171</v>
      </c>
      <c r="D57" s="1220"/>
    </row>
    <row r="58" spans="2:54" s="1215" customFormat="1" ht="17.25" customHeight="1">
      <c r="B58" s="1215" t="s">
        <v>750</v>
      </c>
      <c r="D58" s="1220"/>
    </row>
    <row r="59" spans="2:54" s="1215" customFormat="1" ht="17.25" customHeight="1">
      <c r="B59" s="1215" t="s">
        <v>752</v>
      </c>
    </row>
    <row r="60" spans="2:54" s="1215" customFormat="1" ht="17.25" customHeight="1"/>
    <row r="61" spans="2:54" s="1215" customFormat="1" ht="17.25" customHeight="1">
      <c r="B61" s="1215" t="s">
        <v>104</v>
      </c>
      <c r="E61" s="1227"/>
      <c r="F61" s="1227"/>
      <c r="G61" s="1227"/>
      <c r="H61" s="1227"/>
      <c r="I61" s="1227"/>
      <c r="J61" s="1227"/>
      <c r="K61" s="1227"/>
      <c r="L61" s="1229"/>
      <c r="M61" s="1215" t="s">
        <v>753</v>
      </c>
      <c r="N61" s="1227"/>
      <c r="O61" s="1227"/>
      <c r="P61" s="1227"/>
      <c r="Q61" s="1227"/>
      <c r="R61" s="1227"/>
      <c r="S61" s="1227"/>
      <c r="T61" s="1227"/>
      <c r="U61" s="1227"/>
      <c r="V61" s="1227"/>
      <c r="W61" s="1227"/>
      <c r="X61" s="1227"/>
      <c r="Y61" s="1227"/>
      <c r="Z61" s="1227"/>
      <c r="AA61" s="1227"/>
      <c r="AB61" s="1227"/>
      <c r="AC61" s="1227"/>
      <c r="AD61" s="1227"/>
      <c r="AE61" s="1227"/>
      <c r="AF61" s="1227"/>
      <c r="AG61" s="1227"/>
      <c r="AH61" s="1227"/>
      <c r="AI61" s="1227"/>
      <c r="AJ61" s="1227"/>
      <c r="AK61" s="1227"/>
      <c r="AL61" s="1227"/>
      <c r="AM61" s="1227"/>
      <c r="AN61" s="1227"/>
      <c r="AO61" s="1227"/>
      <c r="AP61" s="1227"/>
      <c r="AQ61" s="1227"/>
      <c r="AR61" s="1227"/>
      <c r="AS61" s="1227"/>
      <c r="AT61" s="1227"/>
      <c r="AU61" s="1227"/>
      <c r="AV61" s="1227"/>
      <c r="AW61" s="1227"/>
      <c r="AX61" s="1227"/>
    </row>
    <row r="62" spans="2:54" s="1215" customFormat="1" ht="17.25" customHeight="1">
      <c r="E62" s="1227"/>
      <c r="F62" s="1227"/>
      <c r="G62" s="1227"/>
      <c r="H62" s="1227"/>
      <c r="I62" s="1227"/>
      <c r="J62" s="1227"/>
      <c r="K62" s="1227"/>
      <c r="L62" s="1227"/>
      <c r="M62" s="1227"/>
      <c r="N62" s="1227"/>
      <c r="O62" s="1227"/>
      <c r="P62" s="1227"/>
      <c r="Q62" s="1227"/>
      <c r="R62" s="1227"/>
      <c r="S62" s="1227"/>
      <c r="T62" s="1227"/>
      <c r="U62" s="1227"/>
      <c r="V62" s="1227"/>
      <c r="W62" s="1227"/>
      <c r="X62" s="1227"/>
      <c r="Y62" s="1227"/>
      <c r="Z62" s="1227"/>
      <c r="AA62" s="1227"/>
      <c r="AB62" s="1227"/>
      <c r="AC62" s="1227"/>
      <c r="AD62" s="1227"/>
      <c r="AE62" s="1227"/>
      <c r="AF62" s="1227"/>
      <c r="AG62" s="1227"/>
      <c r="AH62" s="1227"/>
      <c r="AI62" s="1227"/>
      <c r="AJ62" s="1227"/>
      <c r="AK62" s="1227"/>
      <c r="AL62" s="1227"/>
      <c r="AM62" s="1227"/>
      <c r="AN62" s="1227"/>
      <c r="AO62" s="1227"/>
      <c r="AP62" s="1227"/>
      <c r="AQ62" s="1227"/>
      <c r="AR62" s="1227"/>
      <c r="AS62" s="1227"/>
      <c r="AT62" s="1227"/>
      <c r="AU62" s="1227"/>
      <c r="AV62" s="1227"/>
      <c r="AW62" s="1227"/>
      <c r="AX62" s="1227"/>
    </row>
    <row r="63" spans="2:54" s="1215" customFormat="1" ht="17.25" customHeight="1">
      <c r="B63" s="1215" t="s">
        <v>754</v>
      </c>
      <c r="E63" s="1227"/>
      <c r="F63" s="1227"/>
      <c r="G63" s="1227"/>
      <c r="H63" s="1227"/>
      <c r="I63" s="1227"/>
      <c r="J63" s="1227"/>
      <c r="K63" s="1227"/>
      <c r="L63" s="1227"/>
      <c r="M63" s="1227"/>
      <c r="N63" s="1227"/>
      <c r="O63" s="1227"/>
      <c r="P63" s="1227"/>
      <c r="Q63" s="1227"/>
      <c r="R63" s="1227"/>
      <c r="S63" s="1227"/>
      <c r="T63" s="1227"/>
      <c r="U63" s="1227"/>
      <c r="V63" s="1227"/>
      <c r="W63" s="1227"/>
      <c r="X63" s="1227"/>
      <c r="Y63" s="1227"/>
      <c r="Z63" s="1227"/>
      <c r="AA63" s="1227"/>
      <c r="AB63" s="1227"/>
      <c r="AC63" s="1227"/>
      <c r="AD63" s="1227"/>
      <c r="AE63" s="1227"/>
      <c r="AF63" s="1227"/>
      <c r="AG63" s="1227"/>
      <c r="AH63" s="1227"/>
      <c r="AI63" s="1227"/>
      <c r="AJ63" s="1227"/>
      <c r="AK63" s="1227"/>
      <c r="AL63" s="1227"/>
      <c r="AM63" s="1227"/>
      <c r="AN63" s="1227"/>
      <c r="AO63" s="1227"/>
      <c r="AP63" s="1227"/>
      <c r="AQ63" s="1227"/>
      <c r="AR63" s="1227"/>
      <c r="AS63" s="1227"/>
      <c r="AT63" s="1227"/>
      <c r="AU63" s="1227"/>
      <c r="AV63" s="1227"/>
      <c r="AW63" s="1227"/>
      <c r="AX63" s="1227"/>
    </row>
    <row r="64" spans="2:54" s="1215" customFormat="1" ht="17.25" customHeight="1">
      <c r="E64" s="1227"/>
      <c r="F64" s="1227"/>
      <c r="G64" s="1227"/>
      <c r="H64" s="1227"/>
      <c r="I64" s="1227"/>
      <c r="J64" s="1227"/>
      <c r="K64" s="1227"/>
      <c r="L64" s="1227"/>
      <c r="M64" s="1227"/>
      <c r="N64" s="1227"/>
      <c r="O64" s="1227"/>
      <c r="P64" s="1227"/>
      <c r="Q64" s="1227"/>
      <c r="R64" s="1227"/>
      <c r="S64" s="1227"/>
      <c r="T64" s="1227"/>
      <c r="U64" s="1227"/>
      <c r="V64" s="1227"/>
      <c r="W64" s="1227"/>
      <c r="X64" s="1227"/>
      <c r="Y64" s="1227"/>
      <c r="Z64" s="1227"/>
      <c r="AA64" s="1227"/>
      <c r="AB64" s="1227"/>
      <c r="AC64" s="1227"/>
      <c r="AD64" s="1227"/>
      <c r="AE64" s="1227"/>
      <c r="AF64" s="1227"/>
      <c r="AG64" s="1227"/>
      <c r="AH64" s="1227"/>
      <c r="AI64" s="1227"/>
      <c r="AJ64" s="1227"/>
      <c r="AK64" s="1227"/>
      <c r="AL64" s="1227"/>
      <c r="AM64" s="1227"/>
      <c r="AN64" s="1227"/>
      <c r="AO64" s="1227"/>
      <c r="AP64" s="1227"/>
      <c r="AQ64" s="1227"/>
      <c r="AR64" s="1227"/>
      <c r="AS64" s="1227"/>
      <c r="AT64" s="1227"/>
      <c r="AU64" s="1227"/>
      <c r="AV64" s="1227"/>
      <c r="AW64" s="1227"/>
      <c r="AX64" s="1227"/>
      <c r="AY64" s="1227"/>
      <c r="AZ64" s="1227"/>
      <c r="BA64" s="1227"/>
      <c r="BB64" s="1227"/>
    </row>
    <row r="65" spans="2:71" s="1215" customFormat="1" ht="17.25" customHeight="1">
      <c r="B65" s="1215" t="s">
        <v>755</v>
      </c>
      <c r="E65" s="1227"/>
      <c r="F65" s="1227"/>
      <c r="G65" s="1227"/>
      <c r="H65" s="1227"/>
      <c r="I65" s="1227"/>
      <c r="J65" s="1227"/>
      <c r="K65" s="1227"/>
      <c r="L65" s="1227"/>
      <c r="M65" s="1227"/>
      <c r="N65" s="1227"/>
      <c r="O65" s="1227"/>
      <c r="P65" s="1227"/>
      <c r="Q65" s="1227"/>
      <c r="R65" s="1227"/>
      <c r="S65" s="1227"/>
      <c r="T65" s="1227"/>
      <c r="U65" s="1227"/>
      <c r="V65" s="1227"/>
      <c r="W65" s="1227"/>
      <c r="X65" s="1227"/>
      <c r="Y65" s="1227"/>
      <c r="Z65" s="1227"/>
      <c r="AA65" s="1227"/>
      <c r="AB65" s="1227"/>
      <c r="AC65" s="1227"/>
      <c r="AD65" s="1227"/>
      <c r="AE65" s="1227"/>
      <c r="AF65" s="1227"/>
      <c r="AG65" s="1227"/>
      <c r="AH65" s="1227"/>
      <c r="AI65" s="1227"/>
      <c r="AJ65" s="1227"/>
      <c r="AK65" s="1227"/>
      <c r="AL65" s="1227"/>
      <c r="AM65" s="1227"/>
      <c r="AN65" s="1227"/>
      <c r="AO65" s="1227"/>
      <c r="AP65" s="1227"/>
      <c r="AQ65" s="1227"/>
      <c r="AR65" s="1227"/>
      <c r="AS65" s="1227"/>
      <c r="AT65" s="1227"/>
      <c r="AU65" s="1227"/>
      <c r="AV65" s="1227"/>
      <c r="AW65" s="1227"/>
      <c r="AX65" s="1227"/>
      <c r="AY65" s="1227"/>
      <c r="AZ65" s="1227"/>
      <c r="BA65" s="1227"/>
      <c r="BB65" s="1227"/>
    </row>
    <row r="66" spans="2:71" s="1215" customFormat="1" ht="17.25" customHeight="1">
      <c r="E66" s="1227"/>
      <c r="F66" s="1227"/>
      <c r="G66" s="1227"/>
      <c r="H66" s="1227"/>
      <c r="I66" s="1227"/>
      <c r="J66" s="1227"/>
      <c r="K66" s="1227"/>
      <c r="L66" s="1227"/>
      <c r="M66" s="1227"/>
      <c r="N66" s="1227"/>
      <c r="O66" s="1227"/>
      <c r="P66" s="1227"/>
      <c r="Q66" s="1227"/>
      <c r="R66" s="1227"/>
      <c r="S66" s="1227"/>
      <c r="T66" s="1227"/>
      <c r="U66" s="1227"/>
      <c r="V66" s="1227"/>
      <c r="W66" s="1227"/>
      <c r="X66" s="1227"/>
      <c r="Y66" s="1227"/>
      <c r="Z66" s="1227"/>
      <c r="AA66" s="1227"/>
      <c r="AB66" s="1227"/>
      <c r="AC66" s="1227"/>
      <c r="AD66" s="1227"/>
      <c r="AE66" s="1227"/>
      <c r="AF66" s="1227"/>
      <c r="AG66" s="1227"/>
      <c r="AH66" s="1227"/>
      <c r="AI66" s="1227"/>
      <c r="AJ66" s="1227"/>
      <c r="AK66" s="1227"/>
      <c r="AL66" s="1227"/>
      <c r="AM66" s="1227"/>
      <c r="AN66" s="1227"/>
      <c r="AO66" s="1227"/>
      <c r="AP66" s="1227"/>
      <c r="AQ66" s="1227"/>
      <c r="AR66" s="1227"/>
      <c r="AS66" s="1227"/>
      <c r="AT66" s="1227"/>
      <c r="AU66" s="1227"/>
      <c r="AV66" s="1227"/>
      <c r="AW66" s="1227"/>
      <c r="AX66" s="1227"/>
      <c r="AY66" s="1227"/>
      <c r="AZ66" s="1227"/>
      <c r="BA66" s="1227"/>
      <c r="BB66" s="1227"/>
    </row>
    <row r="67" spans="2:71" s="1215" customFormat="1" ht="17.25" customHeight="1">
      <c r="B67" s="1215" t="s">
        <v>313</v>
      </c>
      <c r="BL67" s="1231"/>
      <c r="BM67" s="1232"/>
      <c r="BN67" s="1231"/>
      <c r="BO67" s="1231"/>
      <c r="BP67" s="1231"/>
      <c r="BQ67" s="1233"/>
      <c r="BR67" s="1234"/>
      <c r="BS67" s="1234"/>
    </row>
    <row r="68" spans="2:71" s="1215" customFormat="1" ht="17.25" customHeight="1">
      <c r="E68" s="1227"/>
      <c r="F68" s="1227"/>
      <c r="G68" s="1227"/>
      <c r="H68" s="1227"/>
      <c r="I68" s="1227"/>
      <c r="J68" s="1227"/>
      <c r="K68" s="1227"/>
      <c r="L68" s="1227"/>
      <c r="M68" s="1227"/>
      <c r="N68" s="1227"/>
      <c r="O68" s="1227"/>
      <c r="P68" s="1227"/>
      <c r="Q68" s="1227"/>
      <c r="R68" s="1227"/>
      <c r="S68" s="1227"/>
      <c r="T68" s="1227"/>
      <c r="U68" s="1227"/>
      <c r="V68" s="1227"/>
      <c r="W68" s="1227"/>
      <c r="X68" s="1227"/>
      <c r="Y68" s="1227"/>
      <c r="Z68" s="1227"/>
      <c r="AA68" s="1227"/>
      <c r="AB68" s="1227"/>
      <c r="AC68" s="1227"/>
      <c r="AD68" s="1227"/>
      <c r="AE68" s="1227"/>
      <c r="AF68" s="1227"/>
      <c r="AG68" s="1227"/>
      <c r="AH68" s="1227"/>
      <c r="AI68" s="1227"/>
      <c r="AJ68" s="1227"/>
      <c r="AK68" s="1227"/>
      <c r="AL68" s="1227"/>
      <c r="AM68" s="1227"/>
      <c r="AN68" s="1227"/>
      <c r="AO68" s="1227"/>
      <c r="AP68" s="1227"/>
      <c r="AQ68" s="1227"/>
      <c r="AR68" s="1227"/>
      <c r="AS68" s="1227"/>
      <c r="AT68" s="1227"/>
      <c r="AU68" s="1227"/>
      <c r="AV68" s="1227"/>
      <c r="AW68" s="1227"/>
      <c r="AX68" s="1227"/>
    </row>
    <row r="69" spans="2:71" ht="17.25" customHeight="1">
      <c r="B69" s="1215" t="s">
        <v>757</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sheetProtection algorithmName="SHA-512" hashValue="vZqaPuJYS31Bq4npmXfNEe02Mni3etcQtW2ulFNq4Zugk3+OYcPcnB/RqaF5UzZlUS5+nxbY95rod8TbZ95LAg==" saltValue="PrOHPXHpOug+uPwXJ0iuNg==" spinCount="100000" sheet="1" selectLockedCells="1" selectUnlockedCells="1"/>
  <mergeCells count="1">
    <mergeCell ref="F4:K5"/>
  </mergeCells>
  <phoneticPr fontId="22"/>
  <pageMargins left="0.70866141732283472" right="0.70866141732283472" top="0.74803149606299213" bottom="0.35433070866141736" header="0.31496062992125984" footer="0.31496062992125984"/>
  <pageSetup paperSize="9" scale="50" fitToWidth="1" fitToHeight="1" orientation="portrait" usePrinterDefaults="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B1:L44"/>
  <sheetViews>
    <sheetView view="pageBreakPreview" zoomScaleSheetLayoutView="100" workbookViewId="0"/>
  </sheetViews>
  <sheetFormatPr defaultColWidth="10" defaultRowHeight="18.75"/>
  <cols>
    <col min="1" max="1" width="2.125" style="1190" customWidth="1"/>
    <col min="2" max="2" width="12.75" style="1190" customWidth="1"/>
    <col min="3" max="12" width="45.125" style="1190" customWidth="1"/>
    <col min="13" max="16384" width="10" style="1190"/>
  </cols>
  <sheetData>
    <row r="1" spans="2:12">
      <c r="B1" s="946" t="s">
        <v>758</v>
      </c>
      <c r="C1" s="946"/>
      <c r="D1" s="946"/>
    </row>
    <row r="2" spans="2:12">
      <c r="B2" s="946"/>
      <c r="C2" s="946"/>
      <c r="D2" s="946"/>
    </row>
    <row r="3" spans="2:12">
      <c r="B3" s="1235" t="s">
        <v>637</v>
      </c>
      <c r="C3" s="1235" t="s">
        <v>759</v>
      </c>
      <c r="D3" s="946"/>
    </row>
    <row r="4" spans="2:12">
      <c r="B4" s="1236">
        <v>1</v>
      </c>
      <c r="C4" s="1241" t="s">
        <v>15</v>
      </c>
      <c r="D4" s="946"/>
    </row>
    <row r="5" spans="2:12">
      <c r="B5" s="1236">
        <v>2</v>
      </c>
      <c r="C5" s="1241" t="s">
        <v>443</v>
      </c>
    </row>
    <row r="6" spans="2:12">
      <c r="B6" s="1236">
        <v>3</v>
      </c>
      <c r="C6" s="1241" t="s">
        <v>442</v>
      </c>
      <c r="D6" s="946"/>
    </row>
    <row r="7" spans="2:12">
      <c r="B7" s="1236">
        <v>4</v>
      </c>
      <c r="C7" s="1241" t="s">
        <v>760</v>
      </c>
      <c r="D7" s="946"/>
    </row>
    <row r="8" spans="2:12">
      <c r="B8" s="1236">
        <v>5</v>
      </c>
      <c r="C8" s="1241" t="s">
        <v>185</v>
      </c>
      <c r="D8" s="946"/>
    </row>
    <row r="9" spans="2:12">
      <c r="B9" s="1236">
        <v>6</v>
      </c>
      <c r="C9" s="1241" t="s">
        <v>761</v>
      </c>
      <c r="D9" s="946"/>
    </row>
    <row r="10" spans="2:12">
      <c r="B10" s="1236">
        <v>7</v>
      </c>
      <c r="C10" s="1241" t="s">
        <v>711</v>
      </c>
      <c r="D10" s="946"/>
    </row>
    <row r="12" spans="2:12">
      <c r="B12" s="946" t="s">
        <v>762</v>
      </c>
    </row>
    <row r="13" spans="2:12" ht="19.5"/>
    <row r="14" spans="2:12" ht="19.5">
      <c r="B14" s="1237" t="s">
        <v>708</v>
      </c>
      <c r="C14" s="1242" t="s">
        <v>701</v>
      </c>
      <c r="D14" s="1246" t="s">
        <v>705</v>
      </c>
      <c r="E14" s="1246" t="s">
        <v>492</v>
      </c>
      <c r="F14" s="1246" t="s">
        <v>730</v>
      </c>
      <c r="G14" s="1246" t="s">
        <v>711</v>
      </c>
      <c r="H14" s="1246" t="s">
        <v>711</v>
      </c>
      <c r="I14" s="1246" t="s">
        <v>711</v>
      </c>
      <c r="J14" s="1246" t="s">
        <v>711</v>
      </c>
      <c r="K14" s="1246" t="s">
        <v>711</v>
      </c>
      <c r="L14" s="1250" t="s">
        <v>711</v>
      </c>
    </row>
    <row r="15" spans="2:12">
      <c r="B15" s="1238" t="s">
        <v>763</v>
      </c>
      <c r="C15" s="1243" t="s">
        <v>702</v>
      </c>
      <c r="D15" s="1247" t="s">
        <v>227</v>
      </c>
      <c r="E15" s="1247" t="s">
        <v>492</v>
      </c>
      <c r="F15" s="1247" t="s">
        <v>756</v>
      </c>
      <c r="G15" s="1248" t="s">
        <v>711</v>
      </c>
      <c r="H15" s="1248" t="s">
        <v>711</v>
      </c>
      <c r="I15" s="1248" t="s">
        <v>711</v>
      </c>
      <c r="J15" s="1248" t="s">
        <v>711</v>
      </c>
      <c r="K15" s="1248" t="s">
        <v>711</v>
      </c>
      <c r="L15" s="1251" t="s">
        <v>711</v>
      </c>
    </row>
    <row r="16" spans="2:12">
      <c r="B16" s="1239"/>
      <c r="C16" s="1244" t="s">
        <v>156</v>
      </c>
      <c r="D16" s="1248" t="s">
        <v>764</v>
      </c>
      <c r="E16" s="1248" t="s">
        <v>765</v>
      </c>
      <c r="F16" s="1248" t="s">
        <v>711</v>
      </c>
      <c r="G16" s="1248" t="s">
        <v>711</v>
      </c>
      <c r="H16" s="1248" t="s">
        <v>711</v>
      </c>
      <c r="I16" s="1248" t="s">
        <v>711</v>
      </c>
      <c r="J16" s="1248" t="s">
        <v>711</v>
      </c>
      <c r="K16" s="1248" t="s">
        <v>711</v>
      </c>
      <c r="L16" s="1251" t="s">
        <v>711</v>
      </c>
    </row>
    <row r="17" spans="2:12">
      <c r="B17" s="1239"/>
      <c r="C17" s="1244" t="s">
        <v>711</v>
      </c>
      <c r="D17" s="1248" t="s">
        <v>10</v>
      </c>
      <c r="E17" s="1248"/>
      <c r="F17" s="1248" t="s">
        <v>711</v>
      </c>
      <c r="G17" s="1248" t="s">
        <v>711</v>
      </c>
      <c r="H17" s="1248" t="s">
        <v>711</v>
      </c>
      <c r="I17" s="1248" t="s">
        <v>711</v>
      </c>
      <c r="J17" s="1248" t="s">
        <v>711</v>
      </c>
      <c r="K17" s="1248" t="s">
        <v>711</v>
      </c>
      <c r="L17" s="1251" t="s">
        <v>711</v>
      </c>
    </row>
    <row r="18" spans="2:12">
      <c r="B18" s="1239"/>
      <c r="C18" s="1244" t="s">
        <v>711</v>
      </c>
      <c r="D18" s="1248" t="s">
        <v>711</v>
      </c>
      <c r="E18" s="1248" t="s">
        <v>711</v>
      </c>
      <c r="F18" s="1248" t="s">
        <v>711</v>
      </c>
      <c r="G18" s="1248" t="s">
        <v>711</v>
      </c>
      <c r="H18" s="1248" t="s">
        <v>711</v>
      </c>
      <c r="I18" s="1248" t="s">
        <v>711</v>
      </c>
      <c r="J18" s="1248" t="s">
        <v>711</v>
      </c>
      <c r="K18" s="1248" t="s">
        <v>711</v>
      </c>
      <c r="L18" s="1251" t="s">
        <v>711</v>
      </c>
    </row>
    <row r="19" spans="2:12">
      <c r="B19" s="1239"/>
      <c r="C19" s="1244" t="s">
        <v>711</v>
      </c>
      <c r="D19" s="1248" t="s">
        <v>711</v>
      </c>
      <c r="E19" s="1248" t="s">
        <v>711</v>
      </c>
      <c r="F19" s="1248" t="s">
        <v>711</v>
      </c>
      <c r="G19" s="1248" t="s">
        <v>711</v>
      </c>
      <c r="H19" s="1248" t="s">
        <v>711</v>
      </c>
      <c r="I19" s="1248" t="s">
        <v>711</v>
      </c>
      <c r="J19" s="1248" t="s">
        <v>711</v>
      </c>
      <c r="K19" s="1248" t="s">
        <v>711</v>
      </c>
      <c r="L19" s="1251" t="s">
        <v>711</v>
      </c>
    </row>
    <row r="20" spans="2:12">
      <c r="B20" s="1239"/>
      <c r="C20" s="1244" t="s">
        <v>711</v>
      </c>
      <c r="D20" s="1248" t="s">
        <v>711</v>
      </c>
      <c r="E20" s="1248" t="s">
        <v>711</v>
      </c>
      <c r="F20" s="1248" t="s">
        <v>711</v>
      </c>
      <c r="G20" s="1248" t="s">
        <v>711</v>
      </c>
      <c r="H20" s="1248" t="s">
        <v>711</v>
      </c>
      <c r="I20" s="1248" t="s">
        <v>711</v>
      </c>
      <c r="J20" s="1248" t="s">
        <v>711</v>
      </c>
      <c r="K20" s="1248" t="s">
        <v>711</v>
      </c>
      <c r="L20" s="1251" t="s">
        <v>711</v>
      </c>
    </row>
    <row r="21" spans="2:12">
      <c r="B21" s="1239"/>
      <c r="C21" s="1244" t="s">
        <v>711</v>
      </c>
      <c r="D21" s="1248" t="s">
        <v>711</v>
      </c>
      <c r="E21" s="1248" t="s">
        <v>711</v>
      </c>
      <c r="F21" s="1248" t="s">
        <v>711</v>
      </c>
      <c r="G21" s="1248" t="s">
        <v>711</v>
      </c>
      <c r="H21" s="1248" t="s">
        <v>711</v>
      </c>
      <c r="I21" s="1248" t="s">
        <v>711</v>
      </c>
      <c r="J21" s="1248" t="s">
        <v>711</v>
      </c>
      <c r="K21" s="1248" t="s">
        <v>711</v>
      </c>
      <c r="L21" s="1251" t="s">
        <v>711</v>
      </c>
    </row>
    <row r="22" spans="2:12">
      <c r="B22" s="1239"/>
      <c r="C22" s="1244" t="s">
        <v>711</v>
      </c>
      <c r="D22" s="1248" t="s">
        <v>711</v>
      </c>
      <c r="E22" s="1248" t="s">
        <v>711</v>
      </c>
      <c r="F22" s="1248" t="s">
        <v>711</v>
      </c>
      <c r="G22" s="1248" t="s">
        <v>711</v>
      </c>
      <c r="H22" s="1248" t="s">
        <v>711</v>
      </c>
      <c r="I22" s="1248" t="s">
        <v>711</v>
      </c>
      <c r="J22" s="1248" t="s">
        <v>711</v>
      </c>
      <c r="K22" s="1248" t="s">
        <v>711</v>
      </c>
      <c r="L22" s="1251" t="s">
        <v>711</v>
      </c>
    </row>
    <row r="23" spans="2:12" ht="19.5">
      <c r="B23" s="1240"/>
      <c r="C23" s="1245" t="s">
        <v>711</v>
      </c>
      <c r="D23" s="1249" t="s">
        <v>711</v>
      </c>
      <c r="E23" s="1249" t="s">
        <v>711</v>
      </c>
      <c r="F23" s="1249" t="s">
        <v>711</v>
      </c>
      <c r="G23" s="1249" t="s">
        <v>711</v>
      </c>
      <c r="H23" s="1249" t="s">
        <v>711</v>
      </c>
      <c r="I23" s="1249" t="s">
        <v>711</v>
      </c>
      <c r="J23" s="1249" t="s">
        <v>711</v>
      </c>
      <c r="K23" s="1249" t="s">
        <v>711</v>
      </c>
      <c r="L23" s="1252" t="s">
        <v>711</v>
      </c>
    </row>
    <row r="25" spans="2:12">
      <c r="C25" s="1190" t="s">
        <v>766</v>
      </c>
    </row>
    <row r="26" spans="2:12">
      <c r="C26" s="1190" t="s">
        <v>767</v>
      </c>
    </row>
    <row r="28" spans="2:12">
      <c r="C28" s="1190" t="s">
        <v>737</v>
      </c>
    </row>
    <row r="29" spans="2:12">
      <c r="C29" s="1190" t="s">
        <v>768</v>
      </c>
    </row>
    <row r="30" spans="2:12">
      <c r="C30" s="1190" t="s">
        <v>394</v>
      </c>
    </row>
    <row r="31" spans="2:12">
      <c r="C31" s="1190" t="s">
        <v>769</v>
      </c>
    </row>
    <row r="32" spans="2:12">
      <c r="C32" s="1190" t="s">
        <v>770</v>
      </c>
    </row>
    <row r="33" spans="3:3">
      <c r="C33" s="1190" t="s">
        <v>771</v>
      </c>
    </row>
    <row r="34" spans="3:3">
      <c r="C34" s="1190" t="s">
        <v>566</v>
      </c>
    </row>
    <row r="36" spans="3:3">
      <c r="C36" s="1190" t="s">
        <v>772</v>
      </c>
    </row>
    <row r="37" spans="3:3">
      <c r="C37" s="1190" t="s">
        <v>773</v>
      </c>
    </row>
    <row r="39" spans="3:3">
      <c r="C39" s="1190" t="s">
        <v>774</v>
      </c>
    </row>
    <row r="40" spans="3:3">
      <c r="C40" s="1190" t="s">
        <v>776</v>
      </c>
    </row>
    <row r="41" spans="3:3">
      <c r="C41" s="1190" t="s">
        <v>103</v>
      </c>
    </row>
    <row r="42" spans="3:3">
      <c r="C42" s="1190" t="s">
        <v>606</v>
      </c>
    </row>
    <row r="43" spans="3:3">
      <c r="C43" s="1190" t="s">
        <v>777</v>
      </c>
    </row>
    <row r="44" spans="3:3">
      <c r="C44" s="1190" t="s">
        <v>778</v>
      </c>
    </row>
  </sheetData>
  <sheetProtection algorithmName="SHA-512" hashValue="xNNrshit4pe3mBczunNw8GZEgeMIgTKMqpKcDeA9Mhn4msKrbnWTBy5tO39wXML/jDxqqlTxjEKGjK75NVlyDQ==" saltValue="58t0qxxLm2Dwu7ht7A5tbg==" spinCount="100000" sheet="1" selectLockedCells="1" selectUnlockedCells="1"/>
  <mergeCells count="1">
    <mergeCell ref="B15:B23"/>
  </mergeCells>
  <phoneticPr fontId="22"/>
  <pageMargins left="0.70866141732283472" right="0.70866141732283472" top="0.74803149606299213" bottom="0.74803149606299213" header="0.31496062992125984" footer="0.31496062992125984"/>
  <pageSetup paperSize="9" scale="27"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F197"/>
  <sheetViews>
    <sheetView view="pageBreakPreview" zoomScale="70" zoomScaleSheetLayoutView="70" workbookViewId="0">
      <selection activeCell="C5" sqref="C5"/>
    </sheetView>
  </sheetViews>
  <sheetFormatPr defaultColWidth="9"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6.25" style="175" customWidth="1"/>
    <col min="9" max="23" width="4.875" style="175" customWidth="1"/>
    <col min="24" max="24" width="5" style="175" customWidth="1"/>
    <col min="25" max="32" width="4.875" style="175" customWidth="1"/>
    <col min="33" max="16384" width="9" style="175"/>
  </cols>
  <sheetData>
    <row r="1" spans="1:32" s="19" customFormat="1">
      <c r="A1" s="174"/>
      <c r="B1" s="174"/>
      <c r="C1" s="175"/>
      <c r="D1" s="175"/>
      <c r="E1" s="175"/>
      <c r="F1" s="175"/>
      <c r="G1" s="176"/>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row>
    <row r="2" spans="1:32" s="19" customFormat="1" ht="20.25" customHeight="1">
      <c r="A2" s="177"/>
      <c r="B2" s="177"/>
      <c r="C2" s="175"/>
      <c r="D2" s="175"/>
      <c r="E2" s="175"/>
      <c r="F2" s="175"/>
      <c r="G2" s="176"/>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1:32" s="19" customFormat="1" ht="20.25" customHeight="1">
      <c r="A3" s="178" t="s">
        <v>830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s="19" customFormat="1" ht="20.25" customHeight="1">
      <c r="A4" s="174"/>
      <c r="B4" s="174"/>
      <c r="C4" s="175"/>
      <c r="D4" s="175"/>
      <c r="E4" s="175"/>
      <c r="F4" s="175"/>
      <c r="G4" s="176"/>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row>
    <row r="5" spans="1:32" s="19" customFormat="1" ht="30" customHeight="1">
      <c r="A5" s="174"/>
      <c r="B5" s="174"/>
      <c r="C5" s="175"/>
      <c r="D5" s="175"/>
      <c r="E5" s="175"/>
      <c r="F5" s="175"/>
      <c r="G5" s="176"/>
      <c r="H5" s="175"/>
      <c r="I5" s="175"/>
      <c r="J5" s="174"/>
      <c r="K5" s="174"/>
      <c r="L5" s="174"/>
      <c r="M5" s="174"/>
      <c r="N5" s="174"/>
      <c r="O5" s="174"/>
      <c r="P5" s="174"/>
      <c r="Q5" s="174"/>
      <c r="R5" s="174"/>
      <c r="S5" s="179" t="s">
        <v>89</v>
      </c>
      <c r="T5" s="179"/>
      <c r="U5" s="179"/>
      <c r="V5" s="179"/>
      <c r="W5" s="330"/>
      <c r="X5" s="333"/>
      <c r="Y5" s="192"/>
      <c r="Z5" s="192"/>
      <c r="AA5" s="192"/>
      <c r="AB5" s="192"/>
      <c r="AC5" s="192"/>
      <c r="AD5" s="192"/>
      <c r="AE5" s="192"/>
      <c r="AF5" s="202"/>
    </row>
    <row r="6" spans="1:32" ht="12.75" customHeight="1"/>
    <row r="7" spans="1:32" ht="18" customHeight="1">
      <c r="A7" s="179" t="s">
        <v>49</v>
      </c>
      <c r="B7" s="192"/>
      <c r="C7" s="202"/>
      <c r="D7" s="179" t="s">
        <v>53</v>
      </c>
      <c r="E7" s="202"/>
      <c r="F7" s="230" t="s">
        <v>54</v>
      </c>
      <c r="G7" s="231"/>
      <c r="H7" s="179" t="s">
        <v>57</v>
      </c>
      <c r="I7" s="192"/>
      <c r="J7" s="192"/>
      <c r="K7" s="192"/>
      <c r="L7" s="192"/>
      <c r="M7" s="192"/>
      <c r="N7" s="192"/>
      <c r="O7" s="192"/>
      <c r="P7" s="192"/>
      <c r="Q7" s="192"/>
      <c r="R7" s="192"/>
      <c r="S7" s="192"/>
      <c r="T7" s="192"/>
      <c r="U7" s="192"/>
      <c r="V7" s="192"/>
      <c r="W7" s="192"/>
      <c r="X7" s="202"/>
      <c r="Y7" s="179" t="s">
        <v>408</v>
      </c>
      <c r="Z7" s="192"/>
      <c r="AA7" s="192"/>
      <c r="AB7" s="202"/>
      <c r="AC7" s="179" t="s">
        <v>59</v>
      </c>
      <c r="AD7" s="192"/>
      <c r="AE7" s="192"/>
      <c r="AF7" s="202"/>
    </row>
    <row r="8" spans="1:32" ht="18.75" customHeight="1">
      <c r="A8" s="180" t="s">
        <v>18</v>
      </c>
      <c r="B8" s="193"/>
      <c r="C8" s="194"/>
      <c r="D8" s="180"/>
      <c r="E8" s="197"/>
      <c r="F8" s="186"/>
      <c r="G8" s="232"/>
      <c r="H8" s="207" t="s">
        <v>34</v>
      </c>
      <c r="I8" s="218" t="s">
        <v>65</v>
      </c>
      <c r="J8" s="287" t="s">
        <v>66</v>
      </c>
      <c r="K8" s="298"/>
      <c r="L8" s="298"/>
      <c r="M8" s="218" t="s">
        <v>65</v>
      </c>
      <c r="N8" s="287" t="s">
        <v>68</v>
      </c>
      <c r="O8" s="298"/>
      <c r="P8" s="298"/>
      <c r="Q8" s="218" t="s">
        <v>65</v>
      </c>
      <c r="R8" s="287" t="s">
        <v>69</v>
      </c>
      <c r="S8" s="298"/>
      <c r="T8" s="298"/>
      <c r="U8" s="218" t="s">
        <v>65</v>
      </c>
      <c r="V8" s="287" t="s">
        <v>71</v>
      </c>
      <c r="W8" s="298"/>
      <c r="X8" s="223"/>
      <c r="Y8" s="344"/>
      <c r="Z8" s="349"/>
      <c r="AA8" s="349"/>
      <c r="AB8" s="351"/>
      <c r="AC8" s="344"/>
      <c r="AD8" s="349"/>
      <c r="AE8" s="349"/>
      <c r="AF8" s="351"/>
    </row>
    <row r="9" spans="1:32" ht="18.75" customHeight="1">
      <c r="A9" s="181"/>
      <c r="B9" s="188"/>
      <c r="C9" s="196"/>
      <c r="D9" s="181"/>
      <c r="E9" s="222"/>
      <c r="F9" s="190"/>
      <c r="G9" s="233"/>
      <c r="H9" s="213"/>
      <c r="I9" s="270" t="s">
        <v>65</v>
      </c>
      <c r="J9" s="288" t="s">
        <v>55</v>
      </c>
      <c r="K9" s="299"/>
      <c r="L9" s="299"/>
      <c r="M9" s="278" t="s">
        <v>65</v>
      </c>
      <c r="N9" s="288" t="s">
        <v>72</v>
      </c>
      <c r="O9" s="299"/>
      <c r="P9" s="299"/>
      <c r="Q9" s="278" t="s">
        <v>65</v>
      </c>
      <c r="R9" s="288" t="s">
        <v>50</v>
      </c>
      <c r="S9" s="299"/>
      <c r="T9" s="299"/>
      <c r="U9" s="278" t="s">
        <v>65</v>
      </c>
      <c r="V9" s="288" t="s">
        <v>33</v>
      </c>
      <c r="W9" s="299"/>
      <c r="X9" s="225"/>
      <c r="Y9" s="345"/>
      <c r="Z9" s="350"/>
      <c r="AA9" s="350"/>
      <c r="AB9" s="352"/>
      <c r="AC9" s="345"/>
      <c r="AD9" s="350"/>
      <c r="AE9" s="350"/>
      <c r="AF9" s="352"/>
    </row>
    <row r="10" spans="1:32" s="19" customFormat="1" ht="18.75" customHeight="1">
      <c r="A10" s="182"/>
      <c r="B10" s="194"/>
      <c r="C10" s="203"/>
      <c r="D10" s="215"/>
      <c r="E10" s="223"/>
      <c r="F10" s="215"/>
      <c r="G10" s="234"/>
      <c r="H10" s="244" t="s">
        <v>73</v>
      </c>
      <c r="I10" s="271" t="s">
        <v>65</v>
      </c>
      <c r="J10" s="287" t="s">
        <v>96</v>
      </c>
      <c r="K10" s="287"/>
      <c r="L10" s="303"/>
      <c r="M10" s="310" t="s">
        <v>65</v>
      </c>
      <c r="N10" s="287" t="s">
        <v>831</v>
      </c>
      <c r="O10" s="287"/>
      <c r="P10" s="309"/>
      <c r="Q10" s="316" t="s">
        <v>65</v>
      </c>
      <c r="R10" s="328" t="s">
        <v>215</v>
      </c>
      <c r="S10" s="328"/>
      <c r="T10" s="328"/>
      <c r="U10" s="328"/>
      <c r="V10" s="328"/>
      <c r="W10" s="328"/>
      <c r="X10" s="334"/>
      <c r="Y10" s="271" t="s">
        <v>65</v>
      </c>
      <c r="Z10" s="287" t="s">
        <v>74</v>
      </c>
      <c r="AA10" s="287"/>
      <c r="AB10" s="353"/>
      <c r="AC10" s="271" t="s">
        <v>65</v>
      </c>
      <c r="AD10" s="287" t="s">
        <v>74</v>
      </c>
      <c r="AE10" s="287"/>
      <c r="AF10" s="353"/>
    </row>
    <row r="11" spans="1:32" s="19" customFormat="1" ht="18.75" customHeight="1">
      <c r="A11" s="183"/>
      <c r="B11" s="195"/>
      <c r="C11" s="204"/>
      <c r="D11" s="216"/>
      <c r="E11" s="224"/>
      <c r="F11" s="216"/>
      <c r="G11" s="235"/>
      <c r="H11" s="245" t="s">
        <v>608</v>
      </c>
      <c r="I11" s="272" t="s">
        <v>65</v>
      </c>
      <c r="J11" s="289" t="s">
        <v>552</v>
      </c>
      <c r="K11" s="300"/>
      <c r="L11" s="304"/>
      <c r="M11" s="283" t="s">
        <v>65</v>
      </c>
      <c r="N11" s="289" t="s">
        <v>282</v>
      </c>
      <c r="O11" s="283"/>
      <c r="P11" s="267"/>
      <c r="Q11" s="322"/>
      <c r="R11" s="322"/>
      <c r="S11" s="322"/>
      <c r="T11" s="322"/>
      <c r="U11" s="322"/>
      <c r="V11" s="322"/>
      <c r="W11" s="322"/>
      <c r="X11" s="335"/>
      <c r="Y11" s="218" t="s">
        <v>65</v>
      </c>
      <c r="Z11" s="214" t="s">
        <v>78</v>
      </c>
      <c r="AA11" s="348"/>
      <c r="AB11" s="354"/>
      <c r="AC11" s="218" t="s">
        <v>65</v>
      </c>
      <c r="AD11" s="214" t="s">
        <v>78</v>
      </c>
      <c r="AE11" s="348"/>
      <c r="AF11" s="354"/>
    </row>
    <row r="12" spans="1:32" s="19" customFormat="1" ht="19.5" customHeight="1">
      <c r="A12" s="183"/>
      <c r="B12" s="195"/>
      <c r="C12" s="205"/>
      <c r="D12" s="187"/>
      <c r="E12" s="224"/>
      <c r="F12" s="216"/>
      <c r="G12" s="236"/>
      <c r="H12" s="246" t="s">
        <v>832</v>
      </c>
      <c r="I12" s="273" t="s">
        <v>65</v>
      </c>
      <c r="J12" s="267" t="s">
        <v>552</v>
      </c>
      <c r="K12" s="301"/>
      <c r="L12" s="305"/>
      <c r="M12" s="306" t="s">
        <v>65</v>
      </c>
      <c r="N12" s="267" t="s">
        <v>282</v>
      </c>
      <c r="O12" s="306"/>
      <c r="P12" s="267"/>
      <c r="Q12" s="322"/>
      <c r="R12" s="322"/>
      <c r="S12" s="322"/>
      <c r="T12" s="322"/>
      <c r="U12" s="322"/>
      <c r="V12" s="322"/>
      <c r="W12" s="322"/>
      <c r="X12" s="335"/>
      <c r="Y12" s="218"/>
      <c r="Z12" s="214"/>
      <c r="AA12" s="348"/>
      <c r="AB12" s="354"/>
      <c r="AC12" s="218"/>
      <c r="AD12" s="214"/>
      <c r="AE12" s="348"/>
      <c r="AF12" s="354"/>
    </row>
    <row r="13" spans="1:32" s="19" customFormat="1" ht="19.5" customHeight="1">
      <c r="A13" s="183"/>
      <c r="B13" s="195"/>
      <c r="C13" s="205"/>
      <c r="D13" s="187"/>
      <c r="E13" s="224"/>
      <c r="F13" s="216"/>
      <c r="G13" s="236"/>
      <c r="H13" s="247" t="s">
        <v>833</v>
      </c>
      <c r="I13" s="272" t="s">
        <v>65</v>
      </c>
      <c r="J13" s="289" t="s">
        <v>552</v>
      </c>
      <c r="K13" s="300"/>
      <c r="L13" s="304"/>
      <c r="M13" s="283" t="s">
        <v>65</v>
      </c>
      <c r="N13" s="289" t="s">
        <v>282</v>
      </c>
      <c r="O13" s="283"/>
      <c r="P13" s="289"/>
      <c r="Q13" s="323"/>
      <c r="R13" s="323"/>
      <c r="S13" s="323"/>
      <c r="T13" s="323"/>
      <c r="U13" s="323"/>
      <c r="V13" s="323"/>
      <c r="W13" s="323"/>
      <c r="X13" s="336"/>
      <c r="Y13" s="346"/>
      <c r="Z13" s="348"/>
      <c r="AA13" s="348"/>
      <c r="AB13" s="354"/>
      <c r="AC13" s="346"/>
      <c r="AD13" s="348"/>
      <c r="AE13" s="348"/>
      <c r="AF13" s="354"/>
    </row>
    <row r="14" spans="1:32" s="19" customFormat="1" ht="18.75" customHeight="1">
      <c r="A14" s="183"/>
      <c r="B14" s="195"/>
      <c r="C14" s="204"/>
      <c r="D14" s="216"/>
      <c r="E14" s="224"/>
      <c r="F14" s="216"/>
      <c r="G14" s="235"/>
      <c r="H14" s="248" t="s">
        <v>823</v>
      </c>
      <c r="I14" s="274" t="s">
        <v>65</v>
      </c>
      <c r="J14" s="289" t="s">
        <v>96</v>
      </c>
      <c r="K14" s="300"/>
      <c r="L14" s="218" t="s">
        <v>65</v>
      </c>
      <c r="M14" s="289" t="s">
        <v>834</v>
      </c>
      <c r="N14" s="317"/>
      <c r="O14" s="317"/>
      <c r="P14" s="317"/>
      <c r="Q14" s="317"/>
      <c r="R14" s="317"/>
      <c r="S14" s="317"/>
      <c r="T14" s="317"/>
      <c r="U14" s="317"/>
      <c r="V14" s="317"/>
      <c r="W14" s="317"/>
      <c r="X14" s="337"/>
      <c r="Y14" s="346"/>
      <c r="Z14" s="348"/>
      <c r="AA14" s="348"/>
      <c r="AB14" s="354"/>
      <c r="AC14" s="346"/>
      <c r="AD14" s="348"/>
      <c r="AE14" s="348"/>
      <c r="AF14" s="354"/>
    </row>
    <row r="15" spans="1:32" s="19" customFormat="1" ht="18.75" customHeight="1">
      <c r="A15" s="183"/>
      <c r="B15" s="195"/>
      <c r="C15" s="204"/>
      <c r="D15" s="216"/>
      <c r="E15" s="224"/>
      <c r="F15" s="216"/>
      <c r="G15" s="235"/>
      <c r="H15" s="249" t="s">
        <v>835</v>
      </c>
      <c r="I15" s="275" t="s">
        <v>65</v>
      </c>
      <c r="J15" s="290" t="s">
        <v>836</v>
      </c>
      <c r="K15" s="290"/>
      <c r="L15" s="290"/>
      <c r="M15" s="275" t="s">
        <v>65</v>
      </c>
      <c r="N15" s="290" t="s">
        <v>63</v>
      </c>
      <c r="O15" s="290"/>
      <c r="P15" s="290"/>
      <c r="Q15" s="324"/>
      <c r="R15" s="324"/>
      <c r="S15" s="324"/>
      <c r="T15" s="324"/>
      <c r="U15" s="324"/>
      <c r="V15" s="324"/>
      <c r="W15" s="324"/>
      <c r="X15" s="338"/>
      <c r="Y15" s="346"/>
      <c r="Z15" s="348"/>
      <c r="AA15" s="348"/>
      <c r="AB15" s="354"/>
      <c r="AC15" s="346"/>
      <c r="AD15" s="348"/>
      <c r="AE15" s="348"/>
      <c r="AF15" s="354"/>
    </row>
    <row r="16" spans="1:32" s="19" customFormat="1" ht="20.25" customHeight="1">
      <c r="A16" s="183"/>
      <c r="B16" s="195"/>
      <c r="C16" s="204"/>
      <c r="D16" s="216"/>
      <c r="E16" s="224"/>
      <c r="F16" s="216"/>
      <c r="G16" s="235"/>
      <c r="H16" s="250"/>
      <c r="I16" s="276"/>
      <c r="J16" s="291"/>
      <c r="K16" s="291"/>
      <c r="L16" s="291"/>
      <c r="M16" s="276"/>
      <c r="N16" s="291"/>
      <c r="O16" s="291"/>
      <c r="P16" s="291"/>
      <c r="Q16" s="325"/>
      <c r="R16" s="325"/>
      <c r="S16" s="325"/>
      <c r="T16" s="325"/>
      <c r="U16" s="325"/>
      <c r="V16" s="325"/>
      <c r="W16" s="325"/>
      <c r="X16" s="339"/>
      <c r="Y16" s="346"/>
      <c r="Z16" s="348"/>
      <c r="AA16" s="348"/>
      <c r="AB16" s="354"/>
      <c r="AC16" s="346"/>
      <c r="AD16" s="348"/>
      <c r="AE16" s="348"/>
      <c r="AF16" s="354"/>
    </row>
    <row r="17" spans="1:32" s="19" customFormat="1" ht="18.75" customHeight="1">
      <c r="A17" s="183"/>
      <c r="B17" s="195"/>
      <c r="C17" s="204"/>
      <c r="D17" s="184" t="s">
        <v>65</v>
      </c>
      <c r="E17" s="224" t="s">
        <v>13</v>
      </c>
      <c r="F17" s="216"/>
      <c r="G17" s="235"/>
      <c r="H17" s="251" t="s">
        <v>79</v>
      </c>
      <c r="I17" s="184" t="s">
        <v>65</v>
      </c>
      <c r="J17" s="267" t="s">
        <v>96</v>
      </c>
      <c r="K17" s="267"/>
      <c r="L17" s="306" t="s">
        <v>65</v>
      </c>
      <c r="M17" s="267" t="s">
        <v>75</v>
      </c>
      <c r="N17" s="267"/>
      <c r="O17" s="218" t="s">
        <v>65</v>
      </c>
      <c r="P17" s="267" t="s">
        <v>99</v>
      </c>
      <c r="Q17" s="294"/>
      <c r="R17" s="218"/>
      <c r="S17" s="267"/>
      <c r="T17" s="294"/>
      <c r="U17" s="218"/>
      <c r="V17" s="267"/>
      <c r="W17" s="294"/>
      <c r="X17" s="335"/>
      <c r="Y17" s="346"/>
      <c r="Z17" s="348"/>
      <c r="AA17" s="348"/>
      <c r="AB17" s="354"/>
      <c r="AC17" s="346"/>
      <c r="AD17" s="348"/>
      <c r="AE17" s="348"/>
      <c r="AF17" s="354"/>
    </row>
    <row r="18" spans="1:32" s="19" customFormat="1" ht="18.75" customHeight="1">
      <c r="A18" s="184" t="s">
        <v>65</v>
      </c>
      <c r="B18" s="195">
        <v>73</v>
      </c>
      <c r="C18" s="204" t="s">
        <v>15</v>
      </c>
      <c r="D18" s="184" t="s">
        <v>65</v>
      </c>
      <c r="E18" s="224" t="s">
        <v>43</v>
      </c>
      <c r="F18" s="216"/>
      <c r="G18" s="235"/>
      <c r="H18" s="252" t="s">
        <v>131</v>
      </c>
      <c r="I18" s="274" t="s">
        <v>65</v>
      </c>
      <c r="J18" s="289" t="s">
        <v>96</v>
      </c>
      <c r="K18" s="300"/>
      <c r="L18" s="218" t="s">
        <v>65</v>
      </c>
      <c r="M18" s="289" t="s">
        <v>834</v>
      </c>
      <c r="N18" s="317"/>
      <c r="O18" s="317"/>
      <c r="P18" s="317"/>
      <c r="Q18" s="317"/>
      <c r="R18" s="317"/>
      <c r="S18" s="317"/>
      <c r="T18" s="317"/>
      <c r="U18" s="317"/>
      <c r="V18" s="317"/>
      <c r="W18" s="317"/>
      <c r="X18" s="337"/>
      <c r="Y18" s="346"/>
      <c r="Z18" s="348"/>
      <c r="AA18" s="348"/>
      <c r="AB18" s="354"/>
      <c r="AC18" s="346"/>
      <c r="AD18" s="348"/>
      <c r="AE18" s="348"/>
      <c r="AF18" s="354"/>
    </row>
    <row r="19" spans="1:32" s="19" customFormat="1" ht="18.75" customHeight="1">
      <c r="A19" s="183"/>
      <c r="B19" s="195"/>
      <c r="C19" s="204"/>
      <c r="D19" s="216"/>
      <c r="E19" s="224" t="s">
        <v>93</v>
      </c>
      <c r="F19" s="216"/>
      <c r="G19" s="235"/>
      <c r="H19" s="252" t="s">
        <v>646</v>
      </c>
      <c r="I19" s="274" t="s">
        <v>65</v>
      </c>
      <c r="J19" s="289" t="s">
        <v>96</v>
      </c>
      <c r="K19" s="289"/>
      <c r="L19" s="283" t="s">
        <v>65</v>
      </c>
      <c r="M19" s="289" t="s">
        <v>75</v>
      </c>
      <c r="N19" s="289"/>
      <c r="O19" s="319" t="s">
        <v>65</v>
      </c>
      <c r="P19" s="289" t="s">
        <v>99</v>
      </c>
      <c r="Q19" s="317"/>
      <c r="R19" s="319" t="s">
        <v>65</v>
      </c>
      <c r="S19" s="289" t="s">
        <v>5</v>
      </c>
      <c r="T19" s="317"/>
      <c r="U19" s="317"/>
      <c r="V19" s="317"/>
      <c r="W19" s="317"/>
      <c r="X19" s="337"/>
      <c r="Y19" s="346"/>
      <c r="Z19" s="348"/>
      <c r="AA19" s="348"/>
      <c r="AB19" s="354"/>
      <c r="AC19" s="346"/>
      <c r="AD19" s="348"/>
      <c r="AE19" s="348"/>
      <c r="AF19" s="354"/>
    </row>
    <row r="20" spans="1:32" s="19" customFormat="1" ht="18.75" customHeight="1">
      <c r="A20" s="184"/>
      <c r="B20" s="195"/>
      <c r="C20" s="204"/>
      <c r="D20" s="184"/>
      <c r="E20" s="224"/>
      <c r="F20" s="216"/>
      <c r="G20" s="235"/>
      <c r="H20" s="252" t="s">
        <v>837</v>
      </c>
      <c r="I20" s="272" t="s">
        <v>65</v>
      </c>
      <c r="J20" s="289" t="s">
        <v>96</v>
      </c>
      <c r="K20" s="300"/>
      <c r="L20" s="283" t="s">
        <v>65</v>
      </c>
      <c r="M20" s="289" t="s">
        <v>834</v>
      </c>
      <c r="N20" s="317"/>
      <c r="O20" s="317"/>
      <c r="P20" s="317"/>
      <c r="Q20" s="317"/>
      <c r="R20" s="317"/>
      <c r="S20" s="317"/>
      <c r="T20" s="317"/>
      <c r="U20" s="317"/>
      <c r="V20" s="317"/>
      <c r="W20" s="317"/>
      <c r="X20" s="337"/>
      <c r="Y20" s="346"/>
      <c r="Z20" s="348"/>
      <c r="AA20" s="348"/>
      <c r="AB20" s="354"/>
      <c r="AC20" s="346"/>
      <c r="AD20" s="348"/>
      <c r="AE20" s="348"/>
      <c r="AF20" s="354"/>
    </row>
    <row r="21" spans="1:32" s="19" customFormat="1" ht="18.75" customHeight="1">
      <c r="A21" s="183"/>
      <c r="B21" s="195"/>
      <c r="C21" s="204"/>
      <c r="D21" s="184"/>
      <c r="E21" s="224"/>
      <c r="F21" s="216"/>
      <c r="G21" s="235"/>
      <c r="H21" s="252" t="s">
        <v>88</v>
      </c>
      <c r="I21" s="272" t="s">
        <v>65</v>
      </c>
      <c r="J21" s="289" t="s">
        <v>96</v>
      </c>
      <c r="K21" s="300"/>
      <c r="L21" s="283" t="s">
        <v>65</v>
      </c>
      <c r="M21" s="289" t="s">
        <v>834</v>
      </c>
      <c r="N21" s="317"/>
      <c r="O21" s="317"/>
      <c r="P21" s="317"/>
      <c r="Q21" s="317"/>
      <c r="R21" s="317"/>
      <c r="S21" s="317"/>
      <c r="T21" s="317"/>
      <c r="U21" s="317"/>
      <c r="V21" s="317"/>
      <c r="W21" s="317"/>
      <c r="X21" s="337"/>
      <c r="Y21" s="346"/>
      <c r="Z21" s="348"/>
      <c r="AA21" s="348"/>
      <c r="AB21" s="354"/>
      <c r="AC21" s="346"/>
      <c r="AD21" s="348"/>
      <c r="AE21" s="348"/>
      <c r="AF21" s="354"/>
    </row>
    <row r="22" spans="1:32" s="19" customFormat="1" ht="18.75" customHeight="1">
      <c r="A22" s="183"/>
      <c r="B22" s="195"/>
      <c r="C22" s="204"/>
      <c r="D22" s="216"/>
      <c r="E22" s="224"/>
      <c r="F22" s="216"/>
      <c r="G22" s="235"/>
      <c r="H22" s="252" t="s">
        <v>94</v>
      </c>
      <c r="I22" s="272" t="s">
        <v>65</v>
      </c>
      <c r="J22" s="289" t="s">
        <v>96</v>
      </c>
      <c r="K22" s="300"/>
      <c r="L22" s="283" t="s">
        <v>65</v>
      </c>
      <c r="M22" s="289" t="s">
        <v>838</v>
      </c>
      <c r="N22" s="289"/>
      <c r="O22" s="319" t="s">
        <v>65</v>
      </c>
      <c r="P22" s="321" t="s">
        <v>388</v>
      </c>
      <c r="Q22" s="289"/>
      <c r="R22" s="289"/>
      <c r="S22" s="300"/>
      <c r="T22" s="289"/>
      <c r="U22" s="300"/>
      <c r="V22" s="300"/>
      <c r="W22" s="300"/>
      <c r="X22" s="340"/>
      <c r="Y22" s="346"/>
      <c r="Z22" s="348"/>
      <c r="AA22" s="348"/>
      <c r="AB22" s="354"/>
      <c r="AC22" s="346"/>
      <c r="AD22" s="348"/>
      <c r="AE22" s="348"/>
      <c r="AF22" s="354"/>
    </row>
    <row r="23" spans="1:32" s="19" customFormat="1" ht="18.75" customHeight="1">
      <c r="A23" s="183"/>
      <c r="B23" s="195"/>
      <c r="C23" s="204"/>
      <c r="D23" s="216"/>
      <c r="E23" s="224"/>
      <c r="F23" s="216"/>
      <c r="G23" s="235"/>
      <c r="H23" s="248" t="s">
        <v>839</v>
      </c>
      <c r="I23" s="272" t="s">
        <v>65</v>
      </c>
      <c r="J23" s="289" t="s">
        <v>96</v>
      </c>
      <c r="K23" s="300"/>
      <c r="L23" s="283" t="s">
        <v>65</v>
      </c>
      <c r="M23" s="289" t="s">
        <v>834</v>
      </c>
      <c r="N23" s="317"/>
      <c r="O23" s="317"/>
      <c r="P23" s="317"/>
      <c r="Q23" s="317"/>
      <c r="R23" s="317"/>
      <c r="S23" s="317"/>
      <c r="T23" s="317"/>
      <c r="U23" s="317"/>
      <c r="V23" s="317"/>
      <c r="W23" s="317"/>
      <c r="X23" s="337"/>
      <c r="Y23" s="346"/>
      <c r="Z23" s="348"/>
      <c r="AA23" s="348"/>
      <c r="AB23" s="354"/>
      <c r="AC23" s="346"/>
      <c r="AD23" s="348"/>
      <c r="AE23" s="348"/>
      <c r="AF23" s="354"/>
    </row>
    <row r="24" spans="1:32" s="19" customFormat="1" ht="18.75" customHeight="1">
      <c r="A24" s="183"/>
      <c r="B24" s="195"/>
      <c r="C24" s="204"/>
      <c r="D24" s="216"/>
      <c r="E24" s="224"/>
      <c r="F24" s="216"/>
      <c r="G24" s="235"/>
      <c r="H24" s="253" t="s">
        <v>86</v>
      </c>
      <c r="I24" s="272" t="s">
        <v>65</v>
      </c>
      <c r="J24" s="289" t="s">
        <v>96</v>
      </c>
      <c r="K24" s="289"/>
      <c r="L24" s="283" t="s">
        <v>65</v>
      </c>
      <c r="M24" s="289" t="s">
        <v>75</v>
      </c>
      <c r="N24" s="289"/>
      <c r="O24" s="283" t="s">
        <v>65</v>
      </c>
      <c r="P24" s="289" t="s">
        <v>99</v>
      </c>
      <c r="Q24" s="323"/>
      <c r="R24" s="323"/>
      <c r="S24" s="323"/>
      <c r="T24" s="323"/>
      <c r="U24" s="326"/>
      <c r="V24" s="326"/>
      <c r="W24" s="326"/>
      <c r="X24" s="341"/>
      <c r="Y24" s="346"/>
      <c r="Z24" s="348"/>
      <c r="AA24" s="348"/>
      <c r="AB24" s="354"/>
      <c r="AC24" s="346"/>
      <c r="AD24" s="348"/>
      <c r="AE24" s="348"/>
      <c r="AF24" s="354"/>
    </row>
    <row r="25" spans="1:32" s="19" customFormat="1">
      <c r="A25" s="183"/>
      <c r="B25" s="195"/>
      <c r="C25" s="204"/>
      <c r="D25" s="216"/>
      <c r="E25" s="224"/>
      <c r="F25" s="216"/>
      <c r="G25" s="235"/>
      <c r="H25" s="252" t="s">
        <v>840</v>
      </c>
      <c r="I25" s="272" t="s">
        <v>65</v>
      </c>
      <c r="J25" s="289" t="s">
        <v>96</v>
      </c>
      <c r="K25" s="289"/>
      <c r="L25" s="283" t="s">
        <v>65</v>
      </c>
      <c r="M25" s="289" t="s">
        <v>841</v>
      </c>
      <c r="N25" s="289"/>
      <c r="O25" s="283" t="s">
        <v>65</v>
      </c>
      <c r="P25" s="289" t="s">
        <v>842</v>
      </c>
      <c r="Q25" s="317"/>
      <c r="R25" s="283" t="s">
        <v>65</v>
      </c>
      <c r="S25" s="289" t="s">
        <v>843</v>
      </c>
      <c r="T25" s="317"/>
      <c r="U25" s="317"/>
      <c r="V25" s="317"/>
      <c r="W25" s="317"/>
      <c r="X25" s="337"/>
      <c r="Y25" s="346"/>
      <c r="Z25" s="348"/>
      <c r="AA25" s="348"/>
      <c r="AB25" s="354"/>
      <c r="AC25" s="346"/>
      <c r="AD25" s="348"/>
      <c r="AE25" s="348"/>
      <c r="AF25" s="354"/>
    </row>
    <row r="26" spans="1:32" s="19" customFormat="1" ht="18.75" customHeight="1">
      <c r="A26" s="183"/>
      <c r="B26" s="195"/>
      <c r="C26" s="204"/>
      <c r="D26" s="216"/>
      <c r="E26" s="224"/>
      <c r="F26" s="216"/>
      <c r="G26" s="237"/>
      <c r="H26" s="254" t="s">
        <v>844</v>
      </c>
      <c r="I26" s="277" t="s">
        <v>65</v>
      </c>
      <c r="J26" s="292" t="s">
        <v>96</v>
      </c>
      <c r="K26" s="292"/>
      <c r="L26" s="175"/>
      <c r="M26" s="311" t="s">
        <v>65</v>
      </c>
      <c r="N26" s="292" t="s">
        <v>377</v>
      </c>
      <c r="O26" s="292"/>
      <c r="P26" s="292"/>
      <c r="Q26" s="311" t="s">
        <v>65</v>
      </c>
      <c r="R26" s="292" t="s">
        <v>651</v>
      </c>
      <c r="S26" s="292"/>
      <c r="T26" s="175"/>
      <c r="U26" s="175"/>
      <c r="V26" s="292"/>
      <c r="W26" s="331"/>
      <c r="X26" s="342"/>
      <c r="Y26" s="348"/>
      <c r="Z26" s="348"/>
      <c r="AA26" s="348"/>
      <c r="AB26" s="354"/>
      <c r="AC26" s="346"/>
      <c r="AD26" s="348"/>
      <c r="AE26" s="348"/>
      <c r="AF26" s="354"/>
    </row>
    <row r="27" spans="1:32" s="19" customFormat="1" ht="18.75" customHeight="1">
      <c r="A27" s="185"/>
      <c r="B27" s="196"/>
      <c r="C27" s="206"/>
      <c r="D27" s="190"/>
      <c r="E27" s="225"/>
      <c r="F27" s="220"/>
      <c r="G27" s="238"/>
      <c r="H27" s="255"/>
      <c r="I27" s="278" t="s">
        <v>65</v>
      </c>
      <c r="J27" s="288" t="s">
        <v>551</v>
      </c>
      <c r="K27" s="288"/>
      <c r="L27" s="307"/>
      <c r="M27" s="312" t="s">
        <v>65</v>
      </c>
      <c r="N27" s="318" t="s">
        <v>847</v>
      </c>
      <c r="O27" s="318"/>
      <c r="P27" s="318"/>
      <c r="Q27" s="312" t="s">
        <v>65</v>
      </c>
      <c r="R27" s="318" t="s">
        <v>623</v>
      </c>
      <c r="S27" s="318"/>
      <c r="T27" s="318"/>
      <c r="U27" s="312" t="s">
        <v>65</v>
      </c>
      <c r="V27" s="318" t="s">
        <v>845</v>
      </c>
      <c r="W27" s="332"/>
      <c r="X27" s="343"/>
      <c r="Y27" s="347"/>
      <c r="Z27" s="347"/>
      <c r="AA27" s="347"/>
      <c r="AB27" s="355"/>
      <c r="AC27" s="356"/>
      <c r="AD27" s="347"/>
      <c r="AE27" s="347"/>
      <c r="AF27" s="355"/>
    </row>
    <row r="28" spans="1:32" s="19" customFormat="1" ht="18.75" customHeight="1">
      <c r="A28" s="186"/>
      <c r="B28" s="197"/>
      <c r="C28" s="207"/>
      <c r="D28" s="217"/>
      <c r="E28" s="217"/>
      <c r="F28" s="215"/>
      <c r="G28" s="234"/>
      <c r="H28" s="244" t="s">
        <v>106</v>
      </c>
      <c r="I28" s="271" t="s">
        <v>65</v>
      </c>
      <c r="J28" s="293" t="s">
        <v>96</v>
      </c>
      <c r="K28" s="287"/>
      <c r="L28" s="303"/>
      <c r="M28" s="310" t="s">
        <v>65</v>
      </c>
      <c r="N28" s="287" t="s">
        <v>831</v>
      </c>
      <c r="O28" s="287"/>
      <c r="P28" s="309"/>
      <c r="Q28" s="316" t="s">
        <v>65</v>
      </c>
      <c r="R28" s="328" t="s">
        <v>215</v>
      </c>
      <c r="S28" s="328"/>
      <c r="T28" s="328"/>
      <c r="U28" s="328"/>
      <c r="V28" s="328"/>
      <c r="W28" s="328"/>
      <c r="X28" s="334"/>
      <c r="Y28" s="271" t="s">
        <v>65</v>
      </c>
      <c r="Z28" s="287" t="s">
        <v>74</v>
      </c>
      <c r="AA28" s="287"/>
      <c r="AB28" s="353"/>
      <c r="AC28" s="271" t="s">
        <v>65</v>
      </c>
      <c r="AD28" s="287" t="s">
        <v>74</v>
      </c>
      <c r="AE28" s="287"/>
      <c r="AF28" s="353"/>
    </row>
    <row r="29" spans="1:32" s="19" customFormat="1" ht="18.75" customHeight="1">
      <c r="A29" s="187"/>
      <c r="B29" s="198"/>
      <c r="C29" s="208"/>
      <c r="D29" s="175"/>
      <c r="E29" s="175"/>
      <c r="F29" s="216"/>
      <c r="G29" s="235"/>
      <c r="H29" s="245" t="s">
        <v>608</v>
      </c>
      <c r="I29" s="272" t="s">
        <v>65</v>
      </c>
      <c r="J29" s="289" t="s">
        <v>552</v>
      </c>
      <c r="K29" s="300"/>
      <c r="L29" s="304"/>
      <c r="M29" s="283" t="s">
        <v>65</v>
      </c>
      <c r="N29" s="289" t="s">
        <v>282</v>
      </c>
      <c r="O29" s="283"/>
      <c r="P29" s="267"/>
      <c r="Q29" s="322"/>
      <c r="R29" s="322"/>
      <c r="S29" s="322"/>
      <c r="T29" s="322"/>
      <c r="U29" s="322"/>
      <c r="V29" s="322"/>
      <c r="W29" s="322"/>
      <c r="X29" s="335"/>
      <c r="Y29" s="184" t="s">
        <v>65</v>
      </c>
      <c r="Z29" s="214" t="s">
        <v>78</v>
      </c>
      <c r="AA29" s="214"/>
      <c r="AB29" s="354"/>
      <c r="AC29" s="184" t="s">
        <v>65</v>
      </c>
      <c r="AD29" s="214" t="s">
        <v>78</v>
      </c>
      <c r="AE29" s="348"/>
      <c r="AF29" s="354"/>
    </row>
    <row r="30" spans="1:32" s="19" customFormat="1" ht="19.5" customHeight="1">
      <c r="A30" s="183"/>
      <c r="B30" s="195"/>
      <c r="C30" s="204"/>
      <c r="D30" s="184"/>
      <c r="E30" s="224"/>
      <c r="F30" s="216"/>
      <c r="G30" s="236"/>
      <c r="H30" s="246" t="s">
        <v>832</v>
      </c>
      <c r="I30" s="273" t="s">
        <v>65</v>
      </c>
      <c r="J30" s="267" t="s">
        <v>552</v>
      </c>
      <c r="K30" s="301"/>
      <c r="L30" s="305"/>
      <c r="M30" s="306" t="s">
        <v>65</v>
      </c>
      <c r="N30" s="267" t="s">
        <v>282</v>
      </c>
      <c r="O30" s="306"/>
      <c r="P30" s="267"/>
      <c r="Q30" s="322"/>
      <c r="R30" s="322"/>
      <c r="S30" s="322"/>
      <c r="T30" s="322"/>
      <c r="U30" s="322"/>
      <c r="V30" s="322"/>
      <c r="W30" s="322"/>
      <c r="X30" s="335"/>
      <c r="Y30" s="184"/>
      <c r="Z30" s="214"/>
      <c r="AA30" s="214"/>
      <c r="AB30" s="354"/>
      <c r="AC30" s="184"/>
      <c r="AD30" s="214"/>
      <c r="AE30" s="348"/>
      <c r="AF30" s="354"/>
    </row>
    <row r="31" spans="1:32" s="19" customFormat="1" ht="19.5" customHeight="1">
      <c r="A31" s="183"/>
      <c r="B31" s="195"/>
      <c r="C31" s="204"/>
      <c r="D31" s="218"/>
      <c r="E31" s="224"/>
      <c r="F31" s="216"/>
      <c r="G31" s="236"/>
      <c r="H31" s="256" t="s">
        <v>833</v>
      </c>
      <c r="I31" s="273" t="s">
        <v>65</v>
      </c>
      <c r="J31" s="267" t="s">
        <v>552</v>
      </c>
      <c r="K31" s="301"/>
      <c r="L31" s="305"/>
      <c r="M31" s="306" t="s">
        <v>65</v>
      </c>
      <c r="N31" s="267" t="s">
        <v>282</v>
      </c>
      <c r="O31" s="306"/>
      <c r="P31" s="267"/>
      <c r="Q31" s="322"/>
      <c r="R31" s="322"/>
      <c r="S31" s="322"/>
      <c r="T31" s="322"/>
      <c r="U31" s="322"/>
      <c r="V31" s="322"/>
      <c r="W31" s="322"/>
      <c r="X31" s="335"/>
      <c r="Y31" s="184"/>
      <c r="Z31" s="214"/>
      <c r="AA31" s="214"/>
      <c r="AB31" s="354"/>
      <c r="AC31" s="184"/>
      <c r="AD31" s="214"/>
      <c r="AE31" s="348"/>
      <c r="AF31" s="354"/>
    </row>
    <row r="32" spans="1:32" s="19" customFormat="1" ht="18.75" customHeight="1">
      <c r="A32" s="184" t="s">
        <v>65</v>
      </c>
      <c r="B32" s="195">
        <v>68</v>
      </c>
      <c r="C32" s="204" t="s">
        <v>90</v>
      </c>
      <c r="D32" s="218" t="s">
        <v>65</v>
      </c>
      <c r="E32" s="224" t="s">
        <v>13</v>
      </c>
      <c r="F32" s="216"/>
      <c r="G32" s="235"/>
      <c r="H32" s="249" t="s">
        <v>835</v>
      </c>
      <c r="I32" s="275" t="s">
        <v>65</v>
      </c>
      <c r="J32" s="290" t="s">
        <v>836</v>
      </c>
      <c r="K32" s="290"/>
      <c r="L32" s="290"/>
      <c r="M32" s="275" t="s">
        <v>65</v>
      </c>
      <c r="N32" s="290" t="s">
        <v>63</v>
      </c>
      <c r="O32" s="290"/>
      <c r="P32" s="290"/>
      <c r="Q32" s="324"/>
      <c r="R32" s="324"/>
      <c r="S32" s="324"/>
      <c r="T32" s="324"/>
      <c r="U32" s="324"/>
      <c r="V32" s="324"/>
      <c r="W32" s="324"/>
      <c r="X32" s="338"/>
      <c r="Y32" s="346"/>
      <c r="Z32" s="348"/>
      <c r="AA32" s="348"/>
      <c r="AB32" s="354"/>
      <c r="AC32" s="346"/>
      <c r="AD32" s="348"/>
      <c r="AE32" s="348"/>
      <c r="AF32" s="354"/>
    </row>
    <row r="33" spans="1:32" s="19" customFormat="1" ht="18.75" customHeight="1">
      <c r="A33" s="184"/>
      <c r="B33" s="195"/>
      <c r="C33" s="204" t="s">
        <v>121</v>
      </c>
      <c r="D33" s="184" t="s">
        <v>65</v>
      </c>
      <c r="E33" s="224" t="s">
        <v>43</v>
      </c>
      <c r="F33" s="216"/>
      <c r="G33" s="235"/>
      <c r="H33" s="249"/>
      <c r="I33" s="275"/>
      <c r="J33" s="290"/>
      <c r="K33" s="290"/>
      <c r="L33" s="290"/>
      <c r="M33" s="275"/>
      <c r="N33" s="290"/>
      <c r="O33" s="290"/>
      <c r="P33" s="290"/>
      <c r="Q33" s="322"/>
      <c r="R33" s="322"/>
      <c r="S33" s="322"/>
      <c r="T33" s="322"/>
      <c r="U33" s="322"/>
      <c r="V33" s="322"/>
      <c r="W33" s="322"/>
      <c r="X33" s="335"/>
      <c r="Y33" s="346"/>
      <c r="Z33" s="348"/>
      <c r="AA33" s="348"/>
      <c r="AB33" s="354"/>
      <c r="AC33" s="346"/>
      <c r="AD33" s="348"/>
      <c r="AE33" s="348"/>
      <c r="AF33" s="354"/>
    </row>
    <row r="34" spans="1:32" s="19" customFormat="1" ht="18.75" customHeight="1">
      <c r="A34" s="183"/>
      <c r="B34" s="195"/>
      <c r="C34" s="204"/>
      <c r="D34" s="216"/>
      <c r="E34" s="224" t="s">
        <v>93</v>
      </c>
      <c r="F34" s="216"/>
      <c r="G34" s="235"/>
      <c r="H34" s="253" t="s">
        <v>86</v>
      </c>
      <c r="I34" s="272" t="s">
        <v>65</v>
      </c>
      <c r="J34" s="289" t="s">
        <v>96</v>
      </c>
      <c r="K34" s="289"/>
      <c r="L34" s="283" t="s">
        <v>65</v>
      </c>
      <c r="M34" s="289" t="s">
        <v>75</v>
      </c>
      <c r="N34" s="289"/>
      <c r="O34" s="283" t="s">
        <v>65</v>
      </c>
      <c r="P34" s="289" t="s">
        <v>99</v>
      </c>
      <c r="Q34" s="323"/>
      <c r="R34" s="323"/>
      <c r="S34" s="323"/>
      <c r="T34" s="323"/>
      <c r="U34" s="326"/>
      <c r="V34" s="326"/>
      <c r="W34" s="326"/>
      <c r="X34" s="341"/>
      <c r="Y34" s="346"/>
      <c r="Z34" s="348"/>
      <c r="AA34" s="348"/>
      <c r="AB34" s="354"/>
      <c r="AC34" s="346"/>
      <c r="AD34" s="348"/>
      <c r="AE34" s="348"/>
      <c r="AF34" s="354"/>
    </row>
    <row r="35" spans="1:32" s="19" customFormat="1" ht="18.75" customHeight="1">
      <c r="A35" s="183"/>
      <c r="B35" s="195"/>
      <c r="C35" s="205"/>
      <c r="D35" s="216"/>
      <c r="E35" s="224"/>
      <c r="F35" s="216"/>
      <c r="G35" s="235"/>
      <c r="H35" s="252" t="s">
        <v>840</v>
      </c>
      <c r="I35" s="272" t="s">
        <v>65</v>
      </c>
      <c r="J35" s="289" t="s">
        <v>96</v>
      </c>
      <c r="K35" s="289"/>
      <c r="L35" s="283" t="s">
        <v>65</v>
      </c>
      <c r="M35" s="289" t="s">
        <v>841</v>
      </c>
      <c r="N35" s="289"/>
      <c r="O35" s="283" t="s">
        <v>65</v>
      </c>
      <c r="P35" s="289" t="s">
        <v>842</v>
      </c>
      <c r="Q35" s="317"/>
      <c r="R35" s="283" t="s">
        <v>65</v>
      </c>
      <c r="S35" s="289" t="s">
        <v>843</v>
      </c>
      <c r="T35" s="317"/>
      <c r="U35" s="317"/>
      <c r="V35" s="317"/>
      <c r="W35" s="317"/>
      <c r="X35" s="337"/>
      <c r="Y35" s="346"/>
      <c r="Z35" s="348"/>
      <c r="AA35" s="348"/>
      <c r="AB35" s="354"/>
      <c r="AC35" s="346"/>
      <c r="AD35" s="348"/>
      <c r="AE35" s="348"/>
      <c r="AF35" s="354"/>
    </row>
    <row r="36" spans="1:32" s="19" customFormat="1" ht="18.75" customHeight="1">
      <c r="A36" s="183"/>
      <c r="B36" s="195"/>
      <c r="C36" s="204"/>
      <c r="D36" s="216"/>
      <c r="E36" s="224"/>
      <c r="F36" s="216"/>
      <c r="G36" s="237"/>
      <c r="H36" s="254" t="s">
        <v>844</v>
      </c>
      <c r="I36" s="277" t="s">
        <v>65</v>
      </c>
      <c r="J36" s="292" t="s">
        <v>96</v>
      </c>
      <c r="K36" s="292"/>
      <c r="L36" s="175"/>
      <c r="M36" s="311" t="s">
        <v>65</v>
      </c>
      <c r="N36" s="292" t="s">
        <v>377</v>
      </c>
      <c r="O36" s="292"/>
      <c r="P36" s="292"/>
      <c r="Q36" s="311" t="s">
        <v>65</v>
      </c>
      <c r="R36" s="292" t="s">
        <v>651</v>
      </c>
      <c r="S36" s="292"/>
      <c r="T36" s="175"/>
      <c r="U36" s="175"/>
      <c r="V36" s="292"/>
      <c r="W36" s="331"/>
      <c r="X36" s="342"/>
      <c r="Y36" s="348"/>
      <c r="Z36" s="348"/>
      <c r="AA36" s="348"/>
      <c r="AB36" s="354"/>
      <c r="AC36" s="346"/>
      <c r="AD36" s="348"/>
      <c r="AE36" s="348"/>
      <c r="AF36" s="354"/>
    </row>
    <row r="37" spans="1:32" s="19" customFormat="1" ht="18.75" customHeight="1">
      <c r="A37" s="185"/>
      <c r="B37" s="196"/>
      <c r="C37" s="206"/>
      <c r="D37" s="190"/>
      <c r="E37" s="225"/>
      <c r="F37" s="220"/>
      <c r="G37" s="238"/>
      <c r="H37" s="255"/>
      <c r="I37" s="278" t="s">
        <v>65</v>
      </c>
      <c r="J37" s="288" t="s">
        <v>551</v>
      </c>
      <c r="K37" s="288"/>
      <c r="L37" s="307"/>
      <c r="M37" s="312" t="s">
        <v>65</v>
      </c>
      <c r="N37" s="318" t="s">
        <v>847</v>
      </c>
      <c r="O37" s="318"/>
      <c r="P37" s="318"/>
      <c r="Q37" s="312" t="s">
        <v>65</v>
      </c>
      <c r="R37" s="318" t="s">
        <v>623</v>
      </c>
      <c r="S37" s="318"/>
      <c r="T37" s="318"/>
      <c r="U37" s="312" t="s">
        <v>65</v>
      </c>
      <c r="V37" s="318" t="s">
        <v>845</v>
      </c>
      <c r="W37" s="332"/>
      <c r="X37" s="343"/>
      <c r="Y37" s="347"/>
      <c r="Z37" s="347"/>
      <c r="AA37" s="347"/>
      <c r="AB37" s="355"/>
      <c r="AC37" s="356"/>
      <c r="AD37" s="347"/>
      <c r="AE37" s="347"/>
      <c r="AF37" s="355"/>
    </row>
    <row r="38" spans="1:32" s="19" customFormat="1" ht="18.75" customHeight="1">
      <c r="A38" s="182"/>
      <c r="B38" s="194"/>
      <c r="C38" s="203"/>
      <c r="D38" s="215"/>
      <c r="E38" s="223"/>
      <c r="F38" s="215"/>
      <c r="G38" s="234"/>
      <c r="H38" s="244" t="s">
        <v>73</v>
      </c>
      <c r="I38" s="271" t="s">
        <v>65</v>
      </c>
      <c r="J38" s="287" t="s">
        <v>96</v>
      </c>
      <c r="K38" s="287"/>
      <c r="L38" s="303"/>
      <c r="M38" s="310" t="s">
        <v>65</v>
      </c>
      <c r="N38" s="287" t="s">
        <v>831</v>
      </c>
      <c r="O38" s="287"/>
      <c r="P38" s="309"/>
      <c r="Q38" s="316" t="s">
        <v>65</v>
      </c>
      <c r="R38" s="328" t="s">
        <v>215</v>
      </c>
      <c r="S38" s="328"/>
      <c r="T38" s="328"/>
      <c r="U38" s="328"/>
      <c r="V38" s="328"/>
      <c r="W38" s="328"/>
      <c r="X38" s="334"/>
      <c r="Y38" s="271" t="s">
        <v>65</v>
      </c>
      <c r="Z38" s="287" t="s">
        <v>74</v>
      </c>
      <c r="AA38" s="287"/>
      <c r="AB38" s="353"/>
      <c r="AC38" s="271" t="s">
        <v>65</v>
      </c>
      <c r="AD38" s="287" t="s">
        <v>74</v>
      </c>
      <c r="AE38" s="287"/>
      <c r="AF38" s="353"/>
    </row>
    <row r="39" spans="1:32" s="19" customFormat="1" ht="18.75" customHeight="1">
      <c r="A39" s="183"/>
      <c r="B39" s="195"/>
      <c r="C39" s="204"/>
      <c r="D39" s="216"/>
      <c r="E39" s="224"/>
      <c r="F39" s="216"/>
      <c r="G39" s="235"/>
      <c r="H39" s="245" t="s">
        <v>608</v>
      </c>
      <c r="I39" s="272" t="s">
        <v>65</v>
      </c>
      <c r="J39" s="289" t="s">
        <v>552</v>
      </c>
      <c r="K39" s="300"/>
      <c r="L39" s="304"/>
      <c r="M39" s="283" t="s">
        <v>65</v>
      </c>
      <c r="N39" s="289" t="s">
        <v>282</v>
      </c>
      <c r="O39" s="283"/>
      <c r="P39" s="267"/>
      <c r="Q39" s="322"/>
      <c r="R39" s="322"/>
      <c r="S39" s="322"/>
      <c r="T39" s="322"/>
      <c r="U39" s="322"/>
      <c r="V39" s="322"/>
      <c r="W39" s="322"/>
      <c r="X39" s="335"/>
      <c r="Y39" s="184" t="s">
        <v>65</v>
      </c>
      <c r="Z39" s="214" t="s">
        <v>78</v>
      </c>
      <c r="AA39" s="214"/>
      <c r="AB39" s="354"/>
      <c r="AC39" s="184" t="s">
        <v>65</v>
      </c>
      <c r="AD39" s="214" t="s">
        <v>78</v>
      </c>
      <c r="AE39" s="348"/>
      <c r="AF39" s="354"/>
    </row>
    <row r="40" spans="1:32" s="19" customFormat="1" ht="19.5" customHeight="1">
      <c r="A40" s="183"/>
      <c r="B40" s="195"/>
      <c r="C40" s="205"/>
      <c r="D40" s="216"/>
      <c r="E40" s="224"/>
      <c r="F40" s="216"/>
      <c r="G40" s="236"/>
      <c r="H40" s="247" t="s">
        <v>832</v>
      </c>
      <c r="I40" s="272" t="s">
        <v>65</v>
      </c>
      <c r="J40" s="289" t="s">
        <v>552</v>
      </c>
      <c r="K40" s="300"/>
      <c r="L40" s="304"/>
      <c r="M40" s="283" t="s">
        <v>65</v>
      </c>
      <c r="N40" s="289" t="s">
        <v>282</v>
      </c>
      <c r="O40" s="283"/>
      <c r="P40" s="289"/>
      <c r="Q40" s="323"/>
      <c r="R40" s="323"/>
      <c r="S40" s="323"/>
      <c r="T40" s="323"/>
      <c r="U40" s="323"/>
      <c r="V40" s="323"/>
      <c r="W40" s="323"/>
      <c r="X40" s="336"/>
      <c r="Y40" s="184"/>
      <c r="Z40" s="214"/>
      <c r="AA40" s="348"/>
      <c r="AB40" s="354"/>
      <c r="AC40" s="184"/>
      <c r="AD40" s="214"/>
      <c r="AE40" s="348"/>
      <c r="AF40" s="354"/>
    </row>
    <row r="41" spans="1:32" s="19" customFormat="1" ht="19.5" customHeight="1">
      <c r="A41" s="183"/>
      <c r="B41" s="195"/>
      <c r="C41" s="205"/>
      <c r="D41" s="216"/>
      <c r="E41" s="224"/>
      <c r="F41" s="216"/>
      <c r="G41" s="236"/>
      <c r="H41" s="247" t="s">
        <v>833</v>
      </c>
      <c r="I41" s="272" t="s">
        <v>65</v>
      </c>
      <c r="J41" s="289" t="s">
        <v>552</v>
      </c>
      <c r="K41" s="300"/>
      <c r="L41" s="304"/>
      <c r="M41" s="283" t="s">
        <v>65</v>
      </c>
      <c r="N41" s="289" t="s">
        <v>282</v>
      </c>
      <c r="O41" s="283"/>
      <c r="P41" s="289"/>
      <c r="Q41" s="323"/>
      <c r="R41" s="323"/>
      <c r="S41" s="323"/>
      <c r="T41" s="323"/>
      <c r="U41" s="323"/>
      <c r="V41" s="323"/>
      <c r="W41" s="323"/>
      <c r="X41" s="336"/>
      <c r="Y41" s="184"/>
      <c r="Z41" s="214"/>
      <c r="AA41" s="348"/>
      <c r="AB41" s="354"/>
      <c r="AC41" s="184"/>
      <c r="AD41" s="214"/>
      <c r="AE41" s="348"/>
      <c r="AF41" s="354"/>
    </row>
    <row r="42" spans="1:32" s="19" customFormat="1" ht="18.75" customHeight="1">
      <c r="A42" s="183"/>
      <c r="B42" s="195"/>
      <c r="C42" s="204"/>
      <c r="D42" s="216"/>
      <c r="E42" s="224"/>
      <c r="F42" s="216"/>
      <c r="G42" s="235"/>
      <c r="H42" s="252" t="s">
        <v>24</v>
      </c>
      <c r="I42" s="272" t="s">
        <v>65</v>
      </c>
      <c r="J42" s="289" t="s">
        <v>96</v>
      </c>
      <c r="K42" s="300"/>
      <c r="L42" s="283" t="s">
        <v>65</v>
      </c>
      <c r="M42" s="289" t="s">
        <v>834</v>
      </c>
      <c r="N42" s="317"/>
      <c r="O42" s="317"/>
      <c r="P42" s="317"/>
      <c r="Q42" s="317"/>
      <c r="R42" s="317"/>
      <c r="S42" s="317"/>
      <c r="T42" s="317"/>
      <c r="U42" s="317"/>
      <c r="V42" s="317"/>
      <c r="W42" s="317"/>
      <c r="X42" s="337"/>
      <c r="Y42" s="346"/>
      <c r="Z42" s="348"/>
      <c r="AA42" s="348"/>
      <c r="AB42" s="354"/>
      <c r="AC42" s="346"/>
      <c r="AD42" s="348"/>
      <c r="AE42" s="348"/>
      <c r="AF42" s="354"/>
    </row>
    <row r="43" spans="1:32" s="19" customFormat="1" ht="18.75" customHeight="1">
      <c r="A43" s="183"/>
      <c r="B43" s="195"/>
      <c r="C43" s="204"/>
      <c r="D43" s="216"/>
      <c r="E43" s="224"/>
      <c r="F43" s="216"/>
      <c r="G43" s="235"/>
      <c r="H43" s="249" t="s">
        <v>835</v>
      </c>
      <c r="I43" s="275" t="s">
        <v>65</v>
      </c>
      <c r="J43" s="290" t="s">
        <v>836</v>
      </c>
      <c r="K43" s="290"/>
      <c r="L43" s="290"/>
      <c r="M43" s="275" t="s">
        <v>65</v>
      </c>
      <c r="N43" s="290" t="s">
        <v>63</v>
      </c>
      <c r="O43" s="290"/>
      <c r="P43" s="290"/>
      <c r="Q43" s="324"/>
      <c r="R43" s="324"/>
      <c r="S43" s="324"/>
      <c r="T43" s="324"/>
      <c r="U43" s="324"/>
      <c r="V43" s="324"/>
      <c r="W43" s="324"/>
      <c r="X43" s="338"/>
      <c r="Y43" s="346"/>
      <c r="Z43" s="348"/>
      <c r="AA43" s="348"/>
      <c r="AB43" s="354"/>
      <c r="AC43" s="346"/>
      <c r="AD43" s="348"/>
      <c r="AE43" s="348"/>
      <c r="AF43" s="354"/>
    </row>
    <row r="44" spans="1:32" s="19" customFormat="1" ht="18.75" customHeight="1">
      <c r="A44" s="184" t="s">
        <v>65</v>
      </c>
      <c r="B44" s="195">
        <v>75</v>
      </c>
      <c r="C44" s="204" t="s">
        <v>109</v>
      </c>
      <c r="D44" s="184" t="s">
        <v>65</v>
      </c>
      <c r="E44" s="224" t="s">
        <v>111</v>
      </c>
      <c r="F44" s="216"/>
      <c r="G44" s="235"/>
      <c r="H44" s="249"/>
      <c r="I44" s="275"/>
      <c r="J44" s="290"/>
      <c r="K44" s="290"/>
      <c r="L44" s="290"/>
      <c r="M44" s="275"/>
      <c r="N44" s="290"/>
      <c r="O44" s="290"/>
      <c r="P44" s="290"/>
      <c r="Q44" s="322"/>
      <c r="R44" s="322"/>
      <c r="S44" s="322"/>
      <c r="T44" s="322"/>
      <c r="U44" s="322"/>
      <c r="V44" s="322"/>
      <c r="W44" s="322"/>
      <c r="X44" s="335"/>
      <c r="Y44" s="346"/>
      <c r="Z44" s="348"/>
      <c r="AA44" s="348"/>
      <c r="AB44" s="354"/>
      <c r="AC44" s="346"/>
      <c r="AD44" s="348"/>
      <c r="AE44" s="348"/>
      <c r="AF44" s="354"/>
    </row>
    <row r="45" spans="1:32" s="19" customFormat="1" ht="18.75" customHeight="1">
      <c r="A45" s="184"/>
      <c r="B45" s="195"/>
      <c r="C45" s="204" t="s">
        <v>114</v>
      </c>
      <c r="D45" s="184" t="s">
        <v>65</v>
      </c>
      <c r="E45" s="224" t="s">
        <v>116</v>
      </c>
      <c r="F45" s="216"/>
      <c r="G45" s="235"/>
      <c r="H45" s="252" t="s">
        <v>131</v>
      </c>
      <c r="I45" s="272" t="s">
        <v>65</v>
      </c>
      <c r="J45" s="289" t="s">
        <v>96</v>
      </c>
      <c r="K45" s="300"/>
      <c r="L45" s="283" t="s">
        <v>65</v>
      </c>
      <c r="M45" s="289" t="s">
        <v>834</v>
      </c>
      <c r="N45" s="317"/>
      <c r="O45" s="317"/>
      <c r="P45" s="317"/>
      <c r="Q45" s="317"/>
      <c r="R45" s="317"/>
      <c r="S45" s="317"/>
      <c r="T45" s="317"/>
      <c r="U45" s="317"/>
      <c r="V45" s="317"/>
      <c r="W45" s="317"/>
      <c r="X45" s="337"/>
      <c r="Y45" s="346"/>
      <c r="Z45" s="348"/>
      <c r="AA45" s="348"/>
      <c r="AB45" s="354"/>
      <c r="AC45" s="346"/>
      <c r="AD45" s="348"/>
      <c r="AE45" s="348"/>
      <c r="AF45" s="354"/>
    </row>
    <row r="46" spans="1:32" s="19" customFormat="1" ht="18.75" customHeight="1">
      <c r="A46" s="183"/>
      <c r="B46" s="195"/>
      <c r="C46" s="204"/>
      <c r="D46" s="187"/>
      <c r="E46" s="224" t="s">
        <v>93</v>
      </c>
      <c r="F46" s="216"/>
      <c r="G46" s="235"/>
      <c r="H46" s="252" t="s">
        <v>94</v>
      </c>
      <c r="I46" s="272" t="s">
        <v>65</v>
      </c>
      <c r="J46" s="289" t="s">
        <v>96</v>
      </c>
      <c r="K46" s="300"/>
      <c r="L46" s="283" t="s">
        <v>65</v>
      </c>
      <c r="M46" s="289" t="s">
        <v>838</v>
      </c>
      <c r="N46" s="289"/>
      <c r="O46" s="319" t="s">
        <v>65</v>
      </c>
      <c r="P46" s="321" t="s">
        <v>388</v>
      </c>
      <c r="Q46" s="289"/>
      <c r="R46" s="289"/>
      <c r="S46" s="300"/>
      <c r="T46" s="289"/>
      <c r="U46" s="300"/>
      <c r="V46" s="300"/>
      <c r="W46" s="300"/>
      <c r="X46" s="340"/>
      <c r="Y46" s="346"/>
      <c r="Z46" s="348"/>
      <c r="AA46" s="348"/>
      <c r="AB46" s="354"/>
      <c r="AC46" s="346"/>
      <c r="AD46" s="348"/>
      <c r="AE46" s="348"/>
      <c r="AF46" s="354"/>
    </row>
    <row r="47" spans="1:32" s="19" customFormat="1" ht="18.75" customHeight="1">
      <c r="A47" s="183"/>
      <c r="B47" s="195"/>
      <c r="C47" s="205"/>
      <c r="D47" s="187"/>
      <c r="E47" s="224"/>
      <c r="F47" s="216"/>
      <c r="G47" s="235"/>
      <c r="H47" s="248" t="s">
        <v>839</v>
      </c>
      <c r="I47" s="272" t="s">
        <v>65</v>
      </c>
      <c r="J47" s="289" t="s">
        <v>96</v>
      </c>
      <c r="K47" s="300"/>
      <c r="L47" s="283" t="s">
        <v>65</v>
      </c>
      <c r="M47" s="289" t="s">
        <v>834</v>
      </c>
      <c r="N47" s="317"/>
      <c r="O47" s="317"/>
      <c r="P47" s="317"/>
      <c r="Q47" s="317"/>
      <c r="R47" s="317"/>
      <c r="S47" s="317"/>
      <c r="T47" s="317"/>
      <c r="U47" s="317"/>
      <c r="V47" s="317"/>
      <c r="W47" s="317"/>
      <c r="X47" s="337"/>
      <c r="Y47" s="346"/>
      <c r="Z47" s="348"/>
      <c r="AA47" s="348"/>
      <c r="AB47" s="354"/>
      <c r="AC47" s="346"/>
      <c r="AD47" s="348"/>
      <c r="AE47" s="348"/>
      <c r="AF47" s="354"/>
    </row>
    <row r="48" spans="1:32" s="19" customFormat="1" ht="18.75" customHeight="1">
      <c r="A48" s="187"/>
      <c r="B48" s="198"/>
      <c r="C48" s="208"/>
      <c r="D48" s="175"/>
      <c r="E48" s="175"/>
      <c r="F48" s="216"/>
      <c r="G48" s="235"/>
      <c r="H48" s="253" t="s">
        <v>86</v>
      </c>
      <c r="I48" s="272" t="s">
        <v>65</v>
      </c>
      <c r="J48" s="289" t="s">
        <v>96</v>
      </c>
      <c r="K48" s="289"/>
      <c r="L48" s="283" t="s">
        <v>65</v>
      </c>
      <c r="M48" s="289" t="s">
        <v>75</v>
      </c>
      <c r="N48" s="289"/>
      <c r="O48" s="283" t="s">
        <v>65</v>
      </c>
      <c r="P48" s="289" t="s">
        <v>99</v>
      </c>
      <c r="Q48" s="323"/>
      <c r="R48" s="323"/>
      <c r="S48" s="323"/>
      <c r="T48" s="323"/>
      <c r="U48" s="326"/>
      <c r="V48" s="326"/>
      <c r="W48" s="326"/>
      <c r="X48" s="341"/>
      <c r="Y48" s="346"/>
      <c r="Z48" s="348"/>
      <c r="AA48" s="348"/>
      <c r="AB48" s="354"/>
      <c r="AC48" s="346"/>
      <c r="AD48" s="348"/>
      <c r="AE48" s="348"/>
      <c r="AF48" s="354"/>
    </row>
    <row r="49" spans="1:32" s="19" customFormat="1" ht="18.75" customHeight="1">
      <c r="A49" s="187"/>
      <c r="B49" s="198"/>
      <c r="C49" s="208"/>
      <c r="D49" s="175"/>
      <c r="E49" s="175"/>
      <c r="F49" s="216"/>
      <c r="G49" s="235"/>
      <c r="H49" s="252" t="s">
        <v>840</v>
      </c>
      <c r="I49" s="272" t="s">
        <v>65</v>
      </c>
      <c r="J49" s="289" t="s">
        <v>96</v>
      </c>
      <c r="K49" s="289"/>
      <c r="L49" s="283" t="s">
        <v>65</v>
      </c>
      <c r="M49" s="289" t="s">
        <v>841</v>
      </c>
      <c r="N49" s="289"/>
      <c r="O49" s="283" t="s">
        <v>65</v>
      </c>
      <c r="P49" s="289" t="s">
        <v>842</v>
      </c>
      <c r="Q49" s="317"/>
      <c r="R49" s="283" t="s">
        <v>65</v>
      </c>
      <c r="S49" s="289" t="s">
        <v>843</v>
      </c>
      <c r="T49" s="317"/>
      <c r="U49" s="317"/>
      <c r="V49" s="317"/>
      <c r="W49" s="317"/>
      <c r="X49" s="337"/>
      <c r="Y49" s="346"/>
      <c r="Z49" s="348"/>
      <c r="AA49" s="348"/>
      <c r="AB49" s="354"/>
      <c r="AC49" s="346"/>
      <c r="AD49" s="348"/>
      <c r="AE49" s="348"/>
      <c r="AF49" s="354"/>
    </row>
    <row r="50" spans="1:32" s="19" customFormat="1" ht="18.75" customHeight="1">
      <c r="A50" s="183"/>
      <c r="B50" s="195"/>
      <c r="C50" s="204"/>
      <c r="D50" s="216"/>
      <c r="E50" s="224"/>
      <c r="F50" s="216"/>
      <c r="G50" s="237"/>
      <c r="H50" s="254" t="s">
        <v>844</v>
      </c>
      <c r="I50" s="277" t="s">
        <v>65</v>
      </c>
      <c r="J50" s="292" t="s">
        <v>96</v>
      </c>
      <c r="K50" s="292"/>
      <c r="L50" s="175"/>
      <c r="M50" s="311" t="s">
        <v>65</v>
      </c>
      <c r="N50" s="292" t="s">
        <v>377</v>
      </c>
      <c r="O50" s="292"/>
      <c r="P50" s="292"/>
      <c r="Q50" s="311" t="s">
        <v>65</v>
      </c>
      <c r="R50" s="292" t="s">
        <v>651</v>
      </c>
      <c r="S50" s="292"/>
      <c r="T50" s="175"/>
      <c r="U50" s="175"/>
      <c r="V50" s="292"/>
      <c r="W50" s="331"/>
      <c r="X50" s="342"/>
      <c r="Y50" s="348"/>
      <c r="Z50" s="348"/>
      <c r="AA50" s="348"/>
      <c r="AB50" s="354"/>
      <c r="AC50" s="346"/>
      <c r="AD50" s="348"/>
      <c r="AE50" s="348"/>
      <c r="AF50" s="354"/>
    </row>
    <row r="51" spans="1:32" s="19" customFormat="1" ht="18.75" customHeight="1">
      <c r="A51" s="185"/>
      <c r="B51" s="196"/>
      <c r="C51" s="206"/>
      <c r="D51" s="190"/>
      <c r="E51" s="225"/>
      <c r="F51" s="220"/>
      <c r="G51" s="238"/>
      <c r="H51" s="255"/>
      <c r="I51" s="278" t="s">
        <v>65</v>
      </c>
      <c r="J51" s="288" t="s">
        <v>551</v>
      </c>
      <c r="K51" s="288"/>
      <c r="L51" s="307"/>
      <c r="M51" s="312" t="s">
        <v>65</v>
      </c>
      <c r="N51" s="318" t="s">
        <v>847</v>
      </c>
      <c r="O51" s="318"/>
      <c r="P51" s="318"/>
      <c r="Q51" s="312" t="s">
        <v>65</v>
      </c>
      <c r="R51" s="318" t="s">
        <v>623</v>
      </c>
      <c r="S51" s="318"/>
      <c r="T51" s="318"/>
      <c r="U51" s="312" t="s">
        <v>65</v>
      </c>
      <c r="V51" s="318" t="s">
        <v>845</v>
      </c>
      <c r="W51" s="332"/>
      <c r="X51" s="343"/>
      <c r="Y51" s="347"/>
      <c r="Z51" s="347"/>
      <c r="AA51" s="347"/>
      <c r="AB51" s="355"/>
      <c r="AC51" s="356"/>
      <c r="AD51" s="347"/>
      <c r="AE51" s="347"/>
      <c r="AF51" s="355"/>
    </row>
    <row r="52" spans="1:32" s="19" customFormat="1" ht="18.75" customHeight="1">
      <c r="A52" s="182"/>
      <c r="B52" s="194"/>
      <c r="C52" s="203"/>
      <c r="D52" s="215"/>
      <c r="E52" s="223"/>
      <c r="F52" s="215"/>
      <c r="G52" s="234"/>
      <c r="H52" s="244" t="s">
        <v>106</v>
      </c>
      <c r="I52" s="271" t="s">
        <v>65</v>
      </c>
      <c r="J52" s="287" t="s">
        <v>96</v>
      </c>
      <c r="K52" s="287"/>
      <c r="L52" s="303"/>
      <c r="M52" s="310" t="s">
        <v>65</v>
      </c>
      <c r="N52" s="287" t="s">
        <v>831</v>
      </c>
      <c r="O52" s="287"/>
      <c r="P52" s="309"/>
      <c r="Q52" s="316" t="s">
        <v>65</v>
      </c>
      <c r="R52" s="328" t="s">
        <v>215</v>
      </c>
      <c r="S52" s="328"/>
      <c r="T52" s="328"/>
      <c r="U52" s="328"/>
      <c r="V52" s="328"/>
      <c r="W52" s="328"/>
      <c r="X52" s="334"/>
      <c r="Y52" s="271" t="s">
        <v>65</v>
      </c>
      <c r="Z52" s="287" t="s">
        <v>74</v>
      </c>
      <c r="AA52" s="287"/>
      <c r="AB52" s="353"/>
      <c r="AC52" s="271" t="s">
        <v>65</v>
      </c>
      <c r="AD52" s="287" t="s">
        <v>74</v>
      </c>
      <c r="AE52" s="287"/>
      <c r="AF52" s="353"/>
    </row>
    <row r="53" spans="1:32" s="19" customFormat="1" ht="18.75" customHeight="1">
      <c r="A53" s="183"/>
      <c r="B53" s="195"/>
      <c r="C53" s="204"/>
      <c r="D53" s="216"/>
      <c r="E53" s="224"/>
      <c r="F53" s="216"/>
      <c r="G53" s="235"/>
      <c r="H53" s="245" t="s">
        <v>608</v>
      </c>
      <c r="I53" s="272" t="s">
        <v>65</v>
      </c>
      <c r="J53" s="289" t="s">
        <v>552</v>
      </c>
      <c r="K53" s="300"/>
      <c r="L53" s="304"/>
      <c r="M53" s="283" t="s">
        <v>65</v>
      </c>
      <c r="N53" s="289" t="s">
        <v>282</v>
      </c>
      <c r="O53" s="283"/>
      <c r="P53" s="267"/>
      <c r="Q53" s="322"/>
      <c r="R53" s="322"/>
      <c r="S53" s="322"/>
      <c r="T53" s="322"/>
      <c r="U53" s="322"/>
      <c r="V53" s="322"/>
      <c r="W53" s="322"/>
      <c r="X53" s="335"/>
      <c r="Y53" s="184" t="s">
        <v>65</v>
      </c>
      <c r="Z53" s="214" t="s">
        <v>78</v>
      </c>
      <c r="AA53" s="214"/>
      <c r="AB53" s="354"/>
      <c r="AC53" s="184" t="s">
        <v>65</v>
      </c>
      <c r="AD53" s="214" t="s">
        <v>78</v>
      </c>
      <c r="AE53" s="348"/>
      <c r="AF53" s="354"/>
    </row>
    <row r="54" spans="1:32" s="19" customFormat="1" ht="19.5" customHeight="1">
      <c r="A54" s="183"/>
      <c r="B54" s="195"/>
      <c r="C54" s="204"/>
      <c r="D54" s="187"/>
      <c r="E54" s="224"/>
      <c r="F54" s="216"/>
      <c r="G54" s="236"/>
      <c r="H54" s="247" t="s">
        <v>832</v>
      </c>
      <c r="I54" s="272" t="s">
        <v>65</v>
      </c>
      <c r="J54" s="289" t="s">
        <v>552</v>
      </c>
      <c r="K54" s="300"/>
      <c r="L54" s="304"/>
      <c r="M54" s="283" t="s">
        <v>65</v>
      </c>
      <c r="N54" s="289" t="s">
        <v>282</v>
      </c>
      <c r="O54" s="283"/>
      <c r="P54" s="289"/>
      <c r="Q54" s="323"/>
      <c r="R54" s="323"/>
      <c r="S54" s="323"/>
      <c r="T54" s="323"/>
      <c r="U54" s="323"/>
      <c r="V54" s="323"/>
      <c r="W54" s="323"/>
      <c r="X54" s="336"/>
      <c r="Y54" s="184"/>
      <c r="Z54" s="214"/>
      <c r="AA54" s="348"/>
      <c r="AB54" s="354"/>
      <c r="AC54" s="184"/>
      <c r="AD54" s="214"/>
      <c r="AE54" s="348"/>
      <c r="AF54" s="354"/>
    </row>
    <row r="55" spans="1:32" s="19" customFormat="1" ht="19.5" customHeight="1">
      <c r="A55" s="187"/>
      <c r="B55" s="198"/>
      <c r="C55" s="208"/>
      <c r="D55" s="175"/>
      <c r="E55" s="175"/>
      <c r="F55" s="216"/>
      <c r="G55" s="236"/>
      <c r="H55" s="247" t="s">
        <v>833</v>
      </c>
      <c r="I55" s="272" t="s">
        <v>65</v>
      </c>
      <c r="J55" s="289" t="s">
        <v>552</v>
      </c>
      <c r="K55" s="300"/>
      <c r="L55" s="304"/>
      <c r="M55" s="283" t="s">
        <v>65</v>
      </c>
      <c r="N55" s="289" t="s">
        <v>282</v>
      </c>
      <c r="O55" s="283"/>
      <c r="P55" s="289"/>
      <c r="Q55" s="323"/>
      <c r="R55" s="323"/>
      <c r="S55" s="323"/>
      <c r="T55" s="323"/>
      <c r="U55" s="323"/>
      <c r="V55" s="323"/>
      <c r="W55" s="323"/>
      <c r="X55" s="336"/>
      <c r="Y55" s="184"/>
      <c r="Z55" s="214"/>
      <c r="AA55" s="348"/>
      <c r="AB55" s="354"/>
      <c r="AC55" s="184"/>
      <c r="AD55" s="214"/>
      <c r="AE55" s="348"/>
      <c r="AF55" s="354"/>
    </row>
    <row r="56" spans="1:32" s="19" customFormat="1" ht="18.75" customHeight="1">
      <c r="A56" s="184" t="s">
        <v>65</v>
      </c>
      <c r="B56" s="195">
        <v>69</v>
      </c>
      <c r="C56" s="204" t="s">
        <v>109</v>
      </c>
      <c r="D56" s="218" t="s">
        <v>65</v>
      </c>
      <c r="E56" s="224" t="s">
        <v>111</v>
      </c>
      <c r="F56" s="216"/>
      <c r="G56" s="235"/>
      <c r="H56" s="249" t="s">
        <v>835</v>
      </c>
      <c r="I56" s="275" t="s">
        <v>65</v>
      </c>
      <c r="J56" s="290" t="s">
        <v>836</v>
      </c>
      <c r="K56" s="290"/>
      <c r="L56" s="290"/>
      <c r="M56" s="275" t="s">
        <v>65</v>
      </c>
      <c r="N56" s="290" t="s">
        <v>63</v>
      </c>
      <c r="O56" s="290"/>
      <c r="P56" s="290"/>
      <c r="Q56" s="324"/>
      <c r="R56" s="324"/>
      <c r="S56" s="324"/>
      <c r="T56" s="324"/>
      <c r="U56" s="324"/>
      <c r="V56" s="324"/>
      <c r="W56" s="324"/>
      <c r="X56" s="338"/>
      <c r="Y56" s="346"/>
      <c r="Z56" s="348"/>
      <c r="AA56" s="348"/>
      <c r="AB56" s="354"/>
      <c r="AC56" s="346"/>
      <c r="AD56" s="348"/>
      <c r="AE56" s="348"/>
      <c r="AF56" s="354"/>
    </row>
    <row r="57" spans="1:32" s="19" customFormat="1" ht="18.75" customHeight="1">
      <c r="A57" s="184"/>
      <c r="B57" s="195"/>
      <c r="C57" s="204" t="s">
        <v>114</v>
      </c>
      <c r="D57" s="184" t="s">
        <v>65</v>
      </c>
      <c r="E57" s="224" t="s">
        <v>116</v>
      </c>
      <c r="F57" s="216"/>
      <c r="G57" s="235"/>
      <c r="H57" s="249"/>
      <c r="I57" s="275"/>
      <c r="J57" s="290"/>
      <c r="K57" s="290"/>
      <c r="L57" s="290"/>
      <c r="M57" s="275"/>
      <c r="N57" s="290"/>
      <c r="O57" s="290"/>
      <c r="P57" s="290"/>
      <c r="Q57" s="322"/>
      <c r="R57" s="322"/>
      <c r="S57" s="322"/>
      <c r="T57" s="322"/>
      <c r="U57" s="322"/>
      <c r="V57" s="322"/>
      <c r="W57" s="322"/>
      <c r="X57" s="335"/>
      <c r="Y57" s="346"/>
      <c r="Z57" s="348"/>
      <c r="AA57" s="348"/>
      <c r="AB57" s="354"/>
      <c r="AC57" s="346"/>
      <c r="AD57" s="348"/>
      <c r="AE57" s="348"/>
      <c r="AF57" s="354"/>
    </row>
    <row r="58" spans="1:32" s="19" customFormat="1" ht="18.75" customHeight="1">
      <c r="A58" s="187"/>
      <c r="B58" s="198"/>
      <c r="C58" s="204" t="s">
        <v>121</v>
      </c>
      <c r="D58" s="184"/>
      <c r="E58" s="224" t="s">
        <v>93</v>
      </c>
      <c r="F58" s="216"/>
      <c r="G58" s="235"/>
      <c r="H58" s="253" t="s">
        <v>86</v>
      </c>
      <c r="I58" s="272" t="s">
        <v>65</v>
      </c>
      <c r="J58" s="289" t="s">
        <v>96</v>
      </c>
      <c r="K58" s="289"/>
      <c r="L58" s="283" t="s">
        <v>65</v>
      </c>
      <c r="M58" s="289" t="s">
        <v>75</v>
      </c>
      <c r="N58" s="289"/>
      <c r="O58" s="283" t="s">
        <v>65</v>
      </c>
      <c r="P58" s="289" t="s">
        <v>99</v>
      </c>
      <c r="Q58" s="323"/>
      <c r="R58" s="323"/>
      <c r="S58" s="323"/>
      <c r="T58" s="323"/>
      <c r="U58" s="326"/>
      <c r="V58" s="326"/>
      <c r="W58" s="326"/>
      <c r="X58" s="341"/>
      <c r="Y58" s="346"/>
      <c r="Z58" s="348"/>
      <c r="AA58" s="348"/>
      <c r="AB58" s="354"/>
      <c r="AC58" s="346"/>
      <c r="AD58" s="348"/>
      <c r="AE58" s="348"/>
      <c r="AF58" s="354"/>
    </row>
    <row r="59" spans="1:32" s="19" customFormat="1" ht="18.75" customHeight="1">
      <c r="A59" s="184"/>
      <c r="B59" s="195"/>
      <c r="C59" s="204"/>
      <c r="D59" s="184"/>
      <c r="E59" s="224"/>
      <c r="F59" s="216"/>
      <c r="G59" s="235"/>
      <c r="H59" s="252" t="s">
        <v>840</v>
      </c>
      <c r="I59" s="272" t="s">
        <v>65</v>
      </c>
      <c r="J59" s="289" t="s">
        <v>96</v>
      </c>
      <c r="K59" s="289"/>
      <c r="L59" s="283" t="s">
        <v>65</v>
      </c>
      <c r="M59" s="289" t="s">
        <v>841</v>
      </c>
      <c r="N59" s="289"/>
      <c r="O59" s="283" t="s">
        <v>65</v>
      </c>
      <c r="P59" s="289" t="s">
        <v>842</v>
      </c>
      <c r="Q59" s="317"/>
      <c r="R59" s="283" t="s">
        <v>65</v>
      </c>
      <c r="S59" s="289" t="s">
        <v>843</v>
      </c>
      <c r="T59" s="317"/>
      <c r="U59" s="317"/>
      <c r="V59" s="317"/>
      <c r="W59" s="317"/>
      <c r="X59" s="337"/>
      <c r="Y59" s="346"/>
      <c r="Z59" s="348"/>
      <c r="AA59" s="348"/>
      <c r="AB59" s="354"/>
      <c r="AC59" s="346"/>
      <c r="AD59" s="348"/>
      <c r="AE59" s="348"/>
      <c r="AF59" s="354"/>
    </row>
    <row r="60" spans="1:32" s="19" customFormat="1" ht="18.75" customHeight="1">
      <c r="A60" s="183"/>
      <c r="B60" s="195"/>
      <c r="C60" s="204"/>
      <c r="D60" s="216"/>
      <c r="E60" s="224"/>
      <c r="F60" s="216"/>
      <c r="G60" s="237"/>
      <c r="H60" s="254" t="s">
        <v>844</v>
      </c>
      <c r="I60" s="277" t="s">
        <v>65</v>
      </c>
      <c r="J60" s="292" t="s">
        <v>96</v>
      </c>
      <c r="K60" s="292"/>
      <c r="L60" s="175"/>
      <c r="M60" s="311" t="s">
        <v>65</v>
      </c>
      <c r="N60" s="292" t="s">
        <v>377</v>
      </c>
      <c r="O60" s="292"/>
      <c r="P60" s="292"/>
      <c r="Q60" s="311" t="s">
        <v>65</v>
      </c>
      <c r="R60" s="292" t="s">
        <v>651</v>
      </c>
      <c r="S60" s="292"/>
      <c r="T60" s="175"/>
      <c r="U60" s="175"/>
      <c r="V60" s="292"/>
      <c r="W60" s="331"/>
      <c r="X60" s="342"/>
      <c r="Y60" s="348"/>
      <c r="Z60" s="348"/>
      <c r="AA60" s="348"/>
      <c r="AB60" s="354"/>
      <c r="AC60" s="346"/>
      <c r="AD60" s="348"/>
      <c r="AE60" s="348"/>
      <c r="AF60" s="354"/>
    </row>
    <row r="61" spans="1:32" s="19" customFormat="1" ht="18.75" customHeight="1">
      <c r="A61" s="185"/>
      <c r="B61" s="196"/>
      <c r="C61" s="206"/>
      <c r="D61" s="190"/>
      <c r="E61" s="225"/>
      <c r="F61" s="220"/>
      <c r="G61" s="238"/>
      <c r="H61" s="255"/>
      <c r="I61" s="278" t="s">
        <v>65</v>
      </c>
      <c r="J61" s="288" t="s">
        <v>551</v>
      </c>
      <c r="K61" s="288"/>
      <c r="L61" s="307"/>
      <c r="M61" s="312" t="s">
        <v>65</v>
      </c>
      <c r="N61" s="318" t="s">
        <v>847</v>
      </c>
      <c r="O61" s="318"/>
      <c r="P61" s="318"/>
      <c r="Q61" s="312" t="s">
        <v>65</v>
      </c>
      <c r="R61" s="318" t="s">
        <v>623</v>
      </c>
      <c r="S61" s="318"/>
      <c r="T61" s="318"/>
      <c r="U61" s="312" t="s">
        <v>65</v>
      </c>
      <c r="V61" s="318" t="s">
        <v>845</v>
      </c>
      <c r="W61" s="332"/>
      <c r="X61" s="343"/>
      <c r="Y61" s="347"/>
      <c r="Z61" s="347"/>
      <c r="AA61" s="347"/>
      <c r="AB61" s="355"/>
      <c r="AC61" s="356"/>
      <c r="AD61" s="347"/>
      <c r="AE61" s="347"/>
      <c r="AF61" s="355"/>
    </row>
    <row r="62" spans="1:32" ht="20.25" customHeight="1"/>
    <row r="63" spans="1:32" ht="20.25" customHeight="1">
      <c r="A63" s="178" t="s">
        <v>745</v>
      </c>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row>
    <row r="64" spans="1:32" ht="20.25" customHeight="1"/>
    <row r="65" spans="1:32" ht="30" customHeight="1">
      <c r="S65" s="179" t="s">
        <v>89</v>
      </c>
      <c r="T65" s="192"/>
      <c r="U65" s="192"/>
      <c r="V65" s="202"/>
      <c r="W65" s="179"/>
      <c r="X65" s="192"/>
      <c r="Y65" s="192"/>
      <c r="Z65" s="192"/>
      <c r="AA65" s="192"/>
      <c r="AB65" s="192"/>
      <c r="AC65" s="192"/>
      <c r="AD65" s="192"/>
      <c r="AE65" s="192"/>
      <c r="AF65" s="202"/>
    </row>
    <row r="66" spans="1:32" ht="20.25" customHeight="1">
      <c r="A66" s="188"/>
      <c r="B66" s="188"/>
      <c r="C66" s="201"/>
      <c r="D66" s="201"/>
      <c r="E66" s="201"/>
      <c r="F66" s="201"/>
      <c r="G66" s="239"/>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row>
    <row r="67" spans="1:32" ht="18" customHeight="1">
      <c r="A67" s="179" t="s">
        <v>49</v>
      </c>
      <c r="B67" s="192"/>
      <c r="C67" s="202"/>
      <c r="D67" s="179" t="s">
        <v>53</v>
      </c>
      <c r="E67" s="202"/>
      <c r="F67" s="230" t="s">
        <v>54</v>
      </c>
      <c r="G67" s="231"/>
      <c r="H67" s="179" t="s">
        <v>57</v>
      </c>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202"/>
    </row>
    <row r="68" spans="1:32" ht="18.75" customHeight="1">
      <c r="A68" s="180" t="s">
        <v>18</v>
      </c>
      <c r="B68" s="193"/>
      <c r="C68" s="194"/>
      <c r="D68" s="180"/>
      <c r="E68" s="197"/>
      <c r="F68" s="186"/>
      <c r="G68" s="232"/>
      <c r="H68" s="207" t="s">
        <v>34</v>
      </c>
      <c r="I68" s="271" t="s">
        <v>65</v>
      </c>
      <c r="J68" s="287" t="s">
        <v>66</v>
      </c>
      <c r="K68" s="287"/>
      <c r="L68" s="287"/>
      <c r="M68" s="310" t="s">
        <v>65</v>
      </c>
      <c r="N68" s="287" t="s">
        <v>68</v>
      </c>
      <c r="O68" s="287"/>
      <c r="P68" s="287"/>
      <c r="Q68" s="310" t="s">
        <v>65</v>
      </c>
      <c r="R68" s="287" t="s">
        <v>69</v>
      </c>
      <c r="S68" s="287"/>
      <c r="T68" s="287"/>
      <c r="U68" s="310" t="s">
        <v>65</v>
      </c>
      <c r="V68" s="287" t="s">
        <v>71</v>
      </c>
      <c r="W68" s="287"/>
      <c r="X68" s="287"/>
      <c r="Y68" s="287"/>
      <c r="Z68" s="287"/>
      <c r="AA68" s="287"/>
      <c r="AB68" s="287"/>
      <c r="AC68" s="287"/>
      <c r="AD68" s="287"/>
      <c r="AE68" s="287"/>
      <c r="AF68" s="357"/>
    </row>
    <row r="69" spans="1:32" ht="18.75" customHeight="1">
      <c r="A69" s="181"/>
      <c r="B69" s="188"/>
      <c r="C69" s="196"/>
      <c r="D69" s="181"/>
      <c r="E69" s="222"/>
      <c r="F69" s="190"/>
      <c r="G69" s="233"/>
      <c r="H69" s="213"/>
      <c r="I69" s="270" t="s">
        <v>65</v>
      </c>
      <c r="J69" s="288" t="s">
        <v>55</v>
      </c>
      <c r="K69" s="288"/>
      <c r="L69" s="288"/>
      <c r="M69" s="278" t="s">
        <v>65</v>
      </c>
      <c r="N69" s="288" t="s">
        <v>72</v>
      </c>
      <c r="O69" s="288"/>
      <c r="P69" s="288"/>
      <c r="Q69" s="278" t="s">
        <v>65</v>
      </c>
      <c r="R69" s="288" t="s">
        <v>50</v>
      </c>
      <c r="S69" s="288"/>
      <c r="T69" s="288"/>
      <c r="U69" s="278" t="s">
        <v>65</v>
      </c>
      <c r="V69" s="288" t="s">
        <v>33</v>
      </c>
      <c r="W69" s="288"/>
      <c r="X69" s="288"/>
      <c r="Y69" s="201"/>
      <c r="Z69" s="201"/>
      <c r="AA69" s="201"/>
      <c r="AB69" s="201"/>
      <c r="AC69" s="201"/>
      <c r="AD69" s="201"/>
      <c r="AE69" s="201"/>
      <c r="AF69" s="222"/>
    </row>
    <row r="70" spans="1:32" s="19" customFormat="1" ht="18.75" customHeight="1">
      <c r="A70" s="183"/>
      <c r="B70" s="195"/>
      <c r="C70" s="204"/>
      <c r="D70" s="216"/>
      <c r="E70" s="224"/>
      <c r="F70" s="216"/>
      <c r="G70" s="235"/>
      <c r="H70" s="257" t="s">
        <v>106</v>
      </c>
      <c r="I70" s="184" t="s">
        <v>65</v>
      </c>
      <c r="J70" s="214" t="s">
        <v>96</v>
      </c>
      <c r="K70" s="214"/>
      <c r="L70" s="219"/>
      <c r="M70" s="218" t="s">
        <v>65</v>
      </c>
      <c r="N70" s="214" t="s">
        <v>831</v>
      </c>
      <c r="O70" s="214"/>
      <c r="P70" s="305"/>
      <c r="Q70" s="306" t="s">
        <v>65</v>
      </c>
      <c r="R70" s="294" t="s">
        <v>215</v>
      </c>
      <c r="S70" s="294"/>
      <c r="T70" s="294"/>
      <c r="U70" s="294"/>
      <c r="V70" s="267"/>
      <c r="W70" s="267"/>
      <c r="X70" s="267"/>
      <c r="Y70" s="267"/>
      <c r="Z70" s="267"/>
      <c r="AA70" s="267"/>
      <c r="AB70" s="267"/>
      <c r="AC70" s="267"/>
      <c r="AD70" s="267"/>
      <c r="AE70" s="267"/>
      <c r="AF70" s="245"/>
    </row>
    <row r="71" spans="1:32" s="19" customFormat="1" ht="18.75" customHeight="1">
      <c r="A71" s="183"/>
      <c r="B71" s="195"/>
      <c r="C71" s="204"/>
      <c r="D71" s="216"/>
      <c r="E71" s="224"/>
      <c r="F71" s="216"/>
      <c r="G71" s="235"/>
      <c r="H71" s="245" t="s">
        <v>608</v>
      </c>
      <c r="I71" s="272" t="s">
        <v>65</v>
      </c>
      <c r="J71" s="289" t="s">
        <v>552</v>
      </c>
      <c r="K71" s="300"/>
      <c r="L71" s="304"/>
      <c r="M71" s="283" t="s">
        <v>65</v>
      </c>
      <c r="N71" s="289" t="s">
        <v>282</v>
      </c>
      <c r="O71" s="283"/>
      <c r="P71" s="267"/>
      <c r="Q71" s="322"/>
      <c r="R71" s="322"/>
      <c r="S71" s="322"/>
      <c r="T71" s="322"/>
      <c r="U71" s="322"/>
      <c r="V71" s="322"/>
      <c r="W71" s="322"/>
      <c r="X71" s="323"/>
      <c r="Y71" s="267"/>
      <c r="Z71" s="267"/>
      <c r="AA71" s="267"/>
      <c r="AB71" s="267"/>
      <c r="AC71" s="267"/>
      <c r="AD71" s="267"/>
      <c r="AE71" s="267"/>
      <c r="AF71" s="245"/>
    </row>
    <row r="72" spans="1:32" s="19" customFormat="1" ht="18.75" customHeight="1">
      <c r="A72" s="183"/>
      <c r="B72" s="195"/>
      <c r="C72" s="204"/>
      <c r="D72" s="216"/>
      <c r="E72" s="224"/>
      <c r="F72" s="216"/>
      <c r="G72" s="235"/>
      <c r="H72" s="247" t="s">
        <v>832</v>
      </c>
      <c r="I72" s="272" t="s">
        <v>65</v>
      </c>
      <c r="J72" s="289" t="s">
        <v>552</v>
      </c>
      <c r="K72" s="300"/>
      <c r="L72" s="304"/>
      <c r="M72" s="283" t="s">
        <v>65</v>
      </c>
      <c r="N72" s="289" t="s">
        <v>282</v>
      </c>
      <c r="O72" s="283"/>
      <c r="P72" s="289"/>
      <c r="Q72" s="323"/>
      <c r="R72" s="323"/>
      <c r="S72" s="323"/>
      <c r="T72" s="323"/>
      <c r="U72" s="323"/>
      <c r="V72" s="323"/>
      <c r="W72" s="323"/>
      <c r="X72" s="323"/>
      <c r="Y72" s="323"/>
      <c r="Z72" s="323"/>
      <c r="AA72" s="323"/>
      <c r="AB72" s="323"/>
      <c r="AC72" s="323"/>
      <c r="AD72" s="323"/>
      <c r="AE72" s="323"/>
      <c r="AF72" s="358"/>
    </row>
    <row r="73" spans="1:32" s="19" customFormat="1" ht="19.5" customHeight="1">
      <c r="A73" s="183"/>
      <c r="B73" s="195"/>
      <c r="C73" s="205"/>
      <c r="D73" s="187"/>
      <c r="E73" s="224"/>
      <c r="F73" s="216"/>
      <c r="G73" s="236"/>
      <c r="H73" s="247" t="s">
        <v>833</v>
      </c>
      <c r="I73" s="279" t="s">
        <v>65</v>
      </c>
      <c r="J73" s="289" t="s">
        <v>552</v>
      </c>
      <c r="K73" s="289"/>
      <c r="L73" s="304"/>
      <c r="M73" s="313" t="s">
        <v>65</v>
      </c>
      <c r="N73" s="289" t="s">
        <v>282</v>
      </c>
      <c r="O73" s="313"/>
      <c r="P73" s="289"/>
      <c r="Q73" s="317"/>
      <c r="R73" s="317"/>
      <c r="S73" s="317"/>
      <c r="T73" s="317"/>
      <c r="U73" s="317"/>
      <c r="V73" s="317"/>
      <c r="W73" s="317"/>
      <c r="X73" s="317"/>
      <c r="Y73" s="317"/>
      <c r="Z73" s="317"/>
      <c r="AA73" s="317"/>
      <c r="AB73" s="317"/>
      <c r="AC73" s="317"/>
      <c r="AD73" s="317"/>
      <c r="AE73" s="317"/>
      <c r="AF73" s="358"/>
    </row>
    <row r="74" spans="1:32" s="19" customFormat="1" ht="18.75" customHeight="1">
      <c r="A74" s="187"/>
      <c r="B74" s="175"/>
      <c r="C74" s="187"/>
      <c r="D74" s="187"/>
      <c r="E74" s="175"/>
      <c r="F74" s="216"/>
      <c r="G74" s="235"/>
      <c r="H74" s="258" t="s">
        <v>823</v>
      </c>
      <c r="I74" s="272" t="s">
        <v>65</v>
      </c>
      <c r="J74" s="289" t="s">
        <v>96</v>
      </c>
      <c r="K74" s="300"/>
      <c r="L74" s="283" t="s">
        <v>65</v>
      </c>
      <c r="M74" s="289" t="s">
        <v>834</v>
      </c>
      <c r="N74" s="317"/>
      <c r="O74" s="289"/>
      <c r="P74" s="289"/>
      <c r="Q74" s="289"/>
      <c r="R74" s="289"/>
      <c r="S74" s="289"/>
      <c r="T74" s="289"/>
      <c r="U74" s="289"/>
      <c r="V74" s="289"/>
      <c r="W74" s="289"/>
      <c r="X74" s="289"/>
      <c r="Y74" s="289"/>
      <c r="Z74" s="289"/>
      <c r="AA74" s="289"/>
      <c r="AB74" s="289"/>
      <c r="AC74" s="289"/>
      <c r="AD74" s="289"/>
      <c r="AE74" s="289"/>
      <c r="AF74" s="359"/>
    </row>
    <row r="75" spans="1:32" s="19" customFormat="1" ht="18.75" customHeight="1">
      <c r="A75" s="184"/>
      <c r="B75" s="195"/>
      <c r="C75" s="204"/>
      <c r="D75" s="184"/>
      <c r="E75" s="224"/>
      <c r="F75" s="216"/>
      <c r="G75" s="235"/>
      <c r="H75" s="259" t="s">
        <v>782</v>
      </c>
      <c r="I75" s="280" t="s">
        <v>65</v>
      </c>
      <c r="J75" s="290" t="s">
        <v>836</v>
      </c>
      <c r="K75" s="290"/>
      <c r="L75" s="290"/>
      <c r="M75" s="280" t="s">
        <v>65</v>
      </c>
      <c r="N75" s="290" t="s">
        <v>63</v>
      </c>
      <c r="O75" s="290"/>
      <c r="P75" s="290"/>
      <c r="Q75" s="326"/>
      <c r="R75" s="326"/>
      <c r="S75" s="326"/>
      <c r="T75" s="326"/>
      <c r="U75" s="326"/>
      <c r="V75" s="326"/>
      <c r="W75" s="326"/>
      <c r="X75" s="326"/>
      <c r="Y75" s="326"/>
      <c r="Z75" s="326"/>
      <c r="AA75" s="326"/>
      <c r="AB75" s="326"/>
      <c r="AC75" s="326"/>
      <c r="AD75" s="326"/>
      <c r="AE75" s="326"/>
      <c r="AF75" s="341"/>
    </row>
    <row r="76" spans="1:32" s="19" customFormat="1" ht="18.75" customHeight="1">
      <c r="A76" s="184" t="s">
        <v>65</v>
      </c>
      <c r="B76" s="195">
        <v>73</v>
      </c>
      <c r="C76" s="204" t="s">
        <v>15</v>
      </c>
      <c r="D76" s="184" t="s">
        <v>65</v>
      </c>
      <c r="E76" s="224" t="s">
        <v>29</v>
      </c>
      <c r="F76" s="216"/>
      <c r="G76" s="235"/>
      <c r="H76" s="260"/>
      <c r="I76" s="281"/>
      <c r="J76" s="294"/>
      <c r="K76" s="294"/>
      <c r="L76" s="294"/>
      <c r="M76" s="281"/>
      <c r="N76" s="294"/>
      <c r="O76" s="294"/>
      <c r="P76" s="294"/>
      <c r="Q76" s="322"/>
      <c r="R76" s="322"/>
      <c r="S76" s="322"/>
      <c r="T76" s="322"/>
      <c r="U76" s="322"/>
      <c r="V76" s="322"/>
      <c r="W76" s="322"/>
      <c r="X76" s="322"/>
      <c r="Y76" s="322"/>
      <c r="Z76" s="322"/>
      <c r="AA76" s="322"/>
      <c r="AB76" s="322"/>
      <c r="AC76" s="322"/>
      <c r="AD76" s="322"/>
      <c r="AE76" s="322"/>
      <c r="AF76" s="335"/>
    </row>
    <row r="77" spans="1:32" s="19" customFormat="1" ht="18.75" customHeight="1">
      <c r="A77" s="184"/>
      <c r="B77" s="195"/>
      <c r="C77" s="204"/>
      <c r="D77" s="184" t="s">
        <v>65</v>
      </c>
      <c r="E77" s="224" t="s">
        <v>43</v>
      </c>
      <c r="F77" s="216"/>
      <c r="G77" s="235"/>
      <c r="H77" s="251" t="s">
        <v>79</v>
      </c>
      <c r="I77" s="274" t="s">
        <v>65</v>
      </c>
      <c r="J77" s="289" t="s">
        <v>96</v>
      </c>
      <c r="K77" s="289"/>
      <c r="L77" s="283" t="s">
        <v>65</v>
      </c>
      <c r="M77" s="289" t="s">
        <v>75</v>
      </c>
      <c r="N77" s="289"/>
      <c r="O77" s="319" t="s">
        <v>65</v>
      </c>
      <c r="P77" s="289" t="s">
        <v>99</v>
      </c>
      <c r="Q77" s="317"/>
      <c r="R77" s="319"/>
      <c r="S77" s="289"/>
      <c r="T77" s="317"/>
      <c r="U77" s="319"/>
      <c r="V77" s="289"/>
      <c r="W77" s="317"/>
      <c r="X77" s="322"/>
      <c r="Y77" s="323"/>
      <c r="Z77" s="323"/>
      <c r="AA77" s="323"/>
      <c r="AB77" s="323"/>
      <c r="AC77" s="323"/>
      <c r="AD77" s="323"/>
      <c r="AE77" s="323"/>
      <c r="AF77" s="336"/>
    </row>
    <row r="78" spans="1:32" s="19" customFormat="1" ht="18.75" customHeight="1">
      <c r="A78" s="183"/>
      <c r="B78" s="195"/>
      <c r="C78" s="204"/>
      <c r="D78" s="184"/>
      <c r="E78" s="224" t="s">
        <v>93</v>
      </c>
      <c r="F78" s="216"/>
      <c r="G78" s="235"/>
      <c r="H78" s="261" t="s">
        <v>131</v>
      </c>
      <c r="I78" s="272" t="s">
        <v>65</v>
      </c>
      <c r="J78" s="289" t="s">
        <v>96</v>
      </c>
      <c r="K78" s="300"/>
      <c r="L78" s="283" t="s">
        <v>65</v>
      </c>
      <c r="M78" s="289" t="s">
        <v>834</v>
      </c>
      <c r="N78" s="317"/>
      <c r="O78" s="289"/>
      <c r="P78" s="289"/>
      <c r="Q78" s="289"/>
      <c r="R78" s="289"/>
      <c r="S78" s="289"/>
      <c r="T78" s="289"/>
      <c r="U78" s="289"/>
      <c r="V78" s="289"/>
      <c r="W78" s="289"/>
      <c r="X78" s="289"/>
      <c r="Y78" s="289"/>
      <c r="Z78" s="289"/>
      <c r="AA78" s="289"/>
      <c r="AB78" s="289"/>
      <c r="AC78" s="289"/>
      <c r="AD78" s="289"/>
      <c r="AE78" s="289"/>
      <c r="AF78" s="359"/>
    </row>
    <row r="79" spans="1:32" s="19" customFormat="1" ht="18.75" customHeight="1">
      <c r="A79" s="187"/>
      <c r="B79" s="198"/>
      <c r="C79" s="208"/>
      <c r="D79" s="175"/>
      <c r="E79" s="175"/>
      <c r="F79" s="216"/>
      <c r="G79" s="235"/>
      <c r="H79" s="261" t="s">
        <v>646</v>
      </c>
      <c r="I79" s="272" t="s">
        <v>65</v>
      </c>
      <c r="J79" s="289" t="s">
        <v>96</v>
      </c>
      <c r="K79" s="289"/>
      <c r="L79" s="283" t="s">
        <v>65</v>
      </c>
      <c r="M79" s="289" t="s">
        <v>75</v>
      </c>
      <c r="N79" s="289"/>
      <c r="O79" s="283" t="s">
        <v>65</v>
      </c>
      <c r="P79" s="289" t="s">
        <v>99</v>
      </c>
      <c r="Q79" s="317"/>
      <c r="R79" s="283" t="s">
        <v>65</v>
      </c>
      <c r="S79" s="289" t="s">
        <v>5</v>
      </c>
      <c r="T79" s="317"/>
      <c r="U79" s="289"/>
      <c r="V79" s="289"/>
      <c r="W79" s="289"/>
      <c r="X79" s="289"/>
      <c r="Y79" s="289"/>
      <c r="Z79" s="289"/>
      <c r="AA79" s="289"/>
      <c r="AB79" s="289"/>
      <c r="AC79" s="289"/>
      <c r="AD79" s="289"/>
      <c r="AE79" s="289"/>
      <c r="AF79" s="359"/>
    </row>
    <row r="80" spans="1:32" s="19" customFormat="1" ht="18.75" customHeight="1">
      <c r="A80" s="187"/>
      <c r="B80" s="198"/>
      <c r="C80" s="208"/>
      <c r="D80" s="175"/>
      <c r="E80" s="175"/>
      <c r="F80" s="216"/>
      <c r="G80" s="235"/>
      <c r="H80" s="261" t="s">
        <v>108</v>
      </c>
      <c r="I80" s="272" t="s">
        <v>65</v>
      </c>
      <c r="J80" s="289" t="s">
        <v>96</v>
      </c>
      <c r="K80" s="300"/>
      <c r="L80" s="283" t="s">
        <v>65</v>
      </c>
      <c r="M80" s="289" t="s">
        <v>834</v>
      </c>
      <c r="N80" s="317"/>
      <c r="O80" s="289"/>
      <c r="P80" s="289"/>
      <c r="Q80" s="289"/>
      <c r="R80" s="289"/>
      <c r="S80" s="289"/>
      <c r="T80" s="289"/>
      <c r="U80" s="289"/>
      <c r="V80" s="289"/>
      <c r="W80" s="289"/>
      <c r="X80" s="289"/>
      <c r="Y80" s="289"/>
      <c r="Z80" s="289"/>
      <c r="AA80" s="289"/>
      <c r="AB80" s="289"/>
      <c r="AC80" s="289"/>
      <c r="AD80" s="289"/>
      <c r="AE80" s="289"/>
      <c r="AF80" s="359"/>
    </row>
    <row r="81" spans="1:32" s="19" customFormat="1" ht="18.75" customHeight="1">
      <c r="A81" s="183"/>
      <c r="B81" s="195"/>
      <c r="C81" s="204"/>
      <c r="D81" s="219"/>
      <c r="E81" s="224"/>
      <c r="F81" s="216"/>
      <c r="G81" s="235"/>
      <c r="H81" s="261" t="s">
        <v>88</v>
      </c>
      <c r="I81" s="272" t="s">
        <v>65</v>
      </c>
      <c r="J81" s="289" t="s">
        <v>96</v>
      </c>
      <c r="K81" s="300"/>
      <c r="L81" s="283" t="s">
        <v>65</v>
      </c>
      <c r="M81" s="289" t="s">
        <v>834</v>
      </c>
      <c r="N81" s="317"/>
      <c r="O81" s="289"/>
      <c r="P81" s="289"/>
      <c r="Q81" s="289"/>
      <c r="R81" s="289"/>
      <c r="S81" s="289"/>
      <c r="T81" s="289"/>
      <c r="U81" s="289"/>
      <c r="V81" s="289"/>
      <c r="W81" s="289"/>
      <c r="X81" s="289"/>
      <c r="Y81" s="289"/>
      <c r="Z81" s="289"/>
      <c r="AA81" s="289"/>
      <c r="AB81" s="289"/>
      <c r="AC81" s="289"/>
      <c r="AD81" s="289"/>
      <c r="AE81" s="289"/>
      <c r="AF81" s="359"/>
    </row>
    <row r="82" spans="1:32" s="19" customFormat="1" ht="18.75" customHeight="1">
      <c r="A82" s="183"/>
      <c r="B82" s="195"/>
      <c r="C82" s="204"/>
      <c r="D82" s="216"/>
      <c r="E82" s="224"/>
      <c r="F82" s="216"/>
      <c r="G82" s="235"/>
      <c r="H82" s="252" t="s">
        <v>94</v>
      </c>
      <c r="I82" s="272" t="s">
        <v>65</v>
      </c>
      <c r="J82" s="289" t="s">
        <v>96</v>
      </c>
      <c r="K82" s="300"/>
      <c r="L82" s="283" t="s">
        <v>65</v>
      </c>
      <c r="M82" s="289" t="s">
        <v>838</v>
      </c>
      <c r="N82" s="289"/>
      <c r="O82" s="319" t="s">
        <v>65</v>
      </c>
      <c r="P82" s="321" t="s">
        <v>388</v>
      </c>
      <c r="Q82" s="289"/>
      <c r="R82" s="289"/>
      <c r="S82" s="300"/>
      <c r="T82" s="289"/>
      <c r="U82" s="300"/>
      <c r="V82" s="300"/>
      <c r="W82" s="300"/>
      <c r="X82" s="300"/>
      <c r="Y82" s="289"/>
      <c r="Z82" s="289"/>
      <c r="AA82" s="289"/>
      <c r="AB82" s="289"/>
      <c r="AC82" s="289"/>
      <c r="AD82" s="289"/>
      <c r="AE82" s="289"/>
      <c r="AF82" s="359"/>
    </row>
    <row r="83" spans="1:32" s="19" customFormat="1" ht="18.75" customHeight="1">
      <c r="A83" s="185"/>
      <c r="B83" s="196"/>
      <c r="C83" s="209"/>
      <c r="D83" s="220"/>
      <c r="E83" s="225"/>
      <c r="F83" s="220"/>
      <c r="G83" s="240"/>
      <c r="H83" s="262" t="s">
        <v>839</v>
      </c>
      <c r="I83" s="272" t="s">
        <v>65</v>
      </c>
      <c r="J83" s="289" t="s">
        <v>96</v>
      </c>
      <c r="K83" s="300"/>
      <c r="L83" s="283" t="s">
        <v>65</v>
      </c>
      <c r="M83" s="289" t="s">
        <v>834</v>
      </c>
      <c r="N83" s="317"/>
      <c r="O83" s="320"/>
      <c r="P83" s="320"/>
      <c r="Q83" s="320"/>
      <c r="R83" s="320"/>
      <c r="S83" s="320"/>
      <c r="T83" s="320"/>
      <c r="U83" s="320"/>
      <c r="V83" s="320"/>
      <c r="W83" s="320"/>
      <c r="X83" s="320"/>
      <c r="Y83" s="320"/>
      <c r="Z83" s="320"/>
      <c r="AA83" s="320"/>
      <c r="AB83" s="320"/>
      <c r="AC83" s="320"/>
      <c r="AD83" s="320"/>
      <c r="AE83" s="320"/>
      <c r="AF83" s="360"/>
    </row>
    <row r="84" spans="1:32" s="19" customFormat="1" ht="18.75" customHeight="1">
      <c r="A84" s="182"/>
      <c r="B84" s="194"/>
      <c r="C84" s="203"/>
      <c r="D84" s="186"/>
      <c r="E84" s="197"/>
      <c r="F84" s="215"/>
      <c r="G84" s="234"/>
      <c r="H84" s="263" t="s">
        <v>106</v>
      </c>
      <c r="I84" s="271" t="s">
        <v>65</v>
      </c>
      <c r="J84" s="287" t="s">
        <v>96</v>
      </c>
      <c r="K84" s="287"/>
      <c r="L84" s="303"/>
      <c r="M84" s="310" t="s">
        <v>65</v>
      </c>
      <c r="N84" s="287" t="s">
        <v>831</v>
      </c>
      <c r="O84" s="287"/>
      <c r="P84" s="309"/>
      <c r="Q84" s="316" t="s">
        <v>65</v>
      </c>
      <c r="R84" s="328" t="s">
        <v>215</v>
      </c>
      <c r="S84" s="328"/>
      <c r="T84" s="328"/>
      <c r="U84" s="328"/>
      <c r="V84" s="297"/>
      <c r="W84" s="297"/>
      <c r="X84" s="297"/>
      <c r="Y84" s="297"/>
      <c r="Z84" s="297"/>
      <c r="AA84" s="297"/>
      <c r="AB84" s="297"/>
      <c r="AC84" s="297"/>
      <c r="AD84" s="297"/>
      <c r="AE84" s="297"/>
      <c r="AF84" s="361"/>
    </row>
    <row r="85" spans="1:32" s="19" customFormat="1" ht="18.75" customHeight="1">
      <c r="A85" s="183"/>
      <c r="B85" s="195"/>
      <c r="C85" s="204"/>
      <c r="D85" s="187"/>
      <c r="E85" s="198"/>
      <c r="F85" s="216"/>
      <c r="G85" s="235"/>
      <c r="H85" s="245" t="s">
        <v>608</v>
      </c>
      <c r="I85" s="272" t="s">
        <v>65</v>
      </c>
      <c r="J85" s="289" t="s">
        <v>552</v>
      </c>
      <c r="K85" s="300"/>
      <c r="L85" s="304"/>
      <c r="M85" s="283" t="s">
        <v>65</v>
      </c>
      <c r="N85" s="289" t="s">
        <v>282</v>
      </c>
      <c r="O85" s="283"/>
      <c r="P85" s="267"/>
      <c r="Q85" s="322"/>
      <c r="R85" s="322"/>
      <c r="S85" s="322"/>
      <c r="T85" s="322"/>
      <c r="U85" s="322"/>
      <c r="V85" s="322"/>
      <c r="W85" s="322"/>
      <c r="X85" s="323"/>
      <c r="Y85" s="267"/>
      <c r="Z85" s="267"/>
      <c r="AA85" s="267"/>
      <c r="AB85" s="267"/>
      <c r="AC85" s="267"/>
      <c r="AD85" s="267"/>
      <c r="AE85" s="267"/>
      <c r="AF85" s="245"/>
    </row>
    <row r="86" spans="1:32" s="19" customFormat="1" ht="18.75" customHeight="1">
      <c r="A86" s="184" t="s">
        <v>65</v>
      </c>
      <c r="B86" s="195">
        <v>68</v>
      </c>
      <c r="C86" s="204" t="s">
        <v>90</v>
      </c>
      <c r="D86" s="184" t="s">
        <v>65</v>
      </c>
      <c r="E86" s="224" t="s">
        <v>29</v>
      </c>
      <c r="F86" s="216"/>
      <c r="G86" s="235"/>
      <c r="H86" s="247" t="s">
        <v>832</v>
      </c>
      <c r="I86" s="272" t="s">
        <v>65</v>
      </c>
      <c r="J86" s="289" t="s">
        <v>552</v>
      </c>
      <c r="K86" s="300"/>
      <c r="L86" s="304"/>
      <c r="M86" s="283" t="s">
        <v>65</v>
      </c>
      <c r="N86" s="289" t="s">
        <v>282</v>
      </c>
      <c r="O86" s="283"/>
      <c r="P86" s="289"/>
      <c r="Q86" s="323"/>
      <c r="R86" s="323"/>
      <c r="S86" s="323"/>
      <c r="T86" s="323"/>
      <c r="U86" s="323"/>
      <c r="V86" s="323"/>
      <c r="W86" s="323"/>
      <c r="X86" s="323"/>
      <c r="Y86" s="323"/>
      <c r="Z86" s="323"/>
      <c r="AA86" s="323"/>
      <c r="AB86" s="323"/>
      <c r="AC86" s="323"/>
      <c r="AD86" s="323"/>
      <c r="AE86" s="323"/>
      <c r="AF86" s="358"/>
    </row>
    <row r="87" spans="1:32" s="19" customFormat="1" ht="18.75" customHeight="1">
      <c r="A87" s="183"/>
      <c r="B87" s="195"/>
      <c r="C87" s="204" t="s">
        <v>121</v>
      </c>
      <c r="D87" s="184" t="s">
        <v>65</v>
      </c>
      <c r="E87" s="224" t="s">
        <v>43</v>
      </c>
      <c r="F87" s="216"/>
      <c r="G87" s="235"/>
      <c r="H87" s="247" t="s">
        <v>833</v>
      </c>
      <c r="I87" s="272" t="s">
        <v>65</v>
      </c>
      <c r="J87" s="289" t="s">
        <v>552</v>
      </c>
      <c r="K87" s="300"/>
      <c r="L87" s="304"/>
      <c r="M87" s="283" t="s">
        <v>65</v>
      </c>
      <c r="N87" s="289" t="s">
        <v>282</v>
      </c>
      <c r="O87" s="283"/>
      <c r="P87" s="289"/>
      <c r="Q87" s="323"/>
      <c r="R87" s="323"/>
      <c r="S87" s="323"/>
      <c r="T87" s="323"/>
      <c r="U87" s="323"/>
      <c r="V87" s="323"/>
      <c r="W87" s="323"/>
      <c r="X87" s="323"/>
      <c r="Y87" s="323"/>
      <c r="Z87" s="323"/>
      <c r="AA87" s="323"/>
      <c r="AB87" s="323"/>
      <c r="AC87" s="323"/>
      <c r="AD87" s="323"/>
      <c r="AE87" s="323"/>
      <c r="AF87" s="358"/>
    </row>
    <row r="88" spans="1:32" s="19" customFormat="1" ht="18.75" customHeight="1">
      <c r="A88" s="187"/>
      <c r="B88" s="198"/>
      <c r="C88" s="198"/>
      <c r="D88" s="216"/>
      <c r="E88" s="224" t="s">
        <v>93</v>
      </c>
      <c r="F88" s="216"/>
      <c r="G88" s="235"/>
      <c r="H88" s="259" t="s">
        <v>782</v>
      </c>
      <c r="I88" s="280" t="s">
        <v>65</v>
      </c>
      <c r="J88" s="290" t="s">
        <v>836</v>
      </c>
      <c r="K88" s="290"/>
      <c r="L88" s="290"/>
      <c r="M88" s="280" t="s">
        <v>65</v>
      </c>
      <c r="N88" s="290" t="s">
        <v>63</v>
      </c>
      <c r="O88" s="290"/>
      <c r="P88" s="290"/>
      <c r="Q88" s="326"/>
      <c r="R88" s="326"/>
      <c r="S88" s="326"/>
      <c r="T88" s="326"/>
      <c r="U88" s="326"/>
      <c r="V88" s="326"/>
      <c r="W88" s="326"/>
      <c r="X88" s="326"/>
      <c r="Y88" s="326"/>
      <c r="Z88" s="326"/>
      <c r="AA88" s="326"/>
      <c r="AB88" s="326"/>
      <c r="AC88" s="326"/>
      <c r="AD88" s="326"/>
      <c r="AE88" s="326"/>
      <c r="AF88" s="341"/>
    </row>
    <row r="89" spans="1:32" s="19" customFormat="1" ht="18.75" customHeight="1">
      <c r="A89" s="187"/>
      <c r="B89" s="198"/>
      <c r="C89" s="208"/>
      <c r="D89" s="175"/>
      <c r="E89" s="198"/>
      <c r="F89" s="216"/>
      <c r="G89" s="235"/>
      <c r="H89" s="209"/>
      <c r="I89" s="281"/>
      <c r="J89" s="294"/>
      <c r="K89" s="294"/>
      <c r="L89" s="294"/>
      <c r="M89" s="281"/>
      <c r="N89" s="294"/>
      <c r="O89" s="294"/>
      <c r="P89" s="294"/>
      <c r="Q89" s="322"/>
      <c r="R89" s="322"/>
      <c r="S89" s="322"/>
      <c r="T89" s="322"/>
      <c r="U89" s="322"/>
      <c r="V89" s="322"/>
      <c r="W89" s="322"/>
      <c r="X89" s="322"/>
      <c r="Y89" s="322"/>
      <c r="Z89" s="322"/>
      <c r="AA89" s="322"/>
      <c r="AB89" s="322"/>
      <c r="AC89" s="322"/>
      <c r="AD89" s="322"/>
      <c r="AE89" s="322"/>
      <c r="AF89" s="335"/>
    </row>
    <row r="90" spans="1:32" s="19" customFormat="1" ht="18.75" customHeight="1">
      <c r="A90" s="189"/>
      <c r="B90" s="199"/>
      <c r="C90" s="210"/>
      <c r="D90" s="221"/>
      <c r="E90" s="226"/>
      <c r="F90" s="221"/>
      <c r="G90" s="241"/>
      <c r="H90" s="264" t="s">
        <v>106</v>
      </c>
      <c r="I90" s="282" t="s">
        <v>65</v>
      </c>
      <c r="J90" s="295" t="s">
        <v>96</v>
      </c>
      <c r="K90" s="295"/>
      <c r="L90" s="221"/>
      <c r="M90" s="314" t="s">
        <v>65</v>
      </c>
      <c r="N90" s="295" t="s">
        <v>831</v>
      </c>
      <c r="O90" s="295"/>
      <c r="P90" s="221"/>
      <c r="Q90" s="314" t="s">
        <v>65</v>
      </c>
      <c r="R90" s="329" t="s">
        <v>215</v>
      </c>
      <c r="S90" s="329"/>
      <c r="T90" s="329"/>
      <c r="U90" s="329"/>
      <c r="V90" s="295"/>
      <c r="W90" s="295"/>
      <c r="X90" s="295"/>
      <c r="Y90" s="295"/>
      <c r="Z90" s="295"/>
      <c r="AA90" s="295"/>
      <c r="AB90" s="295"/>
      <c r="AC90" s="295"/>
      <c r="AD90" s="295"/>
      <c r="AE90" s="295"/>
      <c r="AF90" s="362"/>
    </row>
    <row r="91" spans="1:32" s="19" customFormat="1" ht="18.75" customHeight="1">
      <c r="A91" s="183"/>
      <c r="B91" s="174"/>
      <c r="C91" s="204"/>
      <c r="D91" s="219"/>
      <c r="E91" s="227"/>
      <c r="F91" s="216"/>
      <c r="G91" s="235"/>
      <c r="H91" s="265" t="s">
        <v>608</v>
      </c>
      <c r="I91" s="283" t="s">
        <v>65</v>
      </c>
      <c r="J91" s="289" t="s">
        <v>552</v>
      </c>
      <c r="K91" s="300"/>
      <c r="L91" s="304"/>
      <c r="M91" s="283" t="s">
        <v>65</v>
      </c>
      <c r="N91" s="289" t="s">
        <v>282</v>
      </c>
      <c r="O91" s="283"/>
      <c r="P91" s="289"/>
      <c r="Q91" s="323"/>
      <c r="R91" s="323"/>
      <c r="S91" s="323"/>
      <c r="T91" s="323"/>
      <c r="U91" s="323"/>
      <c r="V91" s="323"/>
      <c r="W91" s="323"/>
      <c r="X91" s="323"/>
      <c r="Y91" s="289"/>
      <c r="Z91" s="289"/>
      <c r="AA91" s="289"/>
      <c r="AB91" s="289"/>
      <c r="AC91" s="289"/>
      <c r="AD91" s="289"/>
      <c r="AE91" s="289"/>
      <c r="AF91" s="359"/>
    </row>
    <row r="92" spans="1:32" s="19" customFormat="1" ht="19.5" customHeight="1">
      <c r="A92" s="183"/>
      <c r="B92" s="200"/>
      <c r="C92" s="211"/>
      <c r="D92" s="175"/>
      <c r="E92" s="228"/>
      <c r="F92" s="219"/>
      <c r="G92" s="214"/>
      <c r="H92" s="266" t="s">
        <v>832</v>
      </c>
      <c r="I92" s="284" t="s">
        <v>65</v>
      </c>
      <c r="J92" s="296" t="s">
        <v>552</v>
      </c>
      <c r="K92" s="302"/>
      <c r="L92" s="308"/>
      <c r="M92" s="315" t="s">
        <v>65</v>
      </c>
      <c r="N92" s="296" t="s">
        <v>282</v>
      </c>
      <c r="O92" s="315"/>
      <c r="P92" s="296"/>
      <c r="Q92" s="327"/>
      <c r="R92" s="327"/>
      <c r="S92" s="327"/>
      <c r="T92" s="327"/>
      <c r="U92" s="327"/>
      <c r="V92" s="327"/>
      <c r="W92" s="327"/>
      <c r="X92" s="327"/>
      <c r="Y92" s="327"/>
      <c r="Z92" s="327"/>
      <c r="AA92" s="327"/>
      <c r="AB92" s="327"/>
      <c r="AC92" s="327"/>
      <c r="AD92" s="327"/>
      <c r="AE92" s="327"/>
      <c r="AF92" s="363"/>
    </row>
    <row r="93" spans="1:32" s="19" customFormat="1" ht="19.5" customHeight="1">
      <c r="A93" s="183"/>
      <c r="B93" s="195"/>
      <c r="C93" s="212"/>
      <c r="D93" s="175"/>
      <c r="E93" s="228"/>
      <c r="F93" s="219"/>
      <c r="G93" s="242"/>
      <c r="H93" s="267" t="s">
        <v>833</v>
      </c>
      <c r="I93" s="273" t="s">
        <v>65</v>
      </c>
      <c r="J93" s="267" t="s">
        <v>552</v>
      </c>
      <c r="K93" s="301"/>
      <c r="L93" s="305"/>
      <c r="M93" s="306" t="s">
        <v>65</v>
      </c>
      <c r="N93" s="267" t="s">
        <v>282</v>
      </c>
      <c r="O93" s="306"/>
      <c r="P93" s="267"/>
      <c r="Q93" s="322"/>
      <c r="R93" s="322"/>
      <c r="S93" s="322"/>
      <c r="T93" s="322"/>
      <c r="U93" s="322"/>
      <c r="V93" s="322"/>
      <c r="W93" s="322"/>
      <c r="X93" s="322"/>
      <c r="Y93" s="322"/>
      <c r="Z93" s="322"/>
      <c r="AA93" s="322"/>
      <c r="AB93" s="322"/>
      <c r="AC93" s="322"/>
      <c r="AD93" s="322"/>
      <c r="AE93" s="322"/>
      <c r="AF93" s="364"/>
    </row>
    <row r="94" spans="1:32" s="19" customFormat="1" ht="18.75" customHeight="1">
      <c r="A94" s="184" t="s">
        <v>65</v>
      </c>
      <c r="B94" s="195">
        <v>75</v>
      </c>
      <c r="C94" s="204" t="s">
        <v>109</v>
      </c>
      <c r="D94" s="184" t="s">
        <v>65</v>
      </c>
      <c r="E94" s="224" t="s">
        <v>9</v>
      </c>
      <c r="F94" s="216"/>
      <c r="G94" s="235"/>
      <c r="H94" s="261" t="s">
        <v>24</v>
      </c>
      <c r="I94" s="272" t="s">
        <v>65</v>
      </c>
      <c r="J94" s="289" t="s">
        <v>96</v>
      </c>
      <c r="K94" s="300"/>
      <c r="L94" s="283" t="s">
        <v>65</v>
      </c>
      <c r="M94" s="289" t="s">
        <v>834</v>
      </c>
      <c r="N94" s="317"/>
      <c r="O94" s="289"/>
      <c r="P94" s="289"/>
      <c r="Q94" s="289"/>
      <c r="R94" s="289"/>
      <c r="S94" s="289"/>
      <c r="T94" s="289"/>
      <c r="U94" s="289"/>
      <c r="V94" s="289"/>
      <c r="W94" s="289"/>
      <c r="X94" s="289"/>
      <c r="Y94" s="289"/>
      <c r="Z94" s="289"/>
      <c r="AA94" s="289"/>
      <c r="AB94" s="289"/>
      <c r="AC94" s="289"/>
      <c r="AD94" s="289"/>
      <c r="AE94" s="289"/>
      <c r="AF94" s="359"/>
    </row>
    <row r="95" spans="1:32" s="19" customFormat="1" ht="18.75" customHeight="1">
      <c r="A95" s="184"/>
      <c r="B95" s="195"/>
      <c r="C95" s="204" t="s">
        <v>114</v>
      </c>
      <c r="D95" s="184" t="s">
        <v>65</v>
      </c>
      <c r="E95" s="224" t="s">
        <v>116</v>
      </c>
      <c r="F95" s="216"/>
      <c r="G95" s="235"/>
      <c r="H95" s="259" t="s">
        <v>694</v>
      </c>
      <c r="I95" s="280" t="s">
        <v>65</v>
      </c>
      <c r="J95" s="290" t="s">
        <v>836</v>
      </c>
      <c r="K95" s="290"/>
      <c r="L95" s="290"/>
      <c r="M95" s="280" t="s">
        <v>65</v>
      </c>
      <c r="N95" s="290" t="s">
        <v>63</v>
      </c>
      <c r="O95" s="290"/>
      <c r="P95" s="290"/>
      <c r="Q95" s="326"/>
      <c r="R95" s="326"/>
      <c r="S95" s="326"/>
      <c r="T95" s="326"/>
      <c r="U95" s="326"/>
      <c r="V95" s="326"/>
      <c r="W95" s="326"/>
      <c r="X95" s="326"/>
      <c r="Y95" s="326"/>
      <c r="Z95" s="326"/>
      <c r="AA95" s="326"/>
      <c r="AB95" s="326"/>
      <c r="AC95" s="326"/>
      <c r="AD95" s="326"/>
      <c r="AE95" s="326"/>
      <c r="AF95" s="341"/>
    </row>
    <row r="96" spans="1:32" s="19" customFormat="1" ht="18.75" customHeight="1">
      <c r="A96" s="183"/>
      <c r="B96" s="195"/>
      <c r="C96" s="204"/>
      <c r="D96" s="216"/>
      <c r="E96" s="224" t="s">
        <v>93</v>
      </c>
      <c r="F96" s="216"/>
      <c r="G96" s="235"/>
      <c r="H96" s="260"/>
      <c r="I96" s="281"/>
      <c r="J96" s="294"/>
      <c r="K96" s="294"/>
      <c r="L96" s="294"/>
      <c r="M96" s="281"/>
      <c r="N96" s="294"/>
      <c r="O96" s="294"/>
      <c r="P96" s="294"/>
      <c r="Q96" s="322"/>
      <c r="R96" s="322"/>
      <c r="S96" s="322"/>
      <c r="T96" s="322"/>
      <c r="U96" s="322"/>
      <c r="V96" s="322"/>
      <c r="W96" s="322"/>
      <c r="X96" s="322"/>
      <c r="Y96" s="322"/>
      <c r="Z96" s="322"/>
      <c r="AA96" s="322"/>
      <c r="AB96" s="322"/>
      <c r="AC96" s="322"/>
      <c r="AD96" s="322"/>
      <c r="AE96" s="322"/>
      <c r="AF96" s="335"/>
    </row>
    <row r="97" spans="1:32" s="19" customFormat="1" ht="18.75" customHeight="1">
      <c r="A97" s="183"/>
      <c r="B97" s="195"/>
      <c r="C97" s="204"/>
      <c r="D97" s="216"/>
      <c r="E97" s="224"/>
      <c r="F97" s="216"/>
      <c r="G97" s="235"/>
      <c r="H97" s="261" t="s">
        <v>131</v>
      </c>
      <c r="I97" s="272" t="s">
        <v>65</v>
      </c>
      <c r="J97" s="289" t="s">
        <v>96</v>
      </c>
      <c r="K97" s="300"/>
      <c r="L97" s="283" t="s">
        <v>65</v>
      </c>
      <c r="M97" s="289" t="s">
        <v>834</v>
      </c>
      <c r="N97" s="317"/>
      <c r="O97" s="289"/>
      <c r="P97" s="289"/>
      <c r="Q97" s="289"/>
      <c r="R97" s="289"/>
      <c r="S97" s="289"/>
      <c r="T97" s="289"/>
      <c r="U97" s="289"/>
      <c r="V97" s="289"/>
      <c r="W97" s="289"/>
      <c r="X97" s="289"/>
      <c r="Y97" s="289"/>
      <c r="Z97" s="289"/>
      <c r="AA97" s="289"/>
      <c r="AB97" s="289"/>
      <c r="AC97" s="289"/>
      <c r="AD97" s="289"/>
      <c r="AE97" s="289"/>
      <c r="AF97" s="359"/>
    </row>
    <row r="98" spans="1:32" s="19" customFormat="1" ht="18.75" customHeight="1">
      <c r="A98" s="183"/>
      <c r="B98" s="195"/>
      <c r="C98" s="204"/>
      <c r="D98" s="216"/>
      <c r="E98" s="224"/>
      <c r="F98" s="216"/>
      <c r="G98" s="235"/>
      <c r="H98" s="252" t="s">
        <v>94</v>
      </c>
      <c r="I98" s="272" t="s">
        <v>65</v>
      </c>
      <c r="J98" s="289" t="s">
        <v>96</v>
      </c>
      <c r="K98" s="289"/>
      <c r="L98" s="283" t="s">
        <v>65</v>
      </c>
      <c r="M98" s="289" t="s">
        <v>838</v>
      </c>
      <c r="N98" s="289"/>
      <c r="O98" s="283" t="s">
        <v>65</v>
      </c>
      <c r="P98" s="289" t="s">
        <v>388</v>
      </c>
      <c r="Q98" s="317"/>
      <c r="R98" s="317"/>
      <c r="S98" s="317"/>
      <c r="T98" s="289"/>
      <c r="U98" s="289"/>
      <c r="V98" s="289"/>
      <c r="W98" s="289"/>
      <c r="X98" s="289"/>
      <c r="Y98" s="289"/>
      <c r="Z98" s="289"/>
      <c r="AA98" s="289"/>
      <c r="AB98" s="289"/>
      <c r="AC98" s="289"/>
      <c r="AD98" s="289"/>
      <c r="AE98" s="289"/>
      <c r="AF98" s="359"/>
    </row>
    <row r="99" spans="1:32" s="19" customFormat="1" ht="18.75" customHeight="1">
      <c r="A99" s="185"/>
      <c r="B99" s="196"/>
      <c r="C99" s="209"/>
      <c r="D99" s="220"/>
      <c r="E99" s="225"/>
      <c r="F99" s="220"/>
      <c r="G99" s="240"/>
      <c r="H99" s="262" t="s">
        <v>839</v>
      </c>
      <c r="I99" s="272" t="s">
        <v>65</v>
      </c>
      <c r="J99" s="289" t="s">
        <v>96</v>
      </c>
      <c r="K99" s="300"/>
      <c r="L99" s="283" t="s">
        <v>65</v>
      </c>
      <c r="M99" s="289" t="s">
        <v>834</v>
      </c>
      <c r="N99" s="317"/>
      <c r="O99" s="320"/>
      <c r="P99" s="320"/>
      <c r="Q99" s="320"/>
      <c r="R99" s="320"/>
      <c r="S99" s="320"/>
      <c r="T99" s="320"/>
      <c r="U99" s="320"/>
      <c r="V99" s="320"/>
      <c r="W99" s="320"/>
      <c r="X99" s="320"/>
      <c r="Y99" s="320"/>
      <c r="Z99" s="320"/>
      <c r="AA99" s="320"/>
      <c r="AB99" s="320"/>
      <c r="AC99" s="320"/>
      <c r="AD99" s="320"/>
      <c r="AE99" s="320"/>
      <c r="AF99" s="360"/>
    </row>
    <row r="100" spans="1:32" s="19" customFormat="1" ht="18.75" customHeight="1">
      <c r="A100" s="182"/>
      <c r="B100" s="194"/>
      <c r="C100" s="175"/>
      <c r="D100" s="186"/>
      <c r="E100" s="175"/>
      <c r="F100" s="215"/>
      <c r="G100" s="234"/>
      <c r="H100" s="263" t="s">
        <v>106</v>
      </c>
      <c r="I100" s="285" t="s">
        <v>65</v>
      </c>
      <c r="J100" s="297" t="s">
        <v>96</v>
      </c>
      <c r="K100" s="297"/>
      <c r="L100" s="309"/>
      <c r="M100" s="316" t="s">
        <v>65</v>
      </c>
      <c r="N100" s="297" t="s">
        <v>831</v>
      </c>
      <c r="O100" s="297"/>
      <c r="P100" s="309"/>
      <c r="Q100" s="316" t="s">
        <v>65</v>
      </c>
      <c r="R100" s="328" t="s">
        <v>215</v>
      </c>
      <c r="S100" s="328"/>
      <c r="T100" s="328"/>
      <c r="U100" s="328"/>
      <c r="V100" s="297"/>
      <c r="W100" s="297"/>
      <c r="X100" s="297"/>
      <c r="Y100" s="297"/>
      <c r="Z100" s="297"/>
      <c r="AA100" s="297"/>
      <c r="AB100" s="297"/>
      <c r="AC100" s="297"/>
      <c r="AD100" s="297"/>
      <c r="AE100" s="297"/>
      <c r="AF100" s="361"/>
    </row>
    <row r="101" spans="1:32" s="19" customFormat="1" ht="18.75" customHeight="1">
      <c r="A101" s="183"/>
      <c r="B101" s="195"/>
      <c r="C101" s="175"/>
      <c r="D101" s="187"/>
      <c r="E101" s="175"/>
      <c r="F101" s="216"/>
      <c r="G101" s="235"/>
      <c r="H101" s="245" t="s">
        <v>608</v>
      </c>
      <c r="I101" s="273" t="s">
        <v>65</v>
      </c>
      <c r="J101" s="267" t="s">
        <v>552</v>
      </c>
      <c r="K101" s="301"/>
      <c r="L101" s="305"/>
      <c r="M101" s="306" t="s">
        <v>65</v>
      </c>
      <c r="N101" s="267" t="s">
        <v>282</v>
      </c>
      <c r="O101" s="306"/>
      <c r="P101" s="267"/>
      <c r="Q101" s="322"/>
      <c r="R101" s="322"/>
      <c r="S101" s="322"/>
      <c r="T101" s="322"/>
      <c r="U101" s="322"/>
      <c r="V101" s="322"/>
      <c r="W101" s="322"/>
      <c r="X101" s="323"/>
      <c r="Y101" s="267"/>
      <c r="Z101" s="267"/>
      <c r="AA101" s="267"/>
      <c r="AB101" s="267"/>
      <c r="AC101" s="267"/>
      <c r="AD101" s="267"/>
      <c r="AE101" s="267"/>
      <c r="AF101" s="245"/>
    </row>
    <row r="102" spans="1:32" s="19" customFormat="1" ht="18.75" customHeight="1">
      <c r="A102" s="184" t="s">
        <v>65</v>
      </c>
      <c r="B102" s="195">
        <v>69</v>
      </c>
      <c r="C102" s="204" t="s">
        <v>109</v>
      </c>
      <c r="D102" s="184" t="s">
        <v>65</v>
      </c>
      <c r="E102" s="224" t="s">
        <v>9</v>
      </c>
      <c r="F102" s="216"/>
      <c r="G102" s="235"/>
      <c r="H102" s="247" t="s">
        <v>832</v>
      </c>
      <c r="I102" s="272" t="s">
        <v>65</v>
      </c>
      <c r="J102" s="289" t="s">
        <v>552</v>
      </c>
      <c r="K102" s="300"/>
      <c r="L102" s="304"/>
      <c r="M102" s="283" t="s">
        <v>65</v>
      </c>
      <c r="N102" s="289" t="s">
        <v>282</v>
      </c>
      <c r="O102" s="283"/>
      <c r="P102" s="289"/>
      <c r="Q102" s="323"/>
      <c r="R102" s="323"/>
      <c r="S102" s="323"/>
      <c r="T102" s="323"/>
      <c r="U102" s="323"/>
      <c r="V102" s="323"/>
      <c r="W102" s="323"/>
      <c r="X102" s="323"/>
      <c r="Y102" s="323"/>
      <c r="Z102" s="323"/>
      <c r="AA102" s="323"/>
      <c r="AB102" s="323"/>
      <c r="AC102" s="323"/>
      <c r="AD102" s="323"/>
      <c r="AE102" s="323"/>
      <c r="AF102" s="358"/>
    </row>
    <row r="103" spans="1:32" s="19" customFormat="1" ht="18.75" customHeight="1">
      <c r="A103" s="183"/>
      <c r="B103" s="195"/>
      <c r="C103" s="204" t="s">
        <v>114</v>
      </c>
      <c r="D103" s="184" t="s">
        <v>65</v>
      </c>
      <c r="E103" s="224" t="s">
        <v>116</v>
      </c>
      <c r="F103" s="216"/>
      <c r="G103" s="235"/>
      <c r="H103" s="247" t="s">
        <v>833</v>
      </c>
      <c r="I103" s="272" t="s">
        <v>65</v>
      </c>
      <c r="J103" s="289" t="s">
        <v>552</v>
      </c>
      <c r="K103" s="300"/>
      <c r="L103" s="304"/>
      <c r="M103" s="283" t="s">
        <v>65</v>
      </c>
      <c r="N103" s="289" t="s">
        <v>282</v>
      </c>
      <c r="O103" s="283"/>
      <c r="P103" s="289"/>
      <c r="Q103" s="323"/>
      <c r="R103" s="323"/>
      <c r="S103" s="323"/>
      <c r="T103" s="323"/>
      <c r="U103" s="323"/>
      <c r="V103" s="323"/>
      <c r="W103" s="323"/>
      <c r="X103" s="323"/>
      <c r="Y103" s="323"/>
      <c r="Z103" s="323"/>
      <c r="AA103" s="323"/>
      <c r="AB103" s="323"/>
      <c r="AC103" s="323"/>
      <c r="AD103" s="323"/>
      <c r="AE103" s="323"/>
      <c r="AF103" s="358"/>
    </row>
    <row r="104" spans="1:32" s="19" customFormat="1" ht="18.75" customHeight="1">
      <c r="A104" s="183"/>
      <c r="B104" s="195"/>
      <c r="C104" s="204" t="s">
        <v>121</v>
      </c>
      <c r="D104" s="216"/>
      <c r="E104" s="224" t="s">
        <v>93</v>
      </c>
      <c r="F104" s="216"/>
      <c r="G104" s="235"/>
      <c r="H104" s="268" t="s">
        <v>694</v>
      </c>
      <c r="I104" s="280" t="s">
        <v>65</v>
      </c>
      <c r="J104" s="290" t="s">
        <v>836</v>
      </c>
      <c r="K104" s="290"/>
      <c r="L104" s="290"/>
      <c r="M104" s="280" t="s">
        <v>65</v>
      </c>
      <c r="N104" s="290" t="s">
        <v>63</v>
      </c>
      <c r="O104" s="290"/>
      <c r="P104" s="290"/>
      <c r="Q104" s="326"/>
      <c r="R104" s="326"/>
      <c r="S104" s="326"/>
      <c r="T104" s="326"/>
      <c r="U104" s="326"/>
      <c r="V104" s="326"/>
      <c r="W104" s="326"/>
      <c r="X104" s="326"/>
      <c r="Y104" s="326"/>
      <c r="Z104" s="326"/>
      <c r="AA104" s="326"/>
      <c r="AB104" s="326"/>
      <c r="AC104" s="326"/>
      <c r="AD104" s="326"/>
      <c r="AE104" s="326"/>
      <c r="AF104" s="341"/>
    </row>
    <row r="105" spans="1:32" s="19" customFormat="1" ht="18.75" customHeight="1">
      <c r="A105" s="190"/>
      <c r="B105" s="201"/>
      <c r="C105" s="213"/>
      <c r="D105" s="190"/>
      <c r="E105" s="222"/>
      <c r="F105" s="220"/>
      <c r="G105" s="240"/>
      <c r="H105" s="269"/>
      <c r="I105" s="286"/>
      <c r="J105" s="201"/>
      <c r="K105" s="201"/>
      <c r="L105" s="201"/>
      <c r="M105" s="286"/>
      <c r="N105" s="201"/>
      <c r="O105" s="201"/>
      <c r="P105" s="201"/>
      <c r="Q105" s="239"/>
      <c r="R105" s="239"/>
      <c r="S105" s="239"/>
      <c r="T105" s="239"/>
      <c r="U105" s="239"/>
      <c r="V105" s="239"/>
      <c r="W105" s="239"/>
      <c r="X105" s="239"/>
      <c r="Y105" s="239"/>
      <c r="Z105" s="239"/>
      <c r="AA105" s="239"/>
      <c r="AB105" s="239"/>
      <c r="AC105" s="239"/>
      <c r="AD105" s="239"/>
      <c r="AE105" s="239"/>
      <c r="AF105" s="233"/>
    </row>
    <row r="106" spans="1:32" ht="8.25" customHeight="1">
      <c r="C106" s="214"/>
      <c r="D106" s="214"/>
      <c r="AF106" s="198"/>
    </row>
    <row r="107" spans="1:32" ht="20.25" customHeight="1">
      <c r="A107" s="191"/>
      <c r="B107" s="191"/>
      <c r="C107" s="214" t="s">
        <v>234</v>
      </c>
      <c r="D107" s="214"/>
      <c r="E107" s="229"/>
      <c r="F107" s="229"/>
      <c r="G107" s="243"/>
      <c r="H107" s="229"/>
      <c r="I107" s="229"/>
      <c r="J107" s="229"/>
      <c r="K107" s="229"/>
      <c r="L107" s="229"/>
      <c r="M107" s="229"/>
      <c r="N107" s="229"/>
      <c r="O107" s="229"/>
      <c r="P107" s="229"/>
      <c r="Q107" s="229"/>
      <c r="R107" s="229"/>
      <c r="S107" s="229"/>
      <c r="T107" s="229"/>
      <c r="U107" s="229"/>
      <c r="V107" s="229"/>
    </row>
    <row r="108" spans="1:32" ht="20.25" customHeight="1"/>
    <row r="109" spans="1:32" ht="20.25" customHeight="1"/>
    <row r="110" spans="1:32" ht="20.25" customHeight="1"/>
    <row r="111" spans="1:32" ht="20.25" customHeight="1"/>
    <row r="112" spans="1:32" ht="20.25" customHeight="1"/>
    <row r="113" spans="3:32" ht="20.25" customHeight="1"/>
    <row r="114" spans="3:32" ht="20.25" customHeight="1"/>
    <row r="115" spans="3:32" ht="20.25" customHeight="1"/>
    <row r="116" spans="3:32" ht="20.25" customHeight="1"/>
    <row r="117" spans="3:32" ht="20.25" customHeight="1"/>
    <row r="118" spans="3:32" ht="20.25" customHeight="1"/>
    <row r="119" spans="3:32" ht="20.25" customHeight="1"/>
    <row r="120" spans="3:32" ht="20.25" customHeight="1"/>
    <row r="121" spans="3:32" s="174" customFormat="1" ht="20.25" customHeight="1">
      <c r="C121" s="175"/>
      <c r="D121" s="175"/>
      <c r="E121" s="175"/>
      <c r="F121" s="175"/>
      <c r="G121" s="176"/>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row>
    <row r="122" spans="3:32" s="174" customFormat="1" ht="20.25" customHeight="1">
      <c r="C122" s="175"/>
      <c r="D122" s="175"/>
      <c r="E122" s="175"/>
      <c r="F122" s="175"/>
      <c r="G122" s="176"/>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row>
    <row r="123" spans="3:32" s="174" customFormat="1" ht="20.25" customHeight="1">
      <c r="C123" s="175"/>
      <c r="D123" s="175"/>
      <c r="E123" s="175"/>
      <c r="F123" s="175"/>
      <c r="G123" s="176"/>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row>
    <row r="124" spans="3:32" s="174" customFormat="1" ht="20.25" customHeight="1">
      <c r="C124" s="175"/>
      <c r="D124" s="175"/>
      <c r="E124" s="175"/>
      <c r="F124" s="175"/>
      <c r="G124" s="176"/>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row>
    <row r="125" spans="3:32" s="174" customFormat="1" ht="20.25" customHeight="1">
      <c r="C125" s="175"/>
      <c r="D125" s="175"/>
      <c r="E125" s="175"/>
      <c r="F125" s="175"/>
      <c r="G125" s="176"/>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row>
    <row r="126" spans="3:32" s="174" customFormat="1" ht="20.25" customHeight="1">
      <c r="C126" s="175"/>
      <c r="D126" s="175"/>
      <c r="E126" s="175"/>
      <c r="F126" s="175"/>
      <c r="G126" s="176"/>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row>
    <row r="127" spans="3:32" s="174" customFormat="1" ht="20.25" customHeight="1">
      <c r="C127" s="175"/>
      <c r="D127" s="175"/>
      <c r="E127" s="175"/>
      <c r="F127" s="175"/>
      <c r="G127" s="176"/>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row>
    <row r="128" spans="3:32" s="174" customFormat="1" ht="20.25" customHeight="1">
      <c r="C128" s="175"/>
      <c r="D128" s="175"/>
      <c r="E128" s="175"/>
      <c r="F128" s="175"/>
      <c r="G128" s="176"/>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row>
    <row r="129" spans="3:32" s="174" customFormat="1" ht="20.25" customHeight="1">
      <c r="C129" s="175"/>
      <c r="D129" s="175"/>
      <c r="E129" s="175"/>
      <c r="F129" s="175"/>
      <c r="G129" s="176"/>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row>
    <row r="130" spans="3:32" s="174" customFormat="1" ht="20.25" customHeight="1">
      <c r="C130" s="175"/>
      <c r="D130" s="175"/>
      <c r="E130" s="175"/>
      <c r="F130" s="175"/>
      <c r="G130" s="176"/>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row>
    <row r="131" spans="3:32" s="174" customFormat="1" ht="20.25" customHeight="1">
      <c r="C131" s="175"/>
      <c r="D131" s="175"/>
      <c r="E131" s="175"/>
      <c r="F131" s="175"/>
      <c r="G131" s="176"/>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row>
    <row r="132" spans="3:32" s="174" customFormat="1" ht="20.25" customHeight="1">
      <c r="C132" s="175"/>
      <c r="D132" s="175"/>
      <c r="E132" s="175"/>
      <c r="F132" s="175"/>
      <c r="G132" s="176"/>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row>
    <row r="133" spans="3:32" s="174" customFormat="1" ht="20.25" customHeight="1">
      <c r="C133" s="175"/>
      <c r="D133" s="175"/>
      <c r="E133" s="175"/>
      <c r="F133" s="175"/>
      <c r="G133" s="176"/>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row>
    <row r="134" spans="3:32" s="174" customFormat="1" ht="20.25" customHeight="1">
      <c r="C134" s="175"/>
      <c r="D134" s="175"/>
      <c r="E134" s="175"/>
      <c r="F134" s="175"/>
      <c r="G134" s="176"/>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row>
    <row r="135" spans="3:32" s="174" customFormat="1" ht="20.25" customHeight="1">
      <c r="C135" s="175"/>
      <c r="D135" s="175"/>
      <c r="E135" s="175"/>
      <c r="F135" s="175"/>
      <c r="G135" s="176"/>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row>
    <row r="136" spans="3:32" s="174" customFormat="1" ht="20.25" customHeight="1">
      <c r="C136" s="175"/>
      <c r="D136" s="175"/>
      <c r="E136" s="175"/>
      <c r="F136" s="175"/>
      <c r="G136" s="176"/>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row>
    <row r="137" spans="3:32" s="174" customFormat="1" ht="20.25" customHeight="1">
      <c r="C137" s="175"/>
      <c r="D137" s="175"/>
      <c r="E137" s="175"/>
      <c r="F137" s="175"/>
      <c r="G137" s="176"/>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row>
    <row r="138" spans="3:32" s="174" customFormat="1" ht="20.25" customHeight="1">
      <c r="C138" s="175"/>
      <c r="D138" s="175"/>
      <c r="E138" s="175"/>
      <c r="F138" s="175"/>
      <c r="G138" s="176"/>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row>
    <row r="139" spans="3:32" s="174" customFormat="1" ht="20.25" customHeight="1">
      <c r="C139" s="175"/>
      <c r="D139" s="175"/>
      <c r="E139" s="175"/>
      <c r="F139" s="175"/>
      <c r="G139" s="176"/>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row>
    <row r="140" spans="3:32" s="174" customFormat="1" ht="20.25" customHeight="1">
      <c r="C140" s="175"/>
      <c r="D140" s="175"/>
      <c r="E140" s="175"/>
      <c r="F140" s="175"/>
      <c r="G140" s="176"/>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row>
    <row r="141" spans="3:32" s="174" customFormat="1" ht="20.25" customHeight="1">
      <c r="C141" s="175"/>
      <c r="D141" s="175"/>
      <c r="E141" s="175"/>
      <c r="F141" s="175"/>
      <c r="G141" s="176"/>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row>
    <row r="142" spans="3:32" s="174" customFormat="1" ht="20.25" customHeight="1">
      <c r="C142" s="175"/>
      <c r="D142" s="175"/>
      <c r="E142" s="175"/>
      <c r="F142" s="175"/>
      <c r="G142" s="176"/>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row>
    <row r="143" spans="3:32" s="174" customFormat="1" ht="20.25" customHeight="1">
      <c r="C143" s="175"/>
      <c r="D143" s="175"/>
      <c r="E143" s="175"/>
      <c r="F143" s="175"/>
      <c r="G143" s="176"/>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row>
    <row r="144" spans="3:32" s="174" customFormat="1" ht="20.25" customHeight="1">
      <c r="C144" s="175"/>
      <c r="D144" s="175"/>
      <c r="E144" s="175"/>
      <c r="F144" s="175"/>
      <c r="G144" s="176"/>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row>
    <row r="145" spans="3:32" s="174" customFormat="1" ht="20.25" customHeight="1">
      <c r="C145" s="175"/>
      <c r="D145" s="175"/>
      <c r="E145" s="175"/>
      <c r="F145" s="175"/>
      <c r="G145" s="176"/>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row>
    <row r="146" spans="3:32" s="174" customFormat="1" ht="20.25" customHeight="1">
      <c r="C146" s="175"/>
      <c r="D146" s="175"/>
      <c r="E146" s="175"/>
      <c r="F146" s="175"/>
      <c r="G146" s="176"/>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row>
    <row r="147" spans="3:32" s="174" customFormat="1" ht="20.25" customHeight="1">
      <c r="C147" s="175"/>
      <c r="D147" s="175"/>
      <c r="E147" s="175"/>
      <c r="F147" s="175"/>
      <c r="G147" s="176"/>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row>
    <row r="148" spans="3:32" s="174" customFormat="1" ht="20.25" customHeight="1">
      <c r="C148" s="175"/>
      <c r="D148" s="175"/>
      <c r="E148" s="175"/>
      <c r="F148" s="175"/>
      <c r="G148" s="176"/>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row>
    <row r="149" spans="3:32" s="174" customFormat="1" ht="20.25" customHeight="1">
      <c r="C149" s="175"/>
      <c r="D149" s="175"/>
      <c r="E149" s="175"/>
      <c r="F149" s="175"/>
      <c r="G149" s="176"/>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row>
    <row r="150" spans="3:32" s="174" customFormat="1" ht="20.25" customHeight="1">
      <c r="C150" s="175"/>
      <c r="D150" s="175"/>
      <c r="E150" s="175"/>
      <c r="F150" s="175"/>
      <c r="G150" s="176"/>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row>
    <row r="151" spans="3:32" s="174" customFormat="1" ht="20.25" customHeight="1">
      <c r="C151" s="175"/>
      <c r="D151" s="175"/>
      <c r="E151" s="175"/>
      <c r="F151" s="175"/>
      <c r="G151" s="176"/>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row>
    <row r="152" spans="3:32" s="174" customFormat="1" ht="20.25" customHeight="1">
      <c r="C152" s="175"/>
      <c r="D152" s="175"/>
      <c r="E152" s="175"/>
      <c r="F152" s="175"/>
      <c r="G152" s="176"/>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row>
    <row r="153" spans="3:32" s="174" customFormat="1" ht="20.25" customHeight="1">
      <c r="C153" s="175"/>
      <c r="D153" s="175"/>
      <c r="E153" s="175"/>
      <c r="F153" s="175"/>
      <c r="G153" s="176"/>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row>
    <row r="154" spans="3:32" s="174" customFormat="1" ht="20.25" customHeight="1">
      <c r="C154" s="175"/>
      <c r="D154" s="175"/>
      <c r="E154" s="175"/>
      <c r="F154" s="175"/>
      <c r="G154" s="176"/>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row>
    <row r="155" spans="3:32" s="174" customFormat="1" ht="20.25" customHeight="1">
      <c r="C155" s="175"/>
      <c r="D155" s="175"/>
      <c r="E155" s="175"/>
      <c r="F155" s="175"/>
      <c r="G155" s="176"/>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row>
    <row r="156" spans="3:32" s="174" customFormat="1" ht="20.25" customHeight="1">
      <c r="C156" s="175"/>
      <c r="D156" s="175"/>
      <c r="E156" s="175"/>
      <c r="F156" s="175"/>
      <c r="G156" s="176"/>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row>
    <row r="157" spans="3:32" s="174" customFormat="1" ht="20.25" customHeight="1">
      <c r="C157" s="175"/>
      <c r="D157" s="175"/>
      <c r="E157" s="175"/>
      <c r="F157" s="175"/>
      <c r="G157" s="176"/>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row>
    <row r="158" spans="3:32" s="174" customFormat="1" ht="20.25" customHeight="1">
      <c r="C158" s="175"/>
      <c r="D158" s="175"/>
      <c r="E158" s="175"/>
      <c r="F158" s="175"/>
      <c r="G158" s="176"/>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row>
    <row r="159" spans="3:32" s="174" customFormat="1" ht="20.25" customHeight="1">
      <c r="C159" s="175"/>
      <c r="D159" s="175"/>
      <c r="E159" s="175"/>
      <c r="F159" s="175"/>
      <c r="G159" s="176"/>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row>
    <row r="160" spans="3:32" s="174" customFormat="1" ht="20.25" customHeight="1">
      <c r="C160" s="175"/>
      <c r="D160" s="175"/>
      <c r="E160" s="175"/>
      <c r="F160" s="175"/>
      <c r="G160" s="176"/>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row>
    <row r="161" spans="3:32" s="174" customFormat="1" ht="20.25" customHeight="1">
      <c r="C161" s="175"/>
      <c r="D161" s="175"/>
      <c r="E161" s="175"/>
      <c r="F161" s="175"/>
      <c r="G161" s="176"/>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row>
    <row r="162" spans="3:32" s="174" customFormat="1" ht="20.25" customHeight="1">
      <c r="C162" s="175"/>
      <c r="D162" s="175"/>
      <c r="E162" s="175"/>
      <c r="F162" s="175"/>
      <c r="G162" s="176"/>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row>
    <row r="163" spans="3:32" s="174" customFormat="1" ht="20.25" customHeight="1">
      <c r="C163" s="175"/>
      <c r="D163" s="175"/>
      <c r="E163" s="175"/>
      <c r="F163" s="175"/>
      <c r="G163" s="176"/>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row>
    <row r="164" spans="3:32" s="174" customFormat="1" ht="20.25" customHeight="1">
      <c r="C164" s="175"/>
      <c r="D164" s="175"/>
      <c r="E164" s="175"/>
      <c r="F164" s="175"/>
      <c r="G164" s="176"/>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row>
    <row r="165" spans="3:32" s="174" customFormat="1" ht="20.25" customHeight="1">
      <c r="C165" s="175"/>
      <c r="D165" s="175"/>
      <c r="E165" s="175"/>
      <c r="F165" s="175"/>
      <c r="G165" s="176"/>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row>
    <row r="166" spans="3:32" s="174" customFormat="1" ht="20.25" customHeight="1">
      <c r="C166" s="175"/>
      <c r="D166" s="175"/>
      <c r="E166" s="175"/>
      <c r="F166" s="175"/>
      <c r="G166" s="176"/>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row>
    <row r="167" spans="3:32" s="174" customFormat="1" ht="20.25" customHeight="1">
      <c r="C167" s="175"/>
      <c r="D167" s="175"/>
      <c r="E167" s="175"/>
      <c r="F167" s="175"/>
      <c r="G167" s="176"/>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row>
    <row r="168" spans="3:32" s="174" customFormat="1" ht="20.25" customHeight="1">
      <c r="C168" s="175"/>
      <c r="D168" s="175"/>
      <c r="E168" s="175"/>
      <c r="F168" s="175"/>
      <c r="G168" s="176"/>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row>
    <row r="169" spans="3:32" s="174" customFormat="1" ht="20.25" customHeight="1">
      <c r="C169" s="175"/>
      <c r="D169" s="175"/>
      <c r="E169" s="175"/>
      <c r="F169" s="175"/>
      <c r="G169" s="176"/>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row>
    <row r="170" spans="3:32" s="174" customFormat="1" ht="20.25" customHeight="1">
      <c r="C170" s="175"/>
      <c r="D170" s="175"/>
      <c r="E170" s="175"/>
      <c r="F170" s="175"/>
      <c r="G170" s="176"/>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row>
    <row r="171" spans="3:32" s="174" customFormat="1" ht="20.25" customHeight="1">
      <c r="C171" s="175"/>
      <c r="D171" s="175"/>
      <c r="E171" s="175"/>
      <c r="F171" s="175"/>
      <c r="G171" s="176"/>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row>
    <row r="172" spans="3:32" s="174" customFormat="1" ht="20.25" customHeight="1">
      <c r="C172" s="175"/>
      <c r="D172" s="175"/>
      <c r="E172" s="175"/>
      <c r="F172" s="175"/>
      <c r="G172" s="176"/>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row>
    <row r="173" spans="3:32" s="174" customFormat="1" ht="20.25" customHeight="1">
      <c r="C173" s="175"/>
      <c r="D173" s="175"/>
      <c r="E173" s="175"/>
      <c r="F173" s="175"/>
      <c r="G173" s="176"/>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row>
    <row r="174" spans="3:32" s="174" customFormat="1" ht="20.25" customHeight="1">
      <c r="C174" s="175"/>
      <c r="D174" s="175"/>
      <c r="E174" s="175"/>
      <c r="F174" s="175"/>
      <c r="G174" s="176"/>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row>
    <row r="175" spans="3:32" s="174" customFormat="1" ht="20.25" customHeight="1">
      <c r="C175" s="175"/>
      <c r="D175" s="175"/>
      <c r="E175" s="175"/>
      <c r="F175" s="175"/>
      <c r="G175" s="176"/>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row>
    <row r="176" spans="3:32" s="174" customFormat="1" ht="20.25" customHeight="1">
      <c r="C176" s="175"/>
      <c r="D176" s="175"/>
      <c r="E176" s="175"/>
      <c r="F176" s="175"/>
      <c r="G176" s="176"/>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row>
    <row r="177" spans="3:32" s="174" customFormat="1" ht="20.25" customHeight="1">
      <c r="C177" s="175"/>
      <c r="D177" s="175"/>
      <c r="E177" s="175"/>
      <c r="F177" s="175"/>
      <c r="G177" s="176"/>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row>
    <row r="178" spans="3:32" s="174" customFormat="1" ht="20.25" customHeight="1">
      <c r="C178" s="175"/>
      <c r="D178" s="175"/>
      <c r="E178" s="175"/>
      <c r="F178" s="175"/>
      <c r="G178" s="176"/>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row>
    <row r="179" spans="3:32" s="174" customFormat="1" ht="20.25" customHeight="1">
      <c r="C179" s="175"/>
      <c r="D179" s="175"/>
      <c r="E179" s="175"/>
      <c r="F179" s="175"/>
      <c r="G179" s="176"/>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row>
    <row r="180" spans="3:32" s="174" customFormat="1" ht="20.25" customHeight="1">
      <c r="C180" s="175"/>
      <c r="D180" s="175"/>
      <c r="E180" s="175"/>
      <c r="F180" s="175"/>
      <c r="G180" s="176"/>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row>
    <row r="181" spans="3:32" s="174" customFormat="1" ht="20.25" customHeight="1">
      <c r="C181" s="175"/>
      <c r="D181" s="175"/>
      <c r="E181" s="175"/>
      <c r="F181" s="175"/>
      <c r="G181" s="176"/>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row>
    <row r="182" spans="3:32" s="174" customFormat="1" ht="20.25" customHeight="1">
      <c r="C182" s="175"/>
      <c r="D182" s="175"/>
      <c r="E182" s="175"/>
      <c r="F182" s="175"/>
      <c r="G182" s="176"/>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row>
    <row r="183" spans="3:32" s="174" customFormat="1" ht="20.25" customHeight="1">
      <c r="C183" s="175"/>
      <c r="D183" s="175"/>
      <c r="E183" s="175"/>
      <c r="F183" s="175"/>
      <c r="G183" s="176"/>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row>
    <row r="184" spans="3:32" s="174" customFormat="1" ht="20.25" customHeight="1">
      <c r="C184" s="175"/>
      <c r="D184" s="175"/>
      <c r="E184" s="175"/>
      <c r="F184" s="175"/>
      <c r="G184" s="176"/>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row>
    <row r="185" spans="3:32" s="174" customFormat="1" ht="20.25" customHeight="1">
      <c r="C185" s="175"/>
      <c r="D185" s="175"/>
      <c r="E185" s="175"/>
      <c r="F185" s="175"/>
      <c r="G185" s="176"/>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row>
    <row r="186" spans="3:32" s="174" customFormat="1" ht="20.25" customHeight="1">
      <c r="C186" s="175"/>
      <c r="D186" s="175"/>
      <c r="E186" s="175"/>
      <c r="F186" s="175"/>
      <c r="G186" s="176"/>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row>
    <row r="187" spans="3:32" s="174" customFormat="1" ht="20.25" customHeight="1">
      <c r="C187" s="175"/>
      <c r="D187" s="175"/>
      <c r="E187" s="175"/>
      <c r="F187" s="175"/>
      <c r="G187" s="176"/>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row>
    <row r="188" spans="3:32" s="174" customFormat="1" ht="20.25" customHeight="1">
      <c r="C188" s="175"/>
      <c r="D188" s="175"/>
      <c r="E188" s="175"/>
      <c r="F188" s="175"/>
      <c r="G188" s="176"/>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row>
    <row r="189" spans="3:32" s="174" customFormat="1" ht="20.25" customHeight="1">
      <c r="C189" s="175"/>
      <c r="D189" s="175"/>
      <c r="E189" s="175"/>
      <c r="F189" s="175"/>
      <c r="G189" s="176"/>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row>
    <row r="190" spans="3:32" s="174" customFormat="1" ht="20.25" customHeight="1">
      <c r="C190" s="175"/>
      <c r="D190" s="175"/>
      <c r="E190" s="175"/>
      <c r="F190" s="175"/>
      <c r="G190" s="176"/>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row>
    <row r="191" spans="3:32" s="174" customFormat="1" ht="20.25" customHeight="1">
      <c r="C191" s="175"/>
      <c r="D191" s="175"/>
      <c r="E191" s="175"/>
      <c r="F191" s="175"/>
      <c r="G191" s="176"/>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row>
    <row r="192" spans="3:32" s="174" customFormat="1" ht="20.25" customHeight="1">
      <c r="C192" s="175"/>
      <c r="D192" s="175"/>
      <c r="E192" s="175"/>
      <c r="F192" s="175"/>
      <c r="G192" s="176"/>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row>
    <row r="193" spans="3:32" s="174" customFormat="1" ht="20.25" customHeight="1">
      <c r="C193" s="175"/>
      <c r="D193" s="175"/>
      <c r="E193" s="175"/>
      <c r="F193" s="175"/>
      <c r="G193" s="176"/>
      <c r="H193" s="175"/>
      <c r="I193" s="175"/>
      <c r="J193" s="175"/>
      <c r="K193" s="175"/>
      <c r="L193" s="175"/>
      <c r="M193" s="175"/>
      <c r="N193" s="175"/>
      <c r="O193" s="175"/>
      <c r="P193" s="175"/>
      <c r="Q193" s="175"/>
      <c r="R193" s="175"/>
      <c r="S193" s="175"/>
      <c r="T193" s="175"/>
      <c r="U193" s="175"/>
      <c r="V193" s="175"/>
      <c r="W193" s="175"/>
      <c r="X193" s="175"/>
      <c r="Y193" s="175"/>
      <c r="Z193" s="175"/>
      <c r="AA193" s="175"/>
      <c r="AB193" s="175"/>
      <c r="AC193" s="175"/>
      <c r="AD193" s="175"/>
      <c r="AE193" s="175"/>
      <c r="AF193" s="175"/>
    </row>
    <row r="194" spans="3:32" s="174" customFormat="1" ht="20.25" customHeight="1">
      <c r="C194" s="175"/>
      <c r="D194" s="175"/>
      <c r="E194" s="175"/>
      <c r="F194" s="175"/>
      <c r="G194" s="176"/>
      <c r="H194" s="175"/>
      <c r="I194" s="175"/>
      <c r="J194" s="175"/>
      <c r="K194" s="175"/>
      <c r="L194" s="175"/>
      <c r="M194" s="175"/>
      <c r="N194" s="175"/>
      <c r="O194" s="175"/>
      <c r="P194" s="175"/>
      <c r="Q194" s="175"/>
      <c r="R194" s="175"/>
      <c r="S194" s="175"/>
      <c r="T194" s="175"/>
      <c r="U194" s="175"/>
      <c r="V194" s="175"/>
      <c r="W194" s="175"/>
      <c r="X194" s="175"/>
      <c r="Y194" s="175"/>
      <c r="Z194" s="175"/>
      <c r="AA194" s="175"/>
      <c r="AB194" s="175"/>
      <c r="AC194" s="175"/>
      <c r="AD194" s="175"/>
      <c r="AE194" s="175"/>
      <c r="AF194" s="175"/>
    </row>
    <row r="195" spans="3:32" s="174" customFormat="1" ht="20.25" customHeight="1">
      <c r="C195" s="175"/>
      <c r="D195" s="175"/>
      <c r="E195" s="175"/>
      <c r="F195" s="175"/>
      <c r="G195" s="176"/>
      <c r="H195" s="175"/>
      <c r="I195" s="175"/>
      <c r="J195" s="175"/>
      <c r="K195" s="175"/>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row>
    <row r="196" spans="3:32" s="174" customFormat="1" ht="20.25" customHeight="1">
      <c r="C196" s="175"/>
      <c r="D196" s="175"/>
      <c r="E196" s="175"/>
      <c r="F196" s="175"/>
      <c r="G196" s="176"/>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row>
    <row r="197" spans="3:32" s="174" customFormat="1" ht="20.25" customHeight="1">
      <c r="C197" s="175"/>
      <c r="D197" s="175"/>
      <c r="E197" s="175"/>
      <c r="F197" s="175"/>
      <c r="G197" s="176"/>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row>
  </sheetData>
  <mergeCells count="66">
    <mergeCell ref="A3:AF3"/>
    <mergeCell ref="S5:V5"/>
    <mergeCell ref="X5:AF5"/>
    <mergeCell ref="A7:C7"/>
    <mergeCell ref="D7:E7"/>
    <mergeCell ref="F7:G7"/>
    <mergeCell ref="H7:X7"/>
    <mergeCell ref="Y7:AB7"/>
    <mergeCell ref="AC7:AF7"/>
    <mergeCell ref="A63:AF63"/>
    <mergeCell ref="S65:V65"/>
    <mergeCell ref="W65:AF65"/>
    <mergeCell ref="A67:C67"/>
    <mergeCell ref="D67:E67"/>
    <mergeCell ref="F67:G67"/>
    <mergeCell ref="H67:AF6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8:C69"/>
    <mergeCell ref="H68:H69"/>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35"/>
  <dataValidations count="1">
    <dataValidation type="list" allowBlank="1" showDropDown="0" showInputMessage="1" showErrorMessage="1" sqref="R79 A86 L77:L83 O82 O85:O87 U68:U69 R77 U77 O77 D86:D87 M75:M76 Q68:Q70 D76:D78 Q100 L74 O71:O73 O79 D102:D103 L94 O98 A76:A77 D94:D95 O91:O93 O101:O103 A102 L97:L99 M95:M96 M68:M73 Q84 M84:M93 Q90 I68:I105 M100:M105 A94 U61 Y52:Y53 AC52:AC53 AC55 Y55 A56 O53:O55 U51 Y41 A44 D44:D45 O39:O41 L42 O46 M43:M44 AC41 Y38:Y39 AC38:AC39 U37 D30 A32 Y28:Y29 AC28:AC29 D32:D33 AC31 Y31 O29:O31 U27 U8:U9 O17 L14 O19 R19 D20:D21 D17:D18 R17 U17 A18 O22 M15:M16 O11:O13 AC10:AC11 Q8:Q10 M8:M13 Y10:Y11 O24:O25 R25 L17:L25 M26:M33 Q26:Q28 A34:A35 O34:O35 L34:L35 R35 Q36:Q38 M36:M41 R49 L45:L49 O48:O49 M50:M57 Q50:Q52 R59 L58:L59 O58:O59 D56:D59 A59 I8:I61 Q60:Q61 M60:M61">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r:id="rId1"/>
  <headerFooter>
    <oddHeader>&amp;R&amp;A</oddHeader>
  </headerFooter>
  <rowBreaks count="4" manualBreakCount="4">
    <brk id="51" max="31" man="1"/>
    <brk id="61" max="31" man="1"/>
    <brk id="107" max="31" man="1"/>
    <brk id="17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4:AF969"/>
  <sheetViews>
    <sheetView view="pageBreakPreview" zoomScaleSheetLayoutView="100" workbookViewId="0">
      <selection activeCell="O18" sqref="O18:AF18"/>
    </sheetView>
  </sheetViews>
  <sheetFormatPr defaultColWidth="4" defaultRowHeight="17.25"/>
  <cols>
    <col min="1" max="1" width="1.5" style="365" customWidth="1"/>
    <col min="2" max="12" width="3.25" style="365" customWidth="1"/>
    <col min="13" max="13" width="13" style="365" customWidth="1"/>
    <col min="14" max="14" width="4.125" style="365" bestFit="1" customWidth="1"/>
    <col min="15" max="32" width="3.25" style="365" customWidth="1"/>
    <col min="33" max="33" width="1.5" style="365" customWidth="1"/>
    <col min="34" max="36" width="3.25" style="365" customWidth="1"/>
    <col min="37" max="16384" width="4" style="365"/>
  </cols>
  <sheetData>
    <row r="4" spans="1:32">
      <c r="W4" s="370" t="s">
        <v>280</v>
      </c>
      <c r="X4" s="390"/>
      <c r="Y4" s="390"/>
      <c r="Z4" s="371" t="s">
        <v>1</v>
      </c>
      <c r="AA4" s="390"/>
      <c r="AB4" s="390"/>
      <c r="AC4" s="371" t="s">
        <v>283</v>
      </c>
      <c r="AD4" s="390"/>
      <c r="AE4" s="390"/>
      <c r="AF4" s="371" t="s">
        <v>689</v>
      </c>
    </row>
    <row r="5" spans="1:32">
      <c r="B5" s="370" t="s">
        <v>822</v>
      </c>
      <c r="C5" s="370"/>
      <c r="D5" s="370"/>
      <c r="E5" s="370"/>
      <c r="F5" s="370"/>
      <c r="G5" s="390" t="s">
        <v>810</v>
      </c>
      <c r="H5" s="390"/>
      <c r="I5" s="390"/>
      <c r="J5" s="390"/>
      <c r="K5" s="371"/>
    </row>
    <row r="6" spans="1:32">
      <c r="B6" s="371"/>
      <c r="C6" s="371"/>
      <c r="D6" s="371"/>
      <c r="E6" s="371"/>
      <c r="F6" s="371"/>
      <c r="G6" s="371"/>
      <c r="H6" s="371"/>
      <c r="I6" s="371"/>
      <c r="J6" s="371"/>
      <c r="K6" s="371"/>
    </row>
    <row r="7" spans="1:32">
      <c r="S7" s="370" t="s">
        <v>414</v>
      </c>
      <c r="T7" s="370"/>
      <c r="U7" s="370"/>
      <c r="V7" s="370"/>
      <c r="W7" s="370"/>
      <c r="X7" s="370"/>
      <c r="Y7" s="370"/>
      <c r="Z7" s="370"/>
      <c r="AA7" s="370"/>
      <c r="AB7" s="370"/>
      <c r="AC7" s="370"/>
      <c r="AD7" s="370"/>
      <c r="AE7" s="370"/>
      <c r="AF7" s="370"/>
    </row>
    <row r="9" spans="1:32" ht="20.25" customHeight="1">
      <c r="B9" s="372" t="s">
        <v>824</v>
      </c>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row>
    <row r="10" spans="1:32" ht="20.25" customHeight="1">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row>
    <row r="11" spans="1:32">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32">
      <c r="A12" s="365" t="s">
        <v>176</v>
      </c>
    </row>
    <row r="14" spans="1:32" ht="36" customHeight="1">
      <c r="R14" s="374" t="s">
        <v>150</v>
      </c>
      <c r="S14" s="382"/>
      <c r="T14" s="382"/>
      <c r="U14" s="382"/>
      <c r="V14" s="391"/>
      <c r="W14" s="374"/>
      <c r="X14" s="382"/>
      <c r="Y14" s="382"/>
      <c r="Z14" s="382"/>
      <c r="AA14" s="382"/>
      <c r="AB14" s="382"/>
      <c r="AC14" s="382"/>
      <c r="AD14" s="382"/>
      <c r="AE14" s="382"/>
      <c r="AF14" s="391"/>
    </row>
    <row r="15" spans="1:32" ht="13.5" customHeight="1"/>
    <row r="16" spans="1:32" s="366" customFormat="1" ht="34.5" customHeight="1">
      <c r="A16" s="366"/>
      <c r="B16" s="374" t="s">
        <v>178</v>
      </c>
      <c r="C16" s="382"/>
      <c r="D16" s="382"/>
      <c r="E16" s="382"/>
      <c r="F16" s="382"/>
      <c r="G16" s="382"/>
      <c r="H16" s="382"/>
      <c r="I16" s="382"/>
      <c r="J16" s="382"/>
      <c r="K16" s="382"/>
      <c r="L16" s="391"/>
      <c r="M16" s="382" t="s">
        <v>179</v>
      </c>
      <c r="N16" s="391"/>
      <c r="O16" s="374" t="s">
        <v>157</v>
      </c>
      <c r="P16" s="382"/>
      <c r="Q16" s="382"/>
      <c r="R16" s="382"/>
      <c r="S16" s="382"/>
      <c r="T16" s="382"/>
      <c r="U16" s="382"/>
      <c r="V16" s="382"/>
      <c r="W16" s="382"/>
      <c r="X16" s="382"/>
      <c r="Y16" s="382"/>
      <c r="Z16" s="382"/>
      <c r="AA16" s="382"/>
      <c r="AB16" s="382"/>
      <c r="AC16" s="382"/>
      <c r="AD16" s="382"/>
      <c r="AE16" s="382"/>
      <c r="AF16" s="391"/>
    </row>
    <row r="17" spans="2:32" s="366" customFormat="1" ht="19.5" customHeight="1">
      <c r="B17" s="375" t="s">
        <v>182</v>
      </c>
      <c r="C17" s="383"/>
      <c r="D17" s="383"/>
      <c r="E17" s="383"/>
      <c r="F17" s="383"/>
      <c r="G17" s="383"/>
      <c r="H17" s="383"/>
      <c r="I17" s="383"/>
      <c r="J17" s="383"/>
      <c r="K17" s="383"/>
      <c r="L17" s="392"/>
      <c r="M17" s="400" t="s">
        <v>794</v>
      </c>
      <c r="N17" s="405" t="s">
        <v>186</v>
      </c>
      <c r="O17" s="412" t="s">
        <v>722</v>
      </c>
      <c r="P17" s="408"/>
      <c r="Q17" s="408"/>
      <c r="R17" s="408"/>
      <c r="S17" s="408"/>
      <c r="T17" s="408"/>
      <c r="U17" s="408"/>
      <c r="V17" s="408"/>
      <c r="W17" s="408"/>
      <c r="X17" s="408"/>
      <c r="Y17" s="408"/>
      <c r="Z17" s="408"/>
      <c r="AA17" s="408"/>
      <c r="AB17" s="408"/>
      <c r="AC17" s="408"/>
      <c r="AD17" s="408"/>
      <c r="AE17" s="408"/>
      <c r="AF17" s="405"/>
    </row>
    <row r="18" spans="2:32" s="366" customFormat="1" ht="19.5" customHeight="1">
      <c r="B18" s="376"/>
      <c r="C18" s="385"/>
      <c r="D18" s="385"/>
      <c r="E18" s="385"/>
      <c r="F18" s="385"/>
      <c r="G18" s="385"/>
      <c r="H18" s="385"/>
      <c r="I18" s="385"/>
      <c r="J18" s="385"/>
      <c r="K18" s="385"/>
      <c r="L18" s="393"/>
      <c r="M18" s="374"/>
      <c r="N18" s="406" t="s">
        <v>186</v>
      </c>
      <c r="O18" s="412"/>
      <c r="P18" s="408"/>
      <c r="Q18" s="408"/>
      <c r="R18" s="408"/>
      <c r="S18" s="408"/>
      <c r="T18" s="408"/>
      <c r="U18" s="408"/>
      <c r="V18" s="408"/>
      <c r="W18" s="408"/>
      <c r="X18" s="408"/>
      <c r="Y18" s="408"/>
      <c r="Z18" s="408"/>
      <c r="AA18" s="408"/>
      <c r="AB18" s="408"/>
      <c r="AC18" s="408"/>
      <c r="AD18" s="408"/>
      <c r="AE18" s="408"/>
      <c r="AF18" s="405"/>
    </row>
    <row r="19" spans="2:32" s="366" customFormat="1" ht="19.5" customHeight="1">
      <c r="B19" s="377"/>
      <c r="C19" s="384"/>
      <c r="D19" s="384"/>
      <c r="E19" s="384"/>
      <c r="F19" s="384"/>
      <c r="G19" s="384"/>
      <c r="H19" s="384"/>
      <c r="I19" s="384"/>
      <c r="J19" s="384"/>
      <c r="K19" s="384"/>
      <c r="L19" s="394"/>
      <c r="M19" s="374"/>
      <c r="N19" s="406" t="s">
        <v>186</v>
      </c>
      <c r="O19" s="412"/>
      <c r="P19" s="408"/>
      <c r="Q19" s="408"/>
      <c r="R19" s="408"/>
      <c r="S19" s="408"/>
      <c r="T19" s="408"/>
      <c r="U19" s="408"/>
      <c r="V19" s="408"/>
      <c r="W19" s="408"/>
      <c r="X19" s="408"/>
      <c r="Y19" s="408"/>
      <c r="Z19" s="408"/>
      <c r="AA19" s="408"/>
      <c r="AB19" s="408"/>
      <c r="AC19" s="408"/>
      <c r="AD19" s="408"/>
      <c r="AE19" s="408"/>
      <c r="AF19" s="405"/>
    </row>
    <row r="20" spans="2:32" s="366" customFormat="1" ht="19.5" customHeight="1">
      <c r="B20" s="375" t="s">
        <v>188</v>
      </c>
      <c r="C20" s="383"/>
      <c r="D20" s="383"/>
      <c r="E20" s="383"/>
      <c r="F20" s="383"/>
      <c r="G20" s="383"/>
      <c r="H20" s="383"/>
      <c r="I20" s="383"/>
      <c r="J20" s="383"/>
      <c r="K20" s="383"/>
      <c r="L20" s="392"/>
      <c r="M20" s="374"/>
      <c r="N20" s="407" t="s">
        <v>186</v>
      </c>
      <c r="O20" s="412"/>
      <c r="P20" s="408"/>
      <c r="Q20" s="408"/>
      <c r="R20" s="408"/>
      <c r="S20" s="408"/>
      <c r="T20" s="408"/>
      <c r="U20" s="408"/>
      <c r="V20" s="408"/>
      <c r="W20" s="408"/>
      <c r="X20" s="408"/>
      <c r="Y20" s="408"/>
      <c r="Z20" s="408"/>
      <c r="AA20" s="408"/>
      <c r="AB20" s="408"/>
      <c r="AC20" s="408"/>
      <c r="AD20" s="408"/>
      <c r="AE20" s="408"/>
      <c r="AF20" s="405"/>
    </row>
    <row r="21" spans="2:32" s="366" customFormat="1" ht="19.5" customHeight="1">
      <c r="B21" s="376"/>
      <c r="C21" s="385"/>
      <c r="D21" s="385"/>
      <c r="E21" s="385"/>
      <c r="F21" s="385"/>
      <c r="G21" s="385"/>
      <c r="H21" s="385"/>
      <c r="I21" s="385"/>
      <c r="J21" s="385"/>
      <c r="K21" s="385"/>
      <c r="L21" s="393"/>
      <c r="M21" s="374"/>
      <c r="N21" s="407" t="s">
        <v>186</v>
      </c>
      <c r="O21" s="412"/>
      <c r="P21" s="408"/>
      <c r="Q21" s="408"/>
      <c r="R21" s="408"/>
      <c r="S21" s="408"/>
      <c r="T21" s="408"/>
      <c r="U21" s="408"/>
      <c r="V21" s="408"/>
      <c r="W21" s="408"/>
      <c r="X21" s="408"/>
      <c r="Y21" s="408"/>
      <c r="Z21" s="408"/>
      <c r="AA21" s="408"/>
      <c r="AB21" s="408"/>
      <c r="AC21" s="408"/>
      <c r="AD21" s="408"/>
      <c r="AE21" s="408"/>
      <c r="AF21" s="405"/>
    </row>
    <row r="22" spans="2:32" s="366" customFormat="1" ht="19.5" customHeight="1">
      <c r="B22" s="377"/>
      <c r="C22" s="384"/>
      <c r="D22" s="384"/>
      <c r="E22" s="384"/>
      <c r="F22" s="384"/>
      <c r="G22" s="384"/>
      <c r="H22" s="384"/>
      <c r="I22" s="384"/>
      <c r="J22" s="384"/>
      <c r="K22" s="384"/>
      <c r="L22" s="394"/>
      <c r="M22" s="390"/>
      <c r="N22" s="408" t="s">
        <v>186</v>
      </c>
      <c r="O22" s="412"/>
      <c r="P22" s="408"/>
      <c r="Q22" s="408"/>
      <c r="R22" s="408"/>
      <c r="S22" s="408"/>
      <c r="T22" s="408"/>
      <c r="U22" s="408"/>
      <c r="V22" s="408"/>
      <c r="W22" s="408"/>
      <c r="X22" s="408"/>
      <c r="Y22" s="408"/>
      <c r="Z22" s="408"/>
      <c r="AA22" s="408"/>
      <c r="AB22" s="408"/>
      <c r="AC22" s="408"/>
      <c r="AD22" s="408"/>
      <c r="AE22" s="408"/>
      <c r="AF22" s="405"/>
    </row>
    <row r="23" spans="2:32" s="366" customFormat="1" ht="19.5" customHeight="1">
      <c r="B23" s="375" t="s">
        <v>191</v>
      </c>
      <c r="C23" s="383"/>
      <c r="D23" s="383"/>
      <c r="E23" s="383"/>
      <c r="F23" s="383"/>
      <c r="G23" s="383"/>
      <c r="H23" s="383"/>
      <c r="I23" s="383"/>
      <c r="J23" s="383"/>
      <c r="K23" s="383"/>
      <c r="L23" s="392"/>
      <c r="M23" s="374"/>
      <c r="N23" s="407" t="s">
        <v>186</v>
      </c>
      <c r="O23" s="412"/>
      <c r="P23" s="408"/>
      <c r="Q23" s="408"/>
      <c r="R23" s="408"/>
      <c r="S23" s="408"/>
      <c r="T23" s="408"/>
      <c r="U23" s="408"/>
      <c r="V23" s="408"/>
      <c r="W23" s="408"/>
      <c r="X23" s="408"/>
      <c r="Y23" s="408"/>
      <c r="Z23" s="408"/>
      <c r="AA23" s="408"/>
      <c r="AB23" s="408"/>
      <c r="AC23" s="408"/>
      <c r="AD23" s="408"/>
      <c r="AE23" s="408"/>
      <c r="AF23" s="405"/>
    </row>
    <row r="24" spans="2:32" s="366" customFormat="1" ht="19.5" customHeight="1">
      <c r="B24" s="376"/>
      <c r="C24" s="385"/>
      <c r="D24" s="385"/>
      <c r="E24" s="385"/>
      <c r="F24" s="385"/>
      <c r="G24" s="385"/>
      <c r="H24" s="385"/>
      <c r="I24" s="385"/>
      <c r="J24" s="385"/>
      <c r="K24" s="385"/>
      <c r="L24" s="393"/>
      <c r="M24" s="374"/>
      <c r="N24" s="407" t="s">
        <v>186</v>
      </c>
      <c r="O24" s="412"/>
      <c r="P24" s="408"/>
      <c r="Q24" s="408"/>
      <c r="R24" s="408"/>
      <c r="S24" s="408"/>
      <c r="T24" s="408"/>
      <c r="U24" s="408"/>
      <c r="V24" s="408"/>
      <c r="W24" s="408"/>
      <c r="X24" s="408"/>
      <c r="Y24" s="408"/>
      <c r="Z24" s="408"/>
      <c r="AA24" s="408"/>
      <c r="AB24" s="408"/>
      <c r="AC24" s="408"/>
      <c r="AD24" s="408"/>
      <c r="AE24" s="408"/>
      <c r="AF24" s="405"/>
    </row>
    <row r="25" spans="2:32" s="366" customFormat="1" ht="19.5" customHeight="1">
      <c r="B25" s="377"/>
      <c r="C25" s="384"/>
      <c r="D25" s="384"/>
      <c r="E25" s="384"/>
      <c r="F25" s="384"/>
      <c r="G25" s="384"/>
      <c r="H25" s="384"/>
      <c r="I25" s="384"/>
      <c r="J25" s="384"/>
      <c r="K25" s="384"/>
      <c r="L25" s="394"/>
      <c r="M25" s="390"/>
      <c r="N25" s="408" t="s">
        <v>186</v>
      </c>
      <c r="O25" s="412"/>
      <c r="P25" s="408"/>
      <c r="Q25" s="408"/>
      <c r="R25" s="408"/>
      <c r="S25" s="408"/>
      <c r="T25" s="408"/>
      <c r="U25" s="408"/>
      <c r="V25" s="408"/>
      <c r="W25" s="408"/>
      <c r="X25" s="408"/>
      <c r="Y25" s="408"/>
      <c r="Z25" s="408"/>
      <c r="AA25" s="408"/>
      <c r="AB25" s="408"/>
      <c r="AC25" s="408"/>
      <c r="AD25" s="408"/>
      <c r="AE25" s="408"/>
      <c r="AF25" s="405"/>
    </row>
    <row r="26" spans="2:32" s="366" customFormat="1" ht="19.5" customHeight="1">
      <c r="B26" s="375" t="s">
        <v>15</v>
      </c>
      <c r="C26" s="383"/>
      <c r="D26" s="383"/>
      <c r="E26" s="383"/>
      <c r="F26" s="383"/>
      <c r="G26" s="383"/>
      <c r="H26" s="383"/>
      <c r="I26" s="383"/>
      <c r="J26" s="383"/>
      <c r="K26" s="383"/>
      <c r="L26" s="392"/>
      <c r="M26" s="374"/>
      <c r="N26" s="407" t="s">
        <v>186</v>
      </c>
      <c r="O26" s="412"/>
      <c r="P26" s="408"/>
      <c r="Q26" s="408"/>
      <c r="R26" s="408"/>
      <c r="S26" s="408"/>
      <c r="T26" s="408"/>
      <c r="U26" s="408"/>
      <c r="V26" s="408"/>
      <c r="W26" s="408"/>
      <c r="X26" s="408"/>
      <c r="Y26" s="408"/>
      <c r="Z26" s="408"/>
      <c r="AA26" s="408"/>
      <c r="AB26" s="408"/>
      <c r="AC26" s="408"/>
      <c r="AD26" s="408"/>
      <c r="AE26" s="408"/>
      <c r="AF26" s="405"/>
    </row>
    <row r="27" spans="2:32" s="366" customFormat="1" ht="19.5" customHeight="1">
      <c r="B27" s="378"/>
      <c r="C27" s="372"/>
      <c r="D27" s="372"/>
      <c r="E27" s="372"/>
      <c r="F27" s="372"/>
      <c r="G27" s="372"/>
      <c r="H27" s="372"/>
      <c r="I27" s="372"/>
      <c r="J27" s="372"/>
      <c r="K27" s="372"/>
      <c r="L27" s="395"/>
      <c r="M27" s="374"/>
      <c r="N27" s="407" t="s">
        <v>186</v>
      </c>
      <c r="O27" s="412"/>
      <c r="P27" s="408"/>
      <c r="Q27" s="408"/>
      <c r="R27" s="408"/>
      <c r="S27" s="408"/>
      <c r="T27" s="408"/>
      <c r="U27" s="408"/>
      <c r="V27" s="408"/>
      <c r="W27" s="408"/>
      <c r="X27" s="408"/>
      <c r="Y27" s="408"/>
      <c r="Z27" s="408"/>
      <c r="AA27" s="408"/>
      <c r="AB27" s="408"/>
      <c r="AC27" s="408"/>
      <c r="AD27" s="408"/>
      <c r="AE27" s="408"/>
      <c r="AF27" s="405"/>
    </row>
    <row r="28" spans="2:32" s="366" customFormat="1" ht="19.5" customHeight="1">
      <c r="B28" s="379"/>
      <c r="C28" s="386"/>
      <c r="D28" s="386"/>
      <c r="E28" s="386"/>
      <c r="F28" s="386"/>
      <c r="G28" s="386"/>
      <c r="H28" s="386"/>
      <c r="I28" s="386"/>
      <c r="J28" s="386"/>
      <c r="K28" s="386"/>
      <c r="L28" s="396"/>
      <c r="M28" s="390"/>
      <c r="N28" s="408" t="s">
        <v>186</v>
      </c>
      <c r="O28" s="412"/>
      <c r="P28" s="408"/>
      <c r="Q28" s="408"/>
      <c r="R28" s="408"/>
      <c r="S28" s="408"/>
      <c r="T28" s="408"/>
      <c r="U28" s="408"/>
      <c r="V28" s="408"/>
      <c r="W28" s="408"/>
      <c r="X28" s="408"/>
      <c r="Y28" s="408"/>
      <c r="Z28" s="408"/>
      <c r="AA28" s="408"/>
      <c r="AB28" s="408"/>
      <c r="AC28" s="408"/>
      <c r="AD28" s="408"/>
      <c r="AE28" s="408"/>
      <c r="AF28" s="405"/>
    </row>
    <row r="29" spans="2:32" s="366" customFormat="1" ht="19.5" customHeight="1">
      <c r="B29" s="375" t="s">
        <v>193</v>
      </c>
      <c r="C29" s="383"/>
      <c r="D29" s="383"/>
      <c r="E29" s="383"/>
      <c r="F29" s="383"/>
      <c r="G29" s="383"/>
      <c r="H29" s="383"/>
      <c r="I29" s="383"/>
      <c r="J29" s="383"/>
      <c r="K29" s="383"/>
      <c r="L29" s="392"/>
      <c r="M29" s="374"/>
      <c r="N29" s="407" t="s">
        <v>186</v>
      </c>
      <c r="O29" s="412"/>
      <c r="P29" s="408"/>
      <c r="Q29" s="408"/>
      <c r="R29" s="408"/>
      <c r="S29" s="408"/>
      <c r="T29" s="408"/>
      <c r="U29" s="408"/>
      <c r="V29" s="408"/>
      <c r="W29" s="408"/>
      <c r="X29" s="408"/>
      <c r="Y29" s="408"/>
      <c r="Z29" s="408"/>
      <c r="AA29" s="408"/>
      <c r="AB29" s="408"/>
      <c r="AC29" s="408"/>
      <c r="AD29" s="408"/>
      <c r="AE29" s="408"/>
      <c r="AF29" s="405"/>
    </row>
    <row r="30" spans="2:32" s="366" customFormat="1" ht="19.5" customHeight="1">
      <c r="B30" s="376"/>
      <c r="C30" s="385"/>
      <c r="D30" s="385"/>
      <c r="E30" s="385"/>
      <c r="F30" s="385"/>
      <c r="G30" s="385"/>
      <c r="H30" s="385"/>
      <c r="I30" s="385"/>
      <c r="J30" s="385"/>
      <c r="K30" s="385"/>
      <c r="L30" s="393"/>
      <c r="M30" s="374"/>
      <c r="N30" s="407" t="s">
        <v>186</v>
      </c>
      <c r="O30" s="412"/>
      <c r="P30" s="408"/>
      <c r="Q30" s="408"/>
      <c r="R30" s="408"/>
      <c r="S30" s="408"/>
      <c r="T30" s="408"/>
      <c r="U30" s="408"/>
      <c r="V30" s="408"/>
      <c r="W30" s="408"/>
      <c r="X30" s="408"/>
      <c r="Y30" s="408"/>
      <c r="Z30" s="408"/>
      <c r="AA30" s="408"/>
      <c r="AB30" s="408"/>
      <c r="AC30" s="408"/>
      <c r="AD30" s="408"/>
      <c r="AE30" s="408"/>
      <c r="AF30" s="405"/>
    </row>
    <row r="31" spans="2:32" s="366" customFormat="1" ht="19.5" customHeight="1">
      <c r="B31" s="377"/>
      <c r="C31" s="384"/>
      <c r="D31" s="384"/>
      <c r="E31" s="384"/>
      <c r="F31" s="384"/>
      <c r="G31" s="384"/>
      <c r="H31" s="384"/>
      <c r="I31" s="384"/>
      <c r="J31" s="384"/>
      <c r="K31" s="384"/>
      <c r="L31" s="394"/>
      <c r="M31" s="390"/>
      <c r="N31" s="408" t="s">
        <v>186</v>
      </c>
      <c r="O31" s="412"/>
      <c r="P31" s="408"/>
      <c r="Q31" s="408"/>
      <c r="R31" s="408"/>
      <c r="S31" s="408"/>
      <c r="T31" s="408"/>
      <c r="U31" s="408"/>
      <c r="V31" s="408"/>
      <c r="W31" s="408"/>
      <c r="X31" s="408"/>
      <c r="Y31" s="408"/>
      <c r="Z31" s="408"/>
      <c r="AA31" s="408"/>
      <c r="AB31" s="408"/>
      <c r="AC31" s="408"/>
      <c r="AD31" s="408"/>
      <c r="AE31" s="408"/>
      <c r="AF31" s="405"/>
    </row>
    <row r="32" spans="2:32" s="366" customFormat="1" ht="19.5" customHeight="1">
      <c r="B32" s="375" t="s">
        <v>149</v>
      </c>
      <c r="C32" s="383"/>
      <c r="D32" s="383"/>
      <c r="E32" s="383"/>
      <c r="F32" s="383"/>
      <c r="G32" s="383"/>
      <c r="H32" s="383"/>
      <c r="I32" s="383"/>
      <c r="J32" s="383"/>
      <c r="K32" s="383"/>
      <c r="L32" s="392"/>
      <c r="M32" s="374"/>
      <c r="N32" s="407" t="s">
        <v>186</v>
      </c>
      <c r="O32" s="412"/>
      <c r="P32" s="408"/>
      <c r="Q32" s="408"/>
      <c r="R32" s="408"/>
      <c r="S32" s="408"/>
      <c r="T32" s="408"/>
      <c r="U32" s="408"/>
      <c r="V32" s="408"/>
      <c r="W32" s="408"/>
      <c r="X32" s="408"/>
      <c r="Y32" s="408"/>
      <c r="Z32" s="408"/>
      <c r="AA32" s="408"/>
      <c r="AB32" s="408"/>
      <c r="AC32" s="408"/>
      <c r="AD32" s="408"/>
      <c r="AE32" s="408"/>
      <c r="AF32" s="405"/>
    </row>
    <row r="33" spans="1:32" s="366" customFormat="1" ht="19.5" customHeight="1">
      <c r="A33" s="366"/>
      <c r="B33" s="378"/>
      <c r="C33" s="372"/>
      <c r="D33" s="372"/>
      <c r="E33" s="372"/>
      <c r="F33" s="372"/>
      <c r="G33" s="372"/>
      <c r="H33" s="372"/>
      <c r="I33" s="372"/>
      <c r="J33" s="372"/>
      <c r="K33" s="372"/>
      <c r="L33" s="395"/>
      <c r="M33" s="374"/>
      <c r="N33" s="407" t="s">
        <v>186</v>
      </c>
      <c r="O33" s="412"/>
      <c r="P33" s="408"/>
      <c r="Q33" s="408"/>
      <c r="R33" s="408"/>
      <c r="S33" s="408"/>
      <c r="T33" s="408"/>
      <c r="U33" s="408"/>
      <c r="V33" s="408"/>
      <c r="W33" s="408"/>
      <c r="X33" s="408"/>
      <c r="Y33" s="408"/>
      <c r="Z33" s="408"/>
      <c r="AA33" s="408"/>
      <c r="AB33" s="408"/>
      <c r="AC33" s="408"/>
      <c r="AD33" s="408"/>
      <c r="AE33" s="408"/>
      <c r="AF33" s="405"/>
    </row>
    <row r="34" spans="1:32" s="366" customFormat="1" ht="19.5" customHeight="1">
      <c r="A34" s="366"/>
      <c r="B34" s="379"/>
      <c r="C34" s="386"/>
      <c r="D34" s="386"/>
      <c r="E34" s="386"/>
      <c r="F34" s="386"/>
      <c r="G34" s="386"/>
      <c r="H34" s="386"/>
      <c r="I34" s="386"/>
      <c r="J34" s="386"/>
      <c r="K34" s="386"/>
      <c r="L34" s="396"/>
      <c r="M34" s="390"/>
      <c r="N34" s="408" t="s">
        <v>186</v>
      </c>
      <c r="O34" s="412"/>
      <c r="P34" s="408"/>
      <c r="Q34" s="408"/>
      <c r="R34" s="408"/>
      <c r="S34" s="408"/>
      <c r="T34" s="408"/>
      <c r="U34" s="408"/>
      <c r="V34" s="408"/>
      <c r="W34" s="408"/>
      <c r="X34" s="408"/>
      <c r="Y34" s="408"/>
      <c r="Z34" s="408"/>
      <c r="AA34" s="408"/>
      <c r="AB34" s="408"/>
      <c r="AC34" s="408"/>
      <c r="AD34" s="408"/>
      <c r="AE34" s="408"/>
      <c r="AF34" s="405"/>
    </row>
    <row r="35" spans="1:32" s="366" customFormat="1" ht="19.5" customHeight="1">
      <c r="A35" s="366"/>
      <c r="B35" s="375" t="s">
        <v>195</v>
      </c>
      <c r="C35" s="383"/>
      <c r="D35" s="383"/>
      <c r="E35" s="383"/>
      <c r="F35" s="383"/>
      <c r="G35" s="383"/>
      <c r="H35" s="383"/>
      <c r="I35" s="383"/>
      <c r="J35" s="383"/>
      <c r="K35" s="383"/>
      <c r="L35" s="392"/>
      <c r="M35" s="374"/>
      <c r="N35" s="407" t="s">
        <v>186</v>
      </c>
      <c r="O35" s="412"/>
      <c r="P35" s="408"/>
      <c r="Q35" s="408"/>
      <c r="R35" s="408"/>
      <c r="S35" s="408"/>
      <c r="T35" s="408"/>
      <c r="U35" s="408"/>
      <c r="V35" s="408"/>
      <c r="W35" s="408"/>
      <c r="X35" s="408"/>
      <c r="Y35" s="408"/>
      <c r="Z35" s="408"/>
      <c r="AA35" s="408"/>
      <c r="AB35" s="408"/>
      <c r="AC35" s="408"/>
      <c r="AD35" s="408"/>
      <c r="AE35" s="408"/>
      <c r="AF35" s="405"/>
    </row>
    <row r="36" spans="1:32" s="366" customFormat="1" ht="19.5" customHeight="1">
      <c r="A36" s="366"/>
      <c r="B36" s="378"/>
      <c r="C36" s="372"/>
      <c r="D36" s="372"/>
      <c r="E36" s="372"/>
      <c r="F36" s="372"/>
      <c r="G36" s="372"/>
      <c r="H36" s="372"/>
      <c r="I36" s="372"/>
      <c r="J36" s="372"/>
      <c r="K36" s="372"/>
      <c r="L36" s="395"/>
      <c r="M36" s="374"/>
      <c r="N36" s="407" t="s">
        <v>186</v>
      </c>
      <c r="O36" s="412"/>
      <c r="P36" s="408"/>
      <c r="Q36" s="408"/>
      <c r="R36" s="408"/>
      <c r="S36" s="408"/>
      <c r="T36" s="408"/>
      <c r="U36" s="408"/>
      <c r="V36" s="408"/>
      <c r="W36" s="408"/>
      <c r="X36" s="408"/>
      <c r="Y36" s="408"/>
      <c r="Z36" s="408"/>
      <c r="AA36" s="408"/>
      <c r="AB36" s="408"/>
      <c r="AC36" s="408"/>
      <c r="AD36" s="408"/>
      <c r="AE36" s="408"/>
      <c r="AF36" s="405"/>
    </row>
    <row r="37" spans="1:32" s="366" customFormat="1" ht="19.5" customHeight="1">
      <c r="A37" s="366"/>
      <c r="B37" s="379"/>
      <c r="C37" s="386"/>
      <c r="D37" s="386"/>
      <c r="E37" s="386"/>
      <c r="F37" s="386"/>
      <c r="G37" s="386"/>
      <c r="H37" s="386"/>
      <c r="I37" s="386"/>
      <c r="J37" s="386"/>
      <c r="K37" s="386"/>
      <c r="L37" s="396"/>
      <c r="M37" s="390"/>
      <c r="N37" s="408" t="s">
        <v>186</v>
      </c>
      <c r="O37" s="412"/>
      <c r="P37" s="408"/>
      <c r="Q37" s="408"/>
      <c r="R37" s="408"/>
      <c r="S37" s="408"/>
      <c r="T37" s="408"/>
      <c r="U37" s="408"/>
      <c r="V37" s="408"/>
      <c r="W37" s="408"/>
      <c r="X37" s="408"/>
      <c r="Y37" s="408"/>
      <c r="Z37" s="408"/>
      <c r="AA37" s="408"/>
      <c r="AB37" s="408"/>
      <c r="AC37" s="408"/>
      <c r="AD37" s="408"/>
      <c r="AE37" s="408"/>
      <c r="AF37" s="405"/>
    </row>
    <row r="38" spans="1:32" s="366" customFormat="1" ht="19.5" customHeight="1">
      <c r="A38" s="366"/>
      <c r="B38" s="380" t="s">
        <v>197</v>
      </c>
      <c r="C38" s="387"/>
      <c r="D38" s="387"/>
      <c r="E38" s="387"/>
      <c r="F38" s="387"/>
      <c r="G38" s="387"/>
      <c r="H38" s="387"/>
      <c r="I38" s="387"/>
      <c r="J38" s="387"/>
      <c r="K38" s="387"/>
      <c r="L38" s="397"/>
      <c r="M38" s="374"/>
      <c r="N38" s="407" t="s">
        <v>186</v>
      </c>
      <c r="O38" s="413"/>
      <c r="P38" s="407"/>
      <c r="Q38" s="407"/>
      <c r="R38" s="407"/>
      <c r="S38" s="407"/>
      <c r="T38" s="407"/>
      <c r="U38" s="407"/>
      <c r="V38" s="407"/>
      <c r="W38" s="407"/>
      <c r="X38" s="407"/>
      <c r="Y38" s="407"/>
      <c r="Z38" s="407"/>
      <c r="AA38" s="407"/>
      <c r="AB38" s="407"/>
      <c r="AC38" s="407"/>
      <c r="AD38" s="407"/>
      <c r="AE38" s="407"/>
      <c r="AF38" s="406"/>
    </row>
    <row r="39" spans="1:32" s="366" customFormat="1" ht="19.5" customHeight="1">
      <c r="A39" s="367"/>
      <c r="B39" s="378"/>
      <c r="C39" s="383"/>
      <c r="D39" s="372"/>
      <c r="E39" s="372"/>
      <c r="F39" s="372"/>
      <c r="G39" s="372"/>
      <c r="H39" s="372"/>
      <c r="I39" s="372"/>
      <c r="J39" s="372"/>
      <c r="K39" s="372"/>
      <c r="L39" s="395"/>
      <c r="M39" s="401"/>
      <c r="N39" s="409" t="s">
        <v>186</v>
      </c>
      <c r="O39" s="414"/>
      <c r="P39" s="366"/>
      <c r="Q39" s="366"/>
      <c r="R39" s="366"/>
      <c r="S39" s="366"/>
      <c r="T39" s="366"/>
      <c r="U39" s="366"/>
      <c r="V39" s="366"/>
      <c r="W39" s="366"/>
      <c r="X39" s="366"/>
      <c r="Y39" s="366"/>
      <c r="Z39" s="366"/>
      <c r="AA39" s="366"/>
      <c r="AB39" s="366"/>
      <c r="AC39" s="366"/>
      <c r="AD39" s="366"/>
      <c r="AE39" s="366"/>
      <c r="AF39" s="367"/>
    </row>
    <row r="40" spans="1:32" s="366" customFormat="1" ht="19.5" customHeight="1">
      <c r="A40" s="366"/>
      <c r="B40" s="379"/>
      <c r="C40" s="386"/>
      <c r="D40" s="386"/>
      <c r="E40" s="386"/>
      <c r="F40" s="386"/>
      <c r="G40" s="386"/>
      <c r="H40" s="386"/>
      <c r="I40" s="386"/>
      <c r="J40" s="386"/>
      <c r="K40" s="386"/>
      <c r="L40" s="396"/>
      <c r="M40" s="390"/>
      <c r="N40" s="408" t="s">
        <v>186</v>
      </c>
      <c r="O40" s="412"/>
      <c r="P40" s="408"/>
      <c r="Q40" s="408"/>
      <c r="R40" s="408"/>
      <c r="S40" s="408"/>
      <c r="T40" s="408"/>
      <c r="U40" s="408"/>
      <c r="V40" s="408"/>
      <c r="W40" s="408"/>
      <c r="X40" s="408"/>
      <c r="Y40" s="408"/>
      <c r="Z40" s="408"/>
      <c r="AA40" s="408"/>
      <c r="AB40" s="408"/>
      <c r="AC40" s="408"/>
      <c r="AD40" s="408"/>
      <c r="AE40" s="408"/>
      <c r="AF40" s="405"/>
    </row>
    <row r="41" spans="1:32" s="366" customFormat="1" ht="19.5" customHeight="1">
      <c r="A41" s="366"/>
      <c r="B41" s="375" t="s">
        <v>199</v>
      </c>
      <c r="C41" s="383"/>
      <c r="D41" s="383"/>
      <c r="E41" s="383"/>
      <c r="F41" s="383"/>
      <c r="G41" s="383"/>
      <c r="H41" s="383"/>
      <c r="I41" s="383"/>
      <c r="J41" s="383"/>
      <c r="K41" s="383"/>
      <c r="L41" s="392"/>
      <c r="M41" s="374"/>
      <c r="N41" s="407" t="s">
        <v>186</v>
      </c>
      <c r="O41" s="412"/>
      <c r="P41" s="408"/>
      <c r="Q41" s="408"/>
      <c r="R41" s="408"/>
      <c r="S41" s="408"/>
      <c r="T41" s="408"/>
      <c r="U41" s="408"/>
      <c r="V41" s="408"/>
      <c r="W41" s="408"/>
      <c r="X41" s="408"/>
      <c r="Y41" s="408"/>
      <c r="Z41" s="408"/>
      <c r="AA41" s="408"/>
      <c r="AB41" s="408"/>
      <c r="AC41" s="408"/>
      <c r="AD41" s="408"/>
      <c r="AE41" s="408"/>
      <c r="AF41" s="405"/>
    </row>
    <row r="42" spans="1:32" s="366" customFormat="1" ht="19.5" customHeight="1">
      <c r="A42" s="366"/>
      <c r="B42" s="378"/>
      <c r="C42" s="372"/>
      <c r="D42" s="372"/>
      <c r="E42" s="372"/>
      <c r="F42" s="372"/>
      <c r="G42" s="372"/>
      <c r="H42" s="372"/>
      <c r="I42" s="372"/>
      <c r="J42" s="372"/>
      <c r="K42" s="372"/>
      <c r="L42" s="395"/>
      <c r="M42" s="374"/>
      <c r="N42" s="407" t="s">
        <v>186</v>
      </c>
      <c r="O42" s="412"/>
      <c r="P42" s="408"/>
      <c r="Q42" s="408"/>
      <c r="R42" s="408"/>
      <c r="S42" s="408"/>
      <c r="T42" s="408"/>
      <c r="U42" s="408"/>
      <c r="V42" s="408"/>
      <c r="W42" s="408"/>
      <c r="X42" s="408"/>
      <c r="Y42" s="408"/>
      <c r="Z42" s="408"/>
      <c r="AA42" s="408"/>
      <c r="AB42" s="408"/>
      <c r="AC42" s="408"/>
      <c r="AD42" s="408"/>
      <c r="AE42" s="408"/>
      <c r="AF42" s="405"/>
    </row>
    <row r="43" spans="1:32" s="366" customFormat="1" ht="19.5" customHeight="1">
      <c r="A43" s="366"/>
      <c r="B43" s="379"/>
      <c r="C43" s="386"/>
      <c r="D43" s="386"/>
      <c r="E43" s="386"/>
      <c r="F43" s="386"/>
      <c r="G43" s="386"/>
      <c r="H43" s="386"/>
      <c r="I43" s="386"/>
      <c r="J43" s="386"/>
      <c r="K43" s="386"/>
      <c r="L43" s="396"/>
      <c r="M43" s="402"/>
      <c r="N43" s="410" t="s">
        <v>186</v>
      </c>
      <c r="O43" s="415"/>
      <c r="P43" s="410"/>
      <c r="Q43" s="410"/>
      <c r="R43" s="410"/>
      <c r="S43" s="410"/>
      <c r="T43" s="410"/>
      <c r="U43" s="410"/>
      <c r="V43" s="410"/>
      <c r="W43" s="410"/>
      <c r="X43" s="410"/>
      <c r="Y43" s="410"/>
      <c r="Z43" s="410"/>
      <c r="AA43" s="410"/>
      <c r="AB43" s="410"/>
      <c r="AC43" s="410"/>
      <c r="AD43" s="410"/>
      <c r="AE43" s="410"/>
      <c r="AF43" s="418"/>
    </row>
    <row r="44" spans="1:32" s="366" customFormat="1" ht="19.5" customHeight="1">
      <c r="A44" s="366"/>
      <c r="B44" s="381" t="s">
        <v>189</v>
      </c>
      <c r="C44" s="388"/>
      <c r="D44" s="388"/>
      <c r="E44" s="388"/>
      <c r="F44" s="388"/>
      <c r="G44" s="388"/>
      <c r="H44" s="388"/>
      <c r="I44" s="388"/>
      <c r="J44" s="388"/>
      <c r="K44" s="388"/>
      <c r="L44" s="398"/>
      <c r="M44" s="403"/>
      <c r="N44" s="411" t="s">
        <v>186</v>
      </c>
      <c r="O44" s="416"/>
      <c r="P44" s="411"/>
      <c r="Q44" s="411"/>
      <c r="R44" s="411"/>
      <c r="S44" s="411"/>
      <c r="T44" s="411"/>
      <c r="U44" s="411"/>
      <c r="V44" s="411"/>
      <c r="W44" s="411"/>
      <c r="X44" s="411"/>
      <c r="Y44" s="411"/>
      <c r="Z44" s="411"/>
      <c r="AA44" s="411"/>
      <c r="AB44" s="411"/>
      <c r="AC44" s="411"/>
      <c r="AD44" s="411"/>
      <c r="AE44" s="411"/>
      <c r="AF44" s="419"/>
    </row>
    <row r="45" spans="1:32" s="366" customFormat="1" ht="19.5" customHeight="1">
      <c r="A45" s="366"/>
      <c r="B45" s="378"/>
      <c r="C45" s="372"/>
      <c r="D45" s="372"/>
      <c r="E45" s="372"/>
      <c r="F45" s="372"/>
      <c r="G45" s="372"/>
      <c r="H45" s="372"/>
      <c r="I45" s="372"/>
      <c r="J45" s="372"/>
      <c r="K45" s="372"/>
      <c r="L45" s="395"/>
      <c r="M45" s="374"/>
      <c r="N45" s="407" t="s">
        <v>186</v>
      </c>
      <c r="O45" s="412"/>
      <c r="P45" s="408"/>
      <c r="Q45" s="408"/>
      <c r="R45" s="408"/>
      <c r="S45" s="408"/>
      <c r="T45" s="408"/>
      <c r="U45" s="408"/>
      <c r="V45" s="408"/>
      <c r="W45" s="408"/>
      <c r="X45" s="408"/>
      <c r="Y45" s="408"/>
      <c r="Z45" s="408"/>
      <c r="AA45" s="408"/>
      <c r="AB45" s="408"/>
      <c r="AC45" s="408"/>
      <c r="AD45" s="408"/>
      <c r="AE45" s="408"/>
      <c r="AF45" s="405"/>
    </row>
    <row r="46" spans="1:32" s="366" customFormat="1" ht="19.5" customHeight="1">
      <c r="A46" s="366"/>
      <c r="B46" s="379"/>
      <c r="C46" s="386"/>
      <c r="D46" s="386"/>
      <c r="E46" s="386"/>
      <c r="F46" s="386"/>
      <c r="G46" s="386"/>
      <c r="H46" s="386"/>
      <c r="I46" s="386"/>
      <c r="J46" s="386"/>
      <c r="K46" s="386"/>
      <c r="L46" s="396"/>
      <c r="M46" s="390"/>
      <c r="N46" s="408" t="s">
        <v>186</v>
      </c>
      <c r="O46" s="412"/>
      <c r="P46" s="408"/>
      <c r="Q46" s="408"/>
      <c r="R46" s="408"/>
      <c r="S46" s="408"/>
      <c r="T46" s="408"/>
      <c r="U46" s="408"/>
      <c r="V46" s="408"/>
      <c r="W46" s="408"/>
      <c r="X46" s="408"/>
      <c r="Y46" s="408"/>
      <c r="Z46" s="408"/>
      <c r="AA46" s="408"/>
      <c r="AB46" s="408"/>
      <c r="AC46" s="408"/>
      <c r="AD46" s="408"/>
      <c r="AE46" s="408"/>
      <c r="AF46" s="405"/>
    </row>
    <row r="47" spans="1:32" s="366" customFormat="1" ht="19.5" customHeight="1">
      <c r="A47" s="366"/>
      <c r="B47" s="375" t="s">
        <v>202</v>
      </c>
      <c r="C47" s="383"/>
      <c r="D47" s="383"/>
      <c r="E47" s="383"/>
      <c r="F47" s="383"/>
      <c r="G47" s="383"/>
      <c r="H47" s="383"/>
      <c r="I47" s="383"/>
      <c r="J47" s="383"/>
      <c r="K47" s="383"/>
      <c r="L47" s="392"/>
      <c r="M47" s="374"/>
      <c r="N47" s="407" t="s">
        <v>186</v>
      </c>
      <c r="O47" s="412"/>
      <c r="P47" s="408"/>
      <c r="Q47" s="408"/>
      <c r="R47" s="408"/>
      <c r="S47" s="408"/>
      <c r="T47" s="408"/>
      <c r="U47" s="408"/>
      <c r="V47" s="408"/>
      <c r="W47" s="408"/>
      <c r="X47" s="408"/>
      <c r="Y47" s="408"/>
      <c r="Z47" s="408"/>
      <c r="AA47" s="408"/>
      <c r="AB47" s="408"/>
      <c r="AC47" s="408"/>
      <c r="AD47" s="408"/>
      <c r="AE47" s="408"/>
      <c r="AF47" s="405"/>
    </row>
    <row r="48" spans="1:32" s="366" customFormat="1" ht="19.5" customHeight="1">
      <c r="A48" s="366"/>
      <c r="B48" s="378"/>
      <c r="C48" s="372"/>
      <c r="D48" s="372"/>
      <c r="E48" s="372"/>
      <c r="F48" s="372"/>
      <c r="G48" s="372"/>
      <c r="H48" s="372"/>
      <c r="I48" s="372"/>
      <c r="J48" s="372"/>
      <c r="K48" s="372"/>
      <c r="L48" s="395"/>
      <c r="M48" s="374"/>
      <c r="N48" s="407" t="s">
        <v>186</v>
      </c>
      <c r="O48" s="412"/>
      <c r="P48" s="408"/>
      <c r="Q48" s="408"/>
      <c r="R48" s="408"/>
      <c r="S48" s="408"/>
      <c r="T48" s="408"/>
      <c r="U48" s="408"/>
      <c r="V48" s="408"/>
      <c r="W48" s="408"/>
      <c r="X48" s="408"/>
      <c r="Y48" s="408"/>
      <c r="Z48" s="408"/>
      <c r="AA48" s="408"/>
      <c r="AB48" s="408"/>
      <c r="AC48" s="408"/>
      <c r="AD48" s="408"/>
      <c r="AE48" s="408"/>
      <c r="AF48" s="405"/>
    </row>
    <row r="49" spans="1:32" s="366" customFormat="1" ht="19.5" customHeight="1">
      <c r="A49" s="366"/>
      <c r="B49" s="379"/>
      <c r="C49" s="386"/>
      <c r="D49" s="386"/>
      <c r="E49" s="386"/>
      <c r="F49" s="386"/>
      <c r="G49" s="386"/>
      <c r="H49" s="386"/>
      <c r="I49" s="386"/>
      <c r="J49" s="386"/>
      <c r="K49" s="386"/>
      <c r="L49" s="396"/>
      <c r="M49" s="390"/>
      <c r="N49" s="408" t="s">
        <v>186</v>
      </c>
      <c r="O49" s="412"/>
      <c r="P49" s="408"/>
      <c r="Q49" s="408"/>
      <c r="R49" s="408"/>
      <c r="S49" s="408"/>
      <c r="T49" s="408"/>
      <c r="U49" s="408"/>
      <c r="V49" s="408"/>
      <c r="W49" s="408"/>
      <c r="X49" s="408"/>
      <c r="Y49" s="408"/>
      <c r="Z49" s="408"/>
      <c r="AA49" s="408"/>
      <c r="AB49" s="408"/>
      <c r="AC49" s="408"/>
      <c r="AD49" s="408"/>
      <c r="AE49" s="408"/>
      <c r="AF49" s="405"/>
    </row>
    <row r="50" spans="1:32" s="366" customFormat="1" ht="19.5" customHeight="1">
      <c r="A50" s="366"/>
      <c r="B50" s="375" t="s">
        <v>203</v>
      </c>
      <c r="C50" s="383"/>
      <c r="D50" s="383"/>
      <c r="E50" s="383"/>
      <c r="F50" s="383"/>
      <c r="G50" s="383"/>
      <c r="H50" s="383"/>
      <c r="I50" s="383"/>
      <c r="J50" s="383"/>
      <c r="K50" s="383"/>
      <c r="L50" s="392"/>
      <c r="M50" s="374"/>
      <c r="N50" s="407" t="s">
        <v>186</v>
      </c>
      <c r="O50" s="412"/>
      <c r="P50" s="408"/>
      <c r="Q50" s="408"/>
      <c r="R50" s="408"/>
      <c r="S50" s="408"/>
      <c r="T50" s="408"/>
      <c r="U50" s="408"/>
      <c r="V50" s="408"/>
      <c r="W50" s="408"/>
      <c r="X50" s="408"/>
      <c r="Y50" s="408"/>
      <c r="Z50" s="408"/>
      <c r="AA50" s="408"/>
      <c r="AB50" s="408"/>
      <c r="AC50" s="408"/>
      <c r="AD50" s="408"/>
      <c r="AE50" s="408"/>
      <c r="AF50" s="405"/>
    </row>
    <row r="51" spans="1:32" s="366" customFormat="1" ht="19.5" customHeight="1">
      <c r="A51" s="366"/>
      <c r="B51" s="376"/>
      <c r="C51" s="385"/>
      <c r="D51" s="385"/>
      <c r="E51" s="385"/>
      <c r="F51" s="385"/>
      <c r="G51" s="385"/>
      <c r="H51" s="385"/>
      <c r="I51" s="385"/>
      <c r="J51" s="385"/>
      <c r="K51" s="385"/>
      <c r="L51" s="393"/>
      <c r="M51" s="374"/>
      <c r="N51" s="407" t="s">
        <v>186</v>
      </c>
      <c r="O51" s="412"/>
      <c r="P51" s="408"/>
      <c r="Q51" s="408"/>
      <c r="R51" s="408"/>
      <c r="S51" s="408"/>
      <c r="T51" s="408"/>
      <c r="U51" s="408"/>
      <c r="V51" s="408"/>
      <c r="W51" s="408"/>
      <c r="X51" s="408"/>
      <c r="Y51" s="408"/>
      <c r="Z51" s="408"/>
      <c r="AA51" s="408"/>
      <c r="AB51" s="408"/>
      <c r="AC51" s="408"/>
      <c r="AD51" s="408"/>
      <c r="AE51" s="408"/>
      <c r="AF51" s="405"/>
    </row>
    <row r="52" spans="1:32" s="366" customFormat="1" ht="19.5" customHeight="1">
      <c r="A52" s="366"/>
      <c r="B52" s="377"/>
      <c r="C52" s="384"/>
      <c r="D52" s="384"/>
      <c r="E52" s="384"/>
      <c r="F52" s="384"/>
      <c r="G52" s="384"/>
      <c r="H52" s="384"/>
      <c r="I52" s="384"/>
      <c r="J52" s="384"/>
      <c r="K52" s="384"/>
      <c r="L52" s="394"/>
      <c r="M52" s="374"/>
      <c r="N52" s="407" t="s">
        <v>186</v>
      </c>
      <c r="O52" s="413"/>
      <c r="P52" s="407"/>
      <c r="Q52" s="407"/>
      <c r="R52" s="407"/>
      <c r="S52" s="407"/>
      <c r="T52" s="407"/>
      <c r="U52" s="407"/>
      <c r="V52" s="407"/>
      <c r="W52" s="407"/>
      <c r="X52" s="407"/>
      <c r="Y52" s="407"/>
      <c r="Z52" s="407"/>
      <c r="AA52" s="407"/>
      <c r="AB52" s="407"/>
      <c r="AC52" s="407"/>
      <c r="AD52" s="407"/>
      <c r="AE52" s="407"/>
      <c r="AF52" s="406"/>
    </row>
    <row r="54" spans="1:32">
      <c r="B54" s="365" t="s">
        <v>206</v>
      </c>
    </row>
    <row r="55" spans="1:32">
      <c r="B55" s="365" t="s">
        <v>208</v>
      </c>
    </row>
    <row r="57" spans="1:32">
      <c r="A57" s="365" t="s">
        <v>748</v>
      </c>
      <c r="M57" s="404"/>
      <c r="N57" s="365" t="s">
        <v>1</v>
      </c>
      <c r="O57" s="417"/>
      <c r="P57" s="417"/>
      <c r="Q57" s="365" t="s">
        <v>478</v>
      </c>
      <c r="R57" s="417"/>
      <c r="S57" s="417"/>
      <c r="T57" s="365" t="s">
        <v>284</v>
      </c>
    </row>
    <row r="82" spans="12:12">
      <c r="L82" s="399"/>
    </row>
    <row r="122" spans="1:7">
      <c r="A122" s="368"/>
      <c r="C122" s="368"/>
      <c r="D122" s="368"/>
      <c r="E122" s="368"/>
      <c r="F122" s="368"/>
      <c r="G122" s="368"/>
    </row>
    <row r="123" spans="1:7">
      <c r="C123" s="389"/>
    </row>
    <row r="151" spans="1:1">
      <c r="A151" s="368"/>
    </row>
    <row r="187" spans="1:1">
      <c r="A187" s="369"/>
    </row>
    <row r="238" spans="1:1">
      <c r="A238" s="369"/>
    </row>
    <row r="287" spans="1:1">
      <c r="A287" s="369"/>
    </row>
    <row r="314" spans="1:1">
      <c r="A314" s="368"/>
    </row>
    <row r="364" spans="1:1">
      <c r="A364" s="369"/>
    </row>
    <row r="388" spans="1:1">
      <c r="A388" s="368"/>
    </row>
    <row r="416" spans="1:1">
      <c r="A416" s="368"/>
    </row>
    <row r="444" spans="1:1">
      <c r="A444" s="368"/>
    </row>
    <row r="468" spans="1:1">
      <c r="A468" s="368"/>
    </row>
    <row r="497" spans="1:1">
      <c r="A497" s="368"/>
    </row>
    <row r="526" spans="1:1">
      <c r="A526" s="368"/>
    </row>
    <row r="575" spans="1:1">
      <c r="A575" s="369"/>
    </row>
    <row r="606" spans="1:1">
      <c r="A606" s="369"/>
    </row>
    <row r="650" spans="1:1">
      <c r="A650" s="369"/>
    </row>
    <row r="686" spans="1:1">
      <c r="A686" s="368"/>
    </row>
    <row r="725" spans="1:1">
      <c r="A725" s="369"/>
    </row>
    <row r="754" spans="1:1">
      <c r="A754" s="369"/>
    </row>
    <row r="793" spans="1:1">
      <c r="A793" s="369"/>
    </row>
    <row r="832" spans="1:1">
      <c r="A832" s="369"/>
    </row>
    <row r="860" spans="1:1">
      <c r="A860" s="369"/>
    </row>
    <row r="900" spans="1:1">
      <c r="A900" s="369"/>
    </row>
    <row r="940" spans="1:1">
      <c r="A940" s="369"/>
    </row>
    <row r="969" spans="1:1">
      <c r="A969" s="369"/>
    </row>
  </sheetData>
  <mergeCells count="62">
    <mergeCell ref="X4:Y4"/>
    <mergeCell ref="AA4:AB4"/>
    <mergeCell ref="AD4:AE4"/>
    <mergeCell ref="B5:F5"/>
    <mergeCell ref="G5:J5"/>
    <mergeCell ref="T7:AF7"/>
    <mergeCell ref="R14:V14"/>
    <mergeCell ref="W14:AF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2"/>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SheetLayoutView="100" workbookViewId="0">
      <selection activeCell="B2" sqref="B2"/>
    </sheetView>
  </sheetViews>
  <sheetFormatPr defaultColWidth="3.5" defaultRowHeight="13.5"/>
  <cols>
    <col min="1" max="1" width="3.5" style="420"/>
    <col min="2" max="2" width="3" style="421" customWidth="1"/>
    <col min="3" max="7" width="3.5" style="420"/>
    <col min="8" max="8" width="2.5" style="420" customWidth="1"/>
    <col min="9" max="16384" width="3.5" style="420"/>
  </cols>
  <sheetData>
    <row r="1" spans="2:27" s="19" customFormat="1">
      <c r="B1" s="19"/>
      <c r="C1" s="19"/>
      <c r="D1" s="19"/>
      <c r="E1" s="19"/>
      <c r="F1" s="19"/>
      <c r="G1" s="19"/>
      <c r="H1" s="19"/>
      <c r="I1" s="19"/>
      <c r="J1" s="19"/>
      <c r="K1" s="19"/>
      <c r="L1" s="19"/>
      <c r="M1" s="19"/>
      <c r="N1" s="19"/>
      <c r="O1" s="19"/>
      <c r="P1" s="19"/>
      <c r="Q1" s="19"/>
      <c r="R1" s="19"/>
      <c r="S1" s="19"/>
      <c r="T1" s="19"/>
      <c r="U1" s="19"/>
      <c r="V1" s="19"/>
      <c r="W1" s="19"/>
      <c r="X1" s="19"/>
      <c r="Y1" s="19"/>
      <c r="Z1" s="19"/>
      <c r="AA1" s="19"/>
    </row>
    <row r="2" spans="2:27" s="19" customFormat="1">
      <c r="B2" s="19"/>
      <c r="C2" s="19"/>
      <c r="D2" s="19"/>
      <c r="E2" s="19"/>
      <c r="F2" s="19"/>
      <c r="G2" s="19"/>
      <c r="H2" s="19"/>
      <c r="I2" s="19"/>
      <c r="J2" s="19"/>
      <c r="K2" s="19"/>
      <c r="L2" s="19"/>
      <c r="M2" s="19"/>
      <c r="N2" s="19"/>
      <c r="O2" s="19"/>
      <c r="P2" s="19"/>
      <c r="Q2" s="19"/>
      <c r="R2" s="19"/>
      <c r="S2" s="19"/>
      <c r="T2" s="19"/>
      <c r="U2" s="19"/>
      <c r="V2" s="19"/>
      <c r="W2" s="19"/>
      <c r="X2" s="19"/>
      <c r="Y2" s="19"/>
      <c r="Z2" s="19"/>
      <c r="AA2" s="91" t="s">
        <v>355</v>
      </c>
    </row>
    <row r="3" spans="2:27" s="19" customFormat="1" ht="8.25" customHeight="1">
      <c r="B3" s="19"/>
      <c r="C3" s="19"/>
      <c r="D3" s="19"/>
      <c r="E3" s="19"/>
      <c r="F3" s="19"/>
      <c r="G3" s="19"/>
      <c r="H3" s="19"/>
      <c r="I3" s="19"/>
      <c r="J3" s="19"/>
      <c r="K3" s="19"/>
      <c r="L3" s="19"/>
      <c r="M3" s="19"/>
      <c r="N3" s="19"/>
      <c r="O3" s="19"/>
      <c r="P3" s="19"/>
      <c r="Q3" s="19"/>
      <c r="R3" s="19"/>
      <c r="S3" s="19"/>
      <c r="T3" s="19"/>
      <c r="U3" s="19"/>
      <c r="V3" s="19"/>
      <c r="W3" s="19"/>
      <c r="X3" s="19"/>
      <c r="Y3" s="19"/>
      <c r="Z3" s="19"/>
      <c r="AA3" s="19"/>
    </row>
    <row r="4" spans="2:27" s="19" customFormat="1">
      <c r="B4" s="41" t="s">
        <v>356</v>
      </c>
      <c r="C4" s="41"/>
      <c r="D4" s="41"/>
      <c r="E4" s="41"/>
      <c r="F4" s="41"/>
      <c r="G4" s="41"/>
      <c r="H4" s="41"/>
      <c r="I4" s="41"/>
      <c r="J4" s="41"/>
      <c r="K4" s="41"/>
      <c r="L4" s="41"/>
      <c r="M4" s="41"/>
      <c r="N4" s="41"/>
      <c r="O4" s="41"/>
      <c r="P4" s="41"/>
      <c r="Q4" s="41"/>
      <c r="R4" s="41"/>
      <c r="S4" s="41"/>
      <c r="T4" s="41"/>
      <c r="U4" s="41"/>
      <c r="V4" s="41"/>
      <c r="W4" s="41"/>
      <c r="X4" s="41"/>
      <c r="Y4" s="41"/>
      <c r="Z4" s="41"/>
      <c r="AA4" s="41"/>
    </row>
    <row r="5" spans="2:27" s="19" customFormat="1" ht="6.75" customHeight="1">
      <c r="B5" s="19"/>
      <c r="C5" s="19"/>
      <c r="D5" s="19"/>
      <c r="E5" s="19"/>
      <c r="F5" s="19"/>
      <c r="G5" s="19"/>
      <c r="H5" s="19"/>
      <c r="I5" s="19"/>
      <c r="J5" s="19"/>
      <c r="K5" s="19"/>
      <c r="L5" s="19"/>
      <c r="M5" s="19"/>
      <c r="N5" s="19"/>
      <c r="O5" s="19"/>
      <c r="P5" s="19"/>
      <c r="Q5" s="19"/>
      <c r="R5" s="19"/>
      <c r="S5" s="19"/>
      <c r="T5" s="19"/>
      <c r="U5" s="19"/>
      <c r="V5" s="19"/>
      <c r="W5" s="19"/>
      <c r="X5" s="19"/>
      <c r="Y5" s="19"/>
      <c r="Z5" s="19"/>
      <c r="AA5" s="19"/>
    </row>
    <row r="6" spans="2:27" s="19" customFormat="1" ht="18.600000000000001" customHeight="1">
      <c r="B6" s="422" t="s">
        <v>150</v>
      </c>
      <c r="C6" s="422"/>
      <c r="D6" s="422"/>
      <c r="E6" s="422"/>
      <c r="F6" s="422"/>
      <c r="G6" s="423"/>
      <c r="H6" s="432"/>
      <c r="I6" s="432"/>
      <c r="J6" s="432"/>
      <c r="K6" s="432"/>
      <c r="L6" s="432"/>
      <c r="M6" s="432"/>
      <c r="N6" s="432"/>
      <c r="O6" s="432"/>
      <c r="P6" s="432"/>
      <c r="Q6" s="432"/>
      <c r="R6" s="432"/>
      <c r="S6" s="432"/>
      <c r="T6" s="432"/>
      <c r="U6" s="432"/>
      <c r="V6" s="432"/>
      <c r="W6" s="432"/>
      <c r="X6" s="432"/>
      <c r="Y6" s="432"/>
      <c r="Z6" s="432"/>
      <c r="AA6" s="441"/>
    </row>
    <row r="7" spans="2:27" s="19" customFormat="1" ht="19.5" customHeight="1">
      <c r="B7" s="422" t="s">
        <v>213</v>
      </c>
      <c r="C7" s="422"/>
      <c r="D7" s="422"/>
      <c r="E7" s="422"/>
      <c r="F7" s="422"/>
      <c r="G7" s="423"/>
      <c r="H7" s="432"/>
      <c r="I7" s="432"/>
      <c r="J7" s="432"/>
      <c r="K7" s="432"/>
      <c r="L7" s="432"/>
      <c r="M7" s="432"/>
      <c r="N7" s="432"/>
      <c r="O7" s="432"/>
      <c r="P7" s="432"/>
      <c r="Q7" s="432"/>
      <c r="R7" s="432"/>
      <c r="S7" s="432"/>
      <c r="T7" s="432"/>
      <c r="U7" s="432"/>
      <c r="V7" s="432"/>
      <c r="W7" s="432"/>
      <c r="X7" s="432"/>
      <c r="Y7" s="432"/>
      <c r="Z7" s="432"/>
      <c r="AA7" s="441"/>
    </row>
    <row r="8" spans="2:27" s="19" customFormat="1" ht="19.5" customHeight="1">
      <c r="B8" s="423" t="s">
        <v>216</v>
      </c>
      <c r="C8" s="432"/>
      <c r="D8" s="432"/>
      <c r="E8" s="432"/>
      <c r="F8" s="441"/>
      <c r="G8" s="423" t="s">
        <v>65</v>
      </c>
      <c r="H8" s="440" t="s">
        <v>223</v>
      </c>
      <c r="I8" s="440"/>
      <c r="J8" s="440"/>
      <c r="K8" s="440"/>
      <c r="L8" s="432" t="s">
        <v>65</v>
      </c>
      <c r="M8" s="440" t="s">
        <v>225</v>
      </c>
      <c r="N8" s="440"/>
      <c r="O8" s="440"/>
      <c r="P8" s="440"/>
      <c r="Q8" s="432" t="s">
        <v>65</v>
      </c>
      <c r="R8" s="440" t="s">
        <v>228</v>
      </c>
      <c r="S8" s="447"/>
      <c r="T8" s="447"/>
      <c r="U8" s="447"/>
      <c r="V8" s="447"/>
      <c r="W8" s="447"/>
      <c r="X8" s="435"/>
      <c r="Y8" s="435"/>
      <c r="Z8" s="435"/>
      <c r="AA8" s="455"/>
    </row>
    <row r="9" spans="2:27" ht="20.100000000000001" customHeight="1">
      <c r="B9" s="424" t="s">
        <v>359</v>
      </c>
      <c r="C9" s="433"/>
      <c r="D9" s="433"/>
      <c r="E9" s="433"/>
      <c r="F9" s="433"/>
      <c r="G9" s="442" t="s">
        <v>361</v>
      </c>
      <c r="H9" s="442"/>
      <c r="I9" s="442"/>
      <c r="J9" s="442"/>
      <c r="K9" s="442"/>
      <c r="L9" s="442"/>
      <c r="M9" s="442"/>
      <c r="N9" s="442" t="s">
        <v>365</v>
      </c>
      <c r="O9" s="442"/>
      <c r="P9" s="442"/>
      <c r="Q9" s="442"/>
      <c r="R9" s="442"/>
      <c r="S9" s="442"/>
      <c r="T9" s="442"/>
      <c r="U9" s="442" t="s">
        <v>367</v>
      </c>
      <c r="V9" s="442"/>
      <c r="W9" s="442"/>
      <c r="X9" s="442"/>
      <c r="Y9" s="442"/>
      <c r="Z9" s="442"/>
      <c r="AA9" s="442"/>
    </row>
    <row r="10" spans="2:27" ht="20.100000000000001" customHeight="1">
      <c r="B10" s="425"/>
      <c r="C10" s="41"/>
      <c r="D10" s="41"/>
      <c r="E10" s="41"/>
      <c r="F10" s="41"/>
      <c r="G10" s="442" t="s">
        <v>326</v>
      </c>
      <c r="H10" s="442"/>
      <c r="I10" s="442"/>
      <c r="J10" s="442"/>
      <c r="K10" s="442"/>
      <c r="L10" s="442"/>
      <c r="M10" s="442"/>
      <c r="N10" s="442" t="s">
        <v>368</v>
      </c>
      <c r="O10" s="442"/>
      <c r="P10" s="442"/>
      <c r="Q10" s="442"/>
      <c r="R10" s="442"/>
      <c r="S10" s="442"/>
      <c r="T10" s="442"/>
      <c r="U10" s="442" t="s">
        <v>369</v>
      </c>
      <c r="V10" s="442"/>
      <c r="W10" s="442"/>
      <c r="X10" s="442"/>
      <c r="Y10" s="442"/>
      <c r="Z10" s="442"/>
      <c r="AA10" s="442"/>
    </row>
    <row r="11" spans="2:27" ht="20.100000000000001" customHeight="1">
      <c r="B11" s="425"/>
      <c r="C11" s="41"/>
      <c r="D11" s="41"/>
      <c r="E11" s="41"/>
      <c r="F11" s="41"/>
      <c r="G11" s="442" t="s">
        <v>371</v>
      </c>
      <c r="H11" s="442"/>
      <c r="I11" s="442"/>
      <c r="J11" s="442"/>
      <c r="K11" s="442"/>
      <c r="L11" s="442"/>
      <c r="M11" s="442"/>
      <c r="N11" s="442" t="s">
        <v>372</v>
      </c>
      <c r="O11" s="442"/>
      <c r="P11" s="442"/>
      <c r="Q11" s="442"/>
      <c r="R11" s="442"/>
      <c r="S11" s="442"/>
      <c r="T11" s="442"/>
      <c r="U11" s="442" t="s">
        <v>373</v>
      </c>
      <c r="V11" s="442"/>
      <c r="W11" s="442"/>
      <c r="X11" s="442"/>
      <c r="Y11" s="442"/>
      <c r="Z11" s="442"/>
      <c r="AA11" s="442"/>
    </row>
    <row r="12" spans="2:27" ht="20.100000000000001" customHeight="1">
      <c r="B12" s="425"/>
      <c r="C12" s="41"/>
      <c r="D12" s="41"/>
      <c r="E12" s="41"/>
      <c r="F12" s="41"/>
      <c r="G12" s="442" t="s">
        <v>374</v>
      </c>
      <c r="H12" s="442"/>
      <c r="I12" s="442"/>
      <c r="J12" s="442"/>
      <c r="K12" s="442"/>
      <c r="L12" s="442"/>
      <c r="M12" s="442"/>
      <c r="N12" s="442" t="s">
        <v>376</v>
      </c>
      <c r="O12" s="442"/>
      <c r="P12" s="442"/>
      <c r="Q12" s="442"/>
      <c r="R12" s="442"/>
      <c r="S12" s="442"/>
      <c r="T12" s="442"/>
      <c r="U12" s="449" t="s">
        <v>175</v>
      </c>
      <c r="V12" s="449"/>
      <c r="W12" s="449"/>
      <c r="X12" s="449"/>
      <c r="Y12" s="449"/>
      <c r="Z12" s="449"/>
      <c r="AA12" s="449"/>
    </row>
    <row r="13" spans="2:27" ht="20.100000000000001" customHeight="1">
      <c r="B13" s="425"/>
      <c r="C13" s="41"/>
      <c r="D13" s="41"/>
      <c r="E13" s="41"/>
      <c r="F13" s="41"/>
      <c r="G13" s="442" t="s">
        <v>127</v>
      </c>
      <c r="H13" s="442"/>
      <c r="I13" s="442"/>
      <c r="J13" s="442"/>
      <c r="K13" s="442"/>
      <c r="L13" s="442"/>
      <c r="M13" s="442"/>
      <c r="N13" s="442" t="s">
        <v>379</v>
      </c>
      <c r="O13" s="442"/>
      <c r="P13" s="442"/>
      <c r="Q13" s="442"/>
      <c r="R13" s="442"/>
      <c r="S13" s="442"/>
      <c r="T13" s="442"/>
      <c r="U13" s="449" t="s">
        <v>113</v>
      </c>
      <c r="V13" s="449"/>
      <c r="W13" s="449"/>
      <c r="X13" s="449"/>
      <c r="Y13" s="449"/>
      <c r="Z13" s="449"/>
      <c r="AA13" s="449"/>
    </row>
    <row r="14" spans="2:27" ht="20.100000000000001" customHeight="1">
      <c r="B14" s="426"/>
      <c r="C14" s="434"/>
      <c r="D14" s="434"/>
      <c r="E14" s="434"/>
      <c r="F14" s="434"/>
      <c r="G14" s="442" t="s">
        <v>100</v>
      </c>
      <c r="H14" s="442"/>
      <c r="I14" s="442"/>
      <c r="J14" s="442"/>
      <c r="K14" s="442"/>
      <c r="L14" s="442"/>
      <c r="M14" s="442"/>
      <c r="N14" s="442"/>
      <c r="O14" s="442"/>
      <c r="P14" s="442"/>
      <c r="Q14" s="442"/>
      <c r="R14" s="442"/>
      <c r="S14" s="442"/>
      <c r="T14" s="442"/>
      <c r="U14" s="449"/>
      <c r="V14" s="449"/>
      <c r="W14" s="449"/>
      <c r="X14" s="449"/>
      <c r="Y14" s="449"/>
      <c r="Z14" s="449"/>
      <c r="AA14" s="449"/>
    </row>
    <row r="15" spans="2:27" ht="20.25" customHeight="1">
      <c r="B15" s="423" t="s">
        <v>306</v>
      </c>
      <c r="C15" s="432"/>
      <c r="D15" s="432"/>
      <c r="E15" s="432"/>
      <c r="F15" s="441"/>
      <c r="G15" s="443" t="s">
        <v>381</v>
      </c>
      <c r="H15" s="444"/>
      <c r="I15" s="444"/>
      <c r="J15" s="444"/>
      <c r="K15" s="444"/>
      <c r="L15" s="444"/>
      <c r="M15" s="444"/>
      <c r="N15" s="444"/>
      <c r="O15" s="444"/>
      <c r="P15" s="444"/>
      <c r="Q15" s="444"/>
      <c r="R15" s="444"/>
      <c r="S15" s="444"/>
      <c r="T15" s="444"/>
      <c r="U15" s="444"/>
      <c r="V15" s="444"/>
      <c r="W15" s="444"/>
      <c r="X15" s="444"/>
      <c r="Y15" s="444"/>
      <c r="Z15" s="444"/>
      <c r="AA15" s="456"/>
    </row>
    <row r="16" spans="2:27" s="19" customFormat="1" ht="9" customHeight="1">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spans="2:27" s="19" customFormat="1" ht="17.25" customHeight="1">
      <c r="B17" s="19" t="s">
        <v>12</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spans="2:27" s="19" customFormat="1" ht="19.5" customHeight="1">
      <c r="B18" s="427"/>
      <c r="C18" s="435"/>
      <c r="D18" s="435"/>
      <c r="E18" s="435"/>
      <c r="F18" s="435"/>
      <c r="G18" s="435"/>
      <c r="H18" s="435"/>
      <c r="I18" s="435"/>
      <c r="J18" s="435"/>
      <c r="K18" s="435"/>
      <c r="L18" s="435"/>
      <c r="M18" s="435"/>
      <c r="N18" s="435"/>
      <c r="O18" s="435"/>
      <c r="P18" s="435"/>
      <c r="Q18" s="435"/>
      <c r="R18" s="435"/>
      <c r="S18" s="435"/>
      <c r="T18" s="435"/>
      <c r="U18" s="435"/>
      <c r="V18" s="435"/>
      <c r="W18" s="435"/>
      <c r="X18" s="451" t="s">
        <v>239</v>
      </c>
      <c r="Y18" s="451" t="s">
        <v>120</v>
      </c>
      <c r="Z18" s="451" t="s">
        <v>240</v>
      </c>
      <c r="AA18" s="455"/>
    </row>
    <row r="19" spans="2:27" s="19" customFormat="1" ht="19.5" customHeight="1">
      <c r="B19" s="428"/>
      <c r="C19" s="19" t="s">
        <v>382</v>
      </c>
      <c r="D19" s="41"/>
      <c r="E19" s="41"/>
      <c r="F19" s="41"/>
      <c r="G19" s="41"/>
      <c r="H19" s="41"/>
      <c r="I19" s="41"/>
      <c r="J19" s="41"/>
      <c r="K19" s="41"/>
      <c r="L19" s="41"/>
      <c r="M19" s="41"/>
      <c r="N19" s="41"/>
      <c r="O19" s="41"/>
      <c r="P19" s="19"/>
      <c r="Q19" s="19"/>
      <c r="R19" s="19"/>
      <c r="S19" s="19"/>
      <c r="T19" s="19"/>
      <c r="U19" s="19"/>
      <c r="V19" s="19"/>
      <c r="W19" s="19"/>
      <c r="X19" s="41" t="s">
        <v>65</v>
      </c>
      <c r="Y19" s="41" t="s">
        <v>120</v>
      </c>
      <c r="Z19" s="41" t="s">
        <v>65</v>
      </c>
      <c r="AA19" s="457"/>
    </row>
    <row r="20" spans="2:27" s="19" customFormat="1">
      <c r="B20" s="428"/>
      <c r="C20" s="19"/>
      <c r="D20" s="41"/>
      <c r="E20" s="41"/>
      <c r="F20" s="41"/>
      <c r="G20" s="41"/>
      <c r="H20" s="41"/>
      <c r="I20" s="41"/>
      <c r="J20" s="41"/>
      <c r="K20" s="41"/>
      <c r="L20" s="41"/>
      <c r="M20" s="41"/>
      <c r="N20" s="41"/>
      <c r="O20" s="41"/>
      <c r="P20" s="19"/>
      <c r="Q20" s="19"/>
      <c r="R20" s="19"/>
      <c r="S20" s="19"/>
      <c r="T20" s="19"/>
      <c r="U20" s="19"/>
      <c r="V20" s="19"/>
      <c r="W20" s="19"/>
      <c r="X20" s="19"/>
      <c r="Y20" s="453"/>
      <c r="Z20" s="453"/>
      <c r="AA20" s="457"/>
    </row>
    <row r="21" spans="2:27" s="19" customFormat="1">
      <c r="B21" s="428"/>
      <c r="C21" s="19" t="s">
        <v>117</v>
      </c>
      <c r="D21" s="41"/>
      <c r="E21" s="41"/>
      <c r="F21" s="41"/>
      <c r="G21" s="41"/>
      <c r="H21" s="41"/>
      <c r="I21" s="41"/>
      <c r="J21" s="41"/>
      <c r="K21" s="41"/>
      <c r="L21" s="41"/>
      <c r="M21" s="41"/>
      <c r="N21" s="41"/>
      <c r="O21" s="41"/>
      <c r="P21" s="19"/>
      <c r="Q21" s="19"/>
      <c r="R21" s="19"/>
      <c r="S21" s="19"/>
      <c r="T21" s="19"/>
      <c r="U21" s="19"/>
      <c r="V21" s="19"/>
      <c r="W21" s="19"/>
      <c r="X21" s="19"/>
      <c r="Y21" s="453"/>
      <c r="Z21" s="453"/>
      <c r="AA21" s="457"/>
    </row>
    <row r="22" spans="2:27" s="19" customFormat="1" ht="19.5" customHeight="1">
      <c r="B22" s="428"/>
      <c r="C22" s="19" t="s">
        <v>384</v>
      </c>
      <c r="D22" s="41"/>
      <c r="E22" s="41"/>
      <c r="F22" s="41"/>
      <c r="G22" s="41"/>
      <c r="H22" s="41"/>
      <c r="I22" s="41"/>
      <c r="J22" s="41"/>
      <c r="K22" s="41"/>
      <c r="L22" s="41"/>
      <c r="M22" s="41"/>
      <c r="N22" s="41"/>
      <c r="O22" s="41"/>
      <c r="P22" s="19"/>
      <c r="Q22" s="19"/>
      <c r="R22" s="19"/>
      <c r="S22" s="19"/>
      <c r="T22" s="19"/>
      <c r="U22" s="19"/>
      <c r="V22" s="19"/>
      <c r="W22" s="19"/>
      <c r="X22" s="41" t="s">
        <v>65</v>
      </c>
      <c r="Y22" s="41" t="s">
        <v>120</v>
      </c>
      <c r="Z22" s="41" t="s">
        <v>65</v>
      </c>
      <c r="AA22" s="457"/>
    </row>
    <row r="23" spans="2:27" s="19" customFormat="1" ht="19.5" customHeight="1">
      <c r="B23" s="428"/>
      <c r="C23" s="19" t="s">
        <v>264</v>
      </c>
      <c r="D23" s="41"/>
      <c r="E23" s="41"/>
      <c r="F23" s="41"/>
      <c r="G23" s="41"/>
      <c r="H23" s="41"/>
      <c r="I23" s="41"/>
      <c r="J23" s="41"/>
      <c r="K23" s="41"/>
      <c r="L23" s="41"/>
      <c r="M23" s="41"/>
      <c r="N23" s="41"/>
      <c r="O23" s="41"/>
      <c r="P23" s="19"/>
      <c r="Q23" s="19"/>
      <c r="R23" s="19"/>
      <c r="S23" s="19"/>
      <c r="T23" s="19"/>
      <c r="U23" s="19"/>
      <c r="V23" s="19"/>
      <c r="W23" s="19"/>
      <c r="X23" s="41" t="s">
        <v>65</v>
      </c>
      <c r="Y23" s="41" t="s">
        <v>120</v>
      </c>
      <c r="Z23" s="41" t="s">
        <v>65</v>
      </c>
      <c r="AA23" s="457"/>
    </row>
    <row r="24" spans="2:27" s="19" customFormat="1" ht="19.5" customHeight="1">
      <c r="B24" s="428"/>
      <c r="C24" s="19" t="s">
        <v>386</v>
      </c>
      <c r="D24" s="41"/>
      <c r="E24" s="41"/>
      <c r="F24" s="41"/>
      <c r="G24" s="41"/>
      <c r="H24" s="41"/>
      <c r="I24" s="41"/>
      <c r="J24" s="41"/>
      <c r="K24" s="41"/>
      <c r="L24" s="41"/>
      <c r="M24" s="41"/>
      <c r="N24" s="41"/>
      <c r="O24" s="41"/>
      <c r="P24" s="19"/>
      <c r="Q24" s="19"/>
      <c r="R24" s="19"/>
      <c r="S24" s="19"/>
      <c r="T24" s="19"/>
      <c r="U24" s="19"/>
      <c r="V24" s="19"/>
      <c r="W24" s="19"/>
      <c r="X24" s="41" t="s">
        <v>65</v>
      </c>
      <c r="Y24" s="41" t="s">
        <v>120</v>
      </c>
      <c r="Z24" s="41" t="s">
        <v>65</v>
      </c>
      <c r="AA24" s="457"/>
    </row>
    <row r="25" spans="2:27" s="19" customFormat="1" ht="19.5" customHeight="1">
      <c r="B25" s="428"/>
      <c r="C25" s="19"/>
      <c r="D25" s="19" t="s">
        <v>61</v>
      </c>
      <c r="E25" s="19"/>
      <c r="F25" s="19"/>
      <c r="G25" s="19"/>
      <c r="H25" s="19"/>
      <c r="I25" s="19"/>
      <c r="J25" s="19"/>
      <c r="K25" s="41"/>
      <c r="L25" s="41"/>
      <c r="M25" s="41"/>
      <c r="N25" s="41"/>
      <c r="O25" s="41"/>
      <c r="P25" s="19"/>
      <c r="Q25" s="19"/>
      <c r="R25" s="19"/>
      <c r="S25" s="19"/>
      <c r="T25" s="19"/>
      <c r="U25" s="19"/>
      <c r="V25" s="19"/>
      <c r="W25" s="19"/>
      <c r="X25" s="19"/>
      <c r="Y25" s="453"/>
      <c r="Z25" s="453"/>
      <c r="AA25" s="457"/>
    </row>
    <row r="26" spans="2:27" s="19" customFormat="1" ht="24.95" customHeight="1">
      <c r="B26" s="428"/>
      <c r="C26" s="19" t="s">
        <v>387</v>
      </c>
      <c r="D26" s="19"/>
      <c r="E26" s="19"/>
      <c r="F26" s="19"/>
      <c r="G26" s="19"/>
      <c r="H26" s="19"/>
      <c r="I26" s="19"/>
      <c r="J26" s="19"/>
      <c r="K26" s="19"/>
      <c r="L26" s="19"/>
      <c r="M26" s="19"/>
      <c r="N26" s="19"/>
      <c r="O26" s="19"/>
      <c r="P26" s="19"/>
      <c r="Q26" s="19"/>
      <c r="R26" s="19"/>
      <c r="S26" s="19"/>
      <c r="T26" s="19"/>
      <c r="U26" s="19"/>
      <c r="V26" s="19"/>
      <c r="W26" s="19"/>
      <c r="X26" s="19"/>
      <c r="Y26" s="19"/>
      <c r="Z26" s="19"/>
      <c r="AA26" s="457"/>
    </row>
    <row r="27" spans="2:27" s="19" customFormat="1" ht="6.75" customHeight="1">
      <c r="B27" s="428"/>
      <c r="C27" s="19"/>
      <c r="D27" s="19"/>
      <c r="E27" s="19"/>
      <c r="F27" s="19"/>
      <c r="G27" s="19"/>
      <c r="H27" s="19"/>
      <c r="I27" s="19"/>
      <c r="J27" s="19"/>
      <c r="K27" s="19"/>
      <c r="L27" s="19"/>
      <c r="M27" s="19"/>
      <c r="N27" s="19"/>
      <c r="O27" s="19"/>
      <c r="P27" s="19"/>
      <c r="Q27" s="19"/>
      <c r="R27" s="19"/>
      <c r="S27" s="19"/>
      <c r="T27" s="19"/>
      <c r="U27" s="19"/>
      <c r="V27" s="19"/>
      <c r="W27" s="19"/>
      <c r="X27" s="19"/>
      <c r="Y27" s="19"/>
      <c r="Z27" s="19"/>
      <c r="AA27" s="457"/>
    </row>
    <row r="28" spans="2:27" s="19" customFormat="1" ht="23.25" customHeight="1">
      <c r="B28" s="428" t="s">
        <v>390</v>
      </c>
      <c r="C28" s="423" t="s">
        <v>391</v>
      </c>
      <c r="D28" s="432"/>
      <c r="E28" s="432"/>
      <c r="F28" s="432"/>
      <c r="G28" s="432"/>
      <c r="H28" s="441"/>
      <c r="I28" s="440"/>
      <c r="J28" s="440"/>
      <c r="K28" s="440"/>
      <c r="L28" s="440"/>
      <c r="M28" s="440"/>
      <c r="N28" s="440"/>
      <c r="O28" s="440"/>
      <c r="P28" s="440"/>
      <c r="Q28" s="440"/>
      <c r="R28" s="440"/>
      <c r="S28" s="440"/>
      <c r="T28" s="440"/>
      <c r="U28" s="440"/>
      <c r="V28" s="440"/>
      <c r="W28" s="440"/>
      <c r="X28" s="440"/>
      <c r="Y28" s="440"/>
      <c r="Z28" s="445"/>
      <c r="AA28" s="457"/>
    </row>
    <row r="29" spans="2:27" s="19" customFormat="1" ht="23.25" customHeight="1">
      <c r="B29" s="428" t="s">
        <v>390</v>
      </c>
      <c r="C29" s="423" t="s">
        <v>221</v>
      </c>
      <c r="D29" s="432"/>
      <c r="E29" s="432"/>
      <c r="F29" s="432"/>
      <c r="G29" s="432"/>
      <c r="H29" s="441"/>
      <c r="I29" s="440"/>
      <c r="J29" s="440"/>
      <c r="K29" s="440"/>
      <c r="L29" s="440"/>
      <c r="M29" s="440"/>
      <c r="N29" s="440"/>
      <c r="O29" s="440"/>
      <c r="P29" s="440"/>
      <c r="Q29" s="440"/>
      <c r="R29" s="440"/>
      <c r="S29" s="440"/>
      <c r="T29" s="440"/>
      <c r="U29" s="440"/>
      <c r="V29" s="440"/>
      <c r="W29" s="440"/>
      <c r="X29" s="440"/>
      <c r="Y29" s="440"/>
      <c r="Z29" s="445"/>
      <c r="AA29" s="457"/>
    </row>
    <row r="30" spans="2:27" s="19" customFormat="1" ht="23.25" customHeight="1">
      <c r="B30" s="428" t="s">
        <v>390</v>
      </c>
      <c r="C30" s="423" t="s">
        <v>393</v>
      </c>
      <c r="D30" s="432"/>
      <c r="E30" s="432"/>
      <c r="F30" s="432"/>
      <c r="G30" s="432"/>
      <c r="H30" s="441"/>
      <c r="I30" s="440"/>
      <c r="J30" s="440"/>
      <c r="K30" s="440"/>
      <c r="L30" s="440"/>
      <c r="M30" s="440"/>
      <c r="N30" s="440"/>
      <c r="O30" s="440"/>
      <c r="P30" s="440"/>
      <c r="Q30" s="440"/>
      <c r="R30" s="440"/>
      <c r="S30" s="440"/>
      <c r="T30" s="440"/>
      <c r="U30" s="440"/>
      <c r="V30" s="440"/>
      <c r="W30" s="440"/>
      <c r="X30" s="440"/>
      <c r="Y30" s="440"/>
      <c r="Z30" s="445"/>
      <c r="AA30" s="457"/>
    </row>
    <row r="31" spans="2:27" s="19" customFormat="1" ht="9" customHeight="1">
      <c r="B31" s="428"/>
      <c r="C31" s="41"/>
      <c r="D31" s="41"/>
      <c r="E31" s="41"/>
      <c r="F31" s="41"/>
      <c r="G31" s="41"/>
      <c r="H31" s="41"/>
      <c r="I31" s="3"/>
      <c r="J31" s="3"/>
      <c r="K31" s="3"/>
      <c r="L31" s="3"/>
      <c r="M31" s="3"/>
      <c r="N31" s="3"/>
      <c r="O31" s="3"/>
      <c r="P31" s="3"/>
      <c r="Q31" s="3"/>
      <c r="R31" s="3"/>
      <c r="S31" s="3"/>
      <c r="T31" s="3"/>
      <c r="U31" s="3"/>
      <c r="V31" s="3"/>
      <c r="W31" s="3"/>
      <c r="X31" s="3"/>
      <c r="Y31" s="3"/>
      <c r="Z31" s="3"/>
      <c r="AA31" s="457"/>
    </row>
    <row r="32" spans="2:27" s="19" customFormat="1" ht="19.5" customHeight="1">
      <c r="B32" s="428"/>
      <c r="C32" s="19" t="s">
        <v>395</v>
      </c>
      <c r="D32" s="41"/>
      <c r="E32" s="41"/>
      <c r="F32" s="41"/>
      <c r="G32" s="41"/>
      <c r="H32" s="41"/>
      <c r="I32" s="41"/>
      <c r="J32" s="41"/>
      <c r="K32" s="41"/>
      <c r="L32" s="41"/>
      <c r="M32" s="41"/>
      <c r="N32" s="41"/>
      <c r="O32" s="41"/>
      <c r="P32" s="19"/>
      <c r="Q32" s="19"/>
      <c r="R32" s="19"/>
      <c r="S32" s="19"/>
      <c r="T32" s="19"/>
      <c r="U32" s="19"/>
      <c r="V32" s="19"/>
      <c r="W32" s="19"/>
      <c r="X32" s="41" t="s">
        <v>65</v>
      </c>
      <c r="Y32" s="41" t="s">
        <v>120</v>
      </c>
      <c r="Z32" s="41" t="s">
        <v>65</v>
      </c>
      <c r="AA32" s="457"/>
    </row>
    <row r="33" spans="1:37" s="19" customFormat="1" ht="12.75" customHeight="1">
      <c r="A33" s="19"/>
      <c r="B33" s="428"/>
      <c r="C33" s="19"/>
      <c r="D33" s="41"/>
      <c r="E33" s="41"/>
      <c r="F33" s="41"/>
      <c r="G33" s="41"/>
      <c r="H33" s="41"/>
      <c r="I33" s="41"/>
      <c r="J33" s="41"/>
      <c r="K33" s="41"/>
      <c r="L33" s="41"/>
      <c r="M33" s="41"/>
      <c r="N33" s="41"/>
      <c r="O33" s="41"/>
      <c r="P33" s="19"/>
      <c r="Q33" s="19"/>
      <c r="R33" s="19"/>
      <c r="S33" s="19"/>
      <c r="T33" s="19"/>
      <c r="U33" s="19"/>
      <c r="V33" s="19"/>
      <c r="W33" s="19"/>
      <c r="X33" s="19"/>
      <c r="Y33" s="453"/>
      <c r="Z33" s="453"/>
      <c r="AA33" s="457"/>
      <c r="AB33" s="19"/>
      <c r="AC33" s="19"/>
      <c r="AD33" s="19"/>
      <c r="AE33" s="19"/>
      <c r="AF33" s="19"/>
      <c r="AG33" s="19"/>
      <c r="AH33" s="19"/>
      <c r="AI33" s="19"/>
      <c r="AJ33" s="19"/>
      <c r="AK33" s="19"/>
    </row>
    <row r="34" spans="1:37" s="19" customFormat="1" ht="19.5" customHeight="1">
      <c r="A34" s="19"/>
      <c r="B34" s="428"/>
      <c r="C34" s="436" t="s">
        <v>396</v>
      </c>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57"/>
      <c r="AB34" s="19"/>
      <c r="AC34" s="19"/>
      <c r="AD34" s="19"/>
      <c r="AE34" s="19"/>
      <c r="AF34" s="19"/>
      <c r="AG34" s="19"/>
      <c r="AH34" s="19"/>
      <c r="AI34" s="19"/>
      <c r="AJ34" s="19"/>
      <c r="AK34" s="19"/>
    </row>
    <row r="35" spans="1:37" s="19" customFormat="1" ht="19.5" customHeight="1">
      <c r="A35" s="19"/>
      <c r="B35" s="428"/>
      <c r="C35" s="436" t="s">
        <v>400</v>
      </c>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57"/>
      <c r="AB35" s="19"/>
      <c r="AC35" s="19"/>
      <c r="AD35" s="19"/>
      <c r="AE35" s="19"/>
      <c r="AF35" s="19"/>
      <c r="AG35" s="19"/>
      <c r="AH35" s="19"/>
      <c r="AI35" s="19"/>
      <c r="AJ35" s="19"/>
      <c r="AK35" s="19"/>
    </row>
    <row r="36" spans="1:37" s="19" customFormat="1" ht="19.5" customHeight="1">
      <c r="A36" s="19"/>
      <c r="B36" s="428"/>
      <c r="C36" s="19" t="s">
        <v>401</v>
      </c>
      <c r="D36" s="19"/>
      <c r="E36" s="19"/>
      <c r="F36" s="19"/>
      <c r="G36" s="19"/>
      <c r="H36" s="19"/>
      <c r="I36" s="19"/>
      <c r="J36" s="19"/>
      <c r="K36" s="19"/>
      <c r="L36" s="19"/>
      <c r="M36" s="19"/>
      <c r="N36" s="19"/>
      <c r="O36" s="19"/>
      <c r="P36" s="19"/>
      <c r="Q36" s="19"/>
      <c r="R36" s="19"/>
      <c r="S36" s="19"/>
      <c r="T36" s="19"/>
      <c r="U36" s="19"/>
      <c r="V36" s="19"/>
      <c r="W36" s="19"/>
      <c r="X36" s="19"/>
      <c r="Y36" s="19"/>
      <c r="Z36" s="19"/>
      <c r="AA36" s="457"/>
      <c r="AB36" s="19"/>
      <c r="AC36" s="19"/>
      <c r="AD36" s="19"/>
      <c r="AE36" s="19"/>
      <c r="AF36" s="19"/>
      <c r="AG36" s="19"/>
      <c r="AH36" s="19"/>
      <c r="AI36" s="19"/>
      <c r="AJ36" s="19"/>
      <c r="AK36" s="19"/>
    </row>
    <row r="37" spans="1:37" s="3" customFormat="1" ht="12.75" customHeight="1">
      <c r="A37" s="19"/>
      <c r="B37" s="428"/>
      <c r="C37" s="41"/>
      <c r="D37" s="41"/>
      <c r="E37" s="41"/>
      <c r="F37" s="41"/>
      <c r="G37" s="41"/>
      <c r="H37" s="41"/>
      <c r="I37" s="41"/>
      <c r="J37" s="41"/>
      <c r="K37" s="41"/>
      <c r="L37" s="41"/>
      <c r="M37" s="41"/>
      <c r="N37" s="41"/>
      <c r="O37" s="41"/>
      <c r="P37" s="19"/>
      <c r="Q37" s="19"/>
      <c r="R37" s="19"/>
      <c r="S37" s="19"/>
      <c r="T37" s="19"/>
      <c r="U37" s="19"/>
      <c r="V37" s="19"/>
      <c r="W37" s="19"/>
      <c r="X37" s="19"/>
      <c r="Y37" s="19"/>
      <c r="Z37" s="19"/>
      <c r="AA37" s="457"/>
      <c r="AB37" s="19"/>
      <c r="AC37" s="19"/>
      <c r="AD37" s="19"/>
      <c r="AE37" s="19"/>
      <c r="AF37" s="19"/>
      <c r="AG37" s="19"/>
      <c r="AH37" s="19"/>
      <c r="AI37" s="19"/>
      <c r="AJ37" s="19"/>
      <c r="AK37" s="19"/>
    </row>
    <row r="38" spans="1:37" s="3" customFormat="1" ht="18" customHeight="1">
      <c r="A38" s="19"/>
      <c r="B38" s="428"/>
      <c r="C38" s="19"/>
      <c r="D38" s="436" t="s">
        <v>144</v>
      </c>
      <c r="E38" s="436"/>
      <c r="F38" s="436"/>
      <c r="G38" s="436"/>
      <c r="H38" s="436"/>
      <c r="I38" s="436"/>
      <c r="J38" s="436"/>
      <c r="K38" s="436"/>
      <c r="L38" s="436"/>
      <c r="M38" s="436"/>
      <c r="N38" s="436"/>
      <c r="O38" s="436"/>
      <c r="P38" s="436"/>
      <c r="Q38" s="436"/>
      <c r="R38" s="436"/>
      <c r="S38" s="436"/>
      <c r="T38" s="436"/>
      <c r="U38" s="436"/>
      <c r="V38" s="436"/>
      <c r="W38" s="19"/>
      <c r="X38" s="41" t="s">
        <v>65</v>
      </c>
      <c r="Y38" s="41" t="s">
        <v>120</v>
      </c>
      <c r="Z38" s="41" t="s">
        <v>65</v>
      </c>
      <c r="AA38" s="457"/>
      <c r="AB38" s="19"/>
      <c r="AC38" s="19"/>
      <c r="AD38" s="19"/>
      <c r="AE38" s="19"/>
      <c r="AF38" s="19"/>
      <c r="AG38" s="19"/>
      <c r="AH38" s="19"/>
      <c r="AI38" s="19"/>
      <c r="AJ38" s="19"/>
      <c r="AK38" s="19"/>
    </row>
    <row r="39" spans="1:37" s="3" customFormat="1" ht="37.5" customHeight="1">
      <c r="A39" s="3"/>
      <c r="B39" s="425"/>
      <c r="C39" s="3"/>
      <c r="D39" s="436" t="s">
        <v>404</v>
      </c>
      <c r="E39" s="436"/>
      <c r="F39" s="436"/>
      <c r="G39" s="436"/>
      <c r="H39" s="436"/>
      <c r="I39" s="436"/>
      <c r="J39" s="436"/>
      <c r="K39" s="436"/>
      <c r="L39" s="436"/>
      <c r="M39" s="436"/>
      <c r="N39" s="436"/>
      <c r="O39" s="436"/>
      <c r="P39" s="436"/>
      <c r="Q39" s="436"/>
      <c r="R39" s="436"/>
      <c r="S39" s="436"/>
      <c r="T39" s="436"/>
      <c r="U39" s="436"/>
      <c r="V39" s="436"/>
      <c r="W39" s="3"/>
      <c r="X39" s="41" t="s">
        <v>65</v>
      </c>
      <c r="Y39" s="41" t="s">
        <v>120</v>
      </c>
      <c r="Z39" s="41" t="s">
        <v>65</v>
      </c>
      <c r="AA39" s="458"/>
      <c r="AB39" s="3"/>
      <c r="AC39" s="3"/>
      <c r="AD39" s="3"/>
      <c r="AE39" s="3"/>
      <c r="AF39" s="3"/>
      <c r="AG39" s="3"/>
      <c r="AH39" s="3"/>
      <c r="AI39" s="3"/>
      <c r="AJ39" s="3"/>
      <c r="AK39" s="3"/>
    </row>
    <row r="40" spans="1:37" ht="19.5" customHeight="1">
      <c r="A40" s="3"/>
      <c r="B40" s="425"/>
      <c r="C40" s="3"/>
      <c r="D40" s="436" t="s">
        <v>407</v>
      </c>
      <c r="E40" s="436"/>
      <c r="F40" s="436"/>
      <c r="G40" s="436"/>
      <c r="H40" s="436"/>
      <c r="I40" s="436"/>
      <c r="J40" s="436"/>
      <c r="K40" s="436"/>
      <c r="L40" s="436"/>
      <c r="M40" s="436"/>
      <c r="N40" s="436"/>
      <c r="O40" s="436"/>
      <c r="P40" s="436"/>
      <c r="Q40" s="436"/>
      <c r="R40" s="436"/>
      <c r="S40" s="436"/>
      <c r="T40" s="436"/>
      <c r="U40" s="436"/>
      <c r="V40" s="436"/>
      <c r="W40" s="3"/>
      <c r="X40" s="41" t="s">
        <v>65</v>
      </c>
      <c r="Y40" s="41" t="s">
        <v>120</v>
      </c>
      <c r="Z40" s="41" t="s">
        <v>65</v>
      </c>
      <c r="AA40" s="458"/>
      <c r="AB40" s="3"/>
      <c r="AC40" s="3"/>
      <c r="AD40" s="3"/>
      <c r="AE40" s="3"/>
      <c r="AF40" s="3"/>
      <c r="AG40" s="3"/>
      <c r="AH40" s="3"/>
      <c r="AI40" s="3"/>
      <c r="AJ40" s="3"/>
      <c r="AK40" s="3"/>
    </row>
    <row r="41" spans="1:37" s="19" customFormat="1" ht="19.5" customHeight="1">
      <c r="A41" s="3"/>
      <c r="B41" s="425"/>
      <c r="C41" s="3"/>
      <c r="D41" s="436" t="s">
        <v>177</v>
      </c>
      <c r="E41" s="436"/>
      <c r="F41" s="436"/>
      <c r="G41" s="436"/>
      <c r="H41" s="436"/>
      <c r="I41" s="436"/>
      <c r="J41" s="436"/>
      <c r="K41" s="436"/>
      <c r="L41" s="436"/>
      <c r="M41" s="436"/>
      <c r="N41" s="436"/>
      <c r="O41" s="436"/>
      <c r="P41" s="436"/>
      <c r="Q41" s="436"/>
      <c r="R41" s="436"/>
      <c r="S41" s="436"/>
      <c r="T41" s="436"/>
      <c r="U41" s="436"/>
      <c r="V41" s="436"/>
      <c r="W41" s="3"/>
      <c r="X41" s="41" t="s">
        <v>65</v>
      </c>
      <c r="Y41" s="41" t="s">
        <v>120</v>
      </c>
      <c r="Z41" s="41" t="s">
        <v>65</v>
      </c>
      <c r="AA41" s="458"/>
      <c r="AB41" s="3"/>
      <c r="AC41" s="3"/>
      <c r="AD41" s="3"/>
      <c r="AE41" s="3"/>
      <c r="AF41" s="3"/>
      <c r="AG41" s="3"/>
      <c r="AH41" s="3"/>
      <c r="AI41" s="3"/>
      <c r="AJ41" s="3"/>
      <c r="AK41" s="3"/>
    </row>
    <row r="42" spans="1:37" s="19" customFormat="1" ht="16.5" customHeight="1">
      <c r="A42" s="3"/>
      <c r="B42" s="425"/>
      <c r="C42" s="3"/>
      <c r="D42" s="436" t="s">
        <v>37</v>
      </c>
      <c r="E42" s="436"/>
      <c r="F42" s="436"/>
      <c r="G42" s="436"/>
      <c r="H42" s="436"/>
      <c r="I42" s="436"/>
      <c r="J42" s="436"/>
      <c r="K42" s="436"/>
      <c r="L42" s="436"/>
      <c r="M42" s="436"/>
      <c r="N42" s="436"/>
      <c r="O42" s="436"/>
      <c r="P42" s="436"/>
      <c r="Q42" s="436"/>
      <c r="R42" s="436"/>
      <c r="S42" s="436"/>
      <c r="T42" s="436"/>
      <c r="U42" s="436"/>
      <c r="V42" s="436"/>
      <c r="W42" s="3"/>
      <c r="X42" s="3"/>
      <c r="Y42" s="454"/>
      <c r="Z42" s="454"/>
      <c r="AA42" s="458"/>
      <c r="AB42" s="3"/>
      <c r="AC42" s="3"/>
      <c r="AD42" s="3"/>
      <c r="AE42" s="3"/>
      <c r="AF42" s="3"/>
      <c r="AG42" s="3"/>
      <c r="AH42" s="3"/>
      <c r="AI42" s="3"/>
      <c r="AJ42" s="3"/>
      <c r="AK42" s="3"/>
    </row>
    <row r="43" spans="1:37" s="19" customFormat="1" ht="8.25" customHeight="1">
      <c r="A43" s="420"/>
      <c r="B43" s="429"/>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59"/>
      <c r="AB43" s="420"/>
      <c r="AC43" s="420"/>
      <c r="AD43" s="420"/>
      <c r="AE43" s="420"/>
      <c r="AF43" s="420"/>
      <c r="AG43" s="420"/>
      <c r="AH43" s="420"/>
      <c r="AI43" s="420"/>
      <c r="AJ43" s="420"/>
      <c r="AK43" s="420"/>
    </row>
    <row r="44" spans="1:37" s="19" customForma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s="19" customFormat="1" ht="19.5" customHeight="1">
      <c r="A45" s="19"/>
      <c r="B45" s="19" t="s">
        <v>409</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s="19" customFormat="1" ht="19.5" customHeight="1">
      <c r="A46" s="19"/>
      <c r="B46" s="427"/>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55"/>
      <c r="AB46" s="19"/>
      <c r="AC46" s="19"/>
      <c r="AD46" s="19"/>
      <c r="AE46" s="19"/>
      <c r="AF46" s="19"/>
      <c r="AG46" s="19"/>
      <c r="AH46" s="19"/>
      <c r="AI46" s="19"/>
      <c r="AJ46" s="19"/>
      <c r="AK46" s="19"/>
    </row>
    <row r="47" spans="1:37" s="19" customFormat="1" ht="19.5" customHeight="1">
      <c r="A47" s="19"/>
      <c r="B47" s="428"/>
      <c r="C47" s="19" t="s">
        <v>411</v>
      </c>
      <c r="D47" s="41"/>
      <c r="E47" s="41"/>
      <c r="F47" s="41"/>
      <c r="G47" s="41"/>
      <c r="H47" s="41"/>
      <c r="I47" s="41"/>
      <c r="J47" s="41"/>
      <c r="K47" s="41"/>
      <c r="L47" s="41"/>
      <c r="M47" s="41"/>
      <c r="N47" s="41"/>
      <c r="O47" s="41"/>
      <c r="P47" s="19"/>
      <c r="Q47" s="19"/>
      <c r="R47" s="19"/>
      <c r="S47" s="19"/>
      <c r="T47" s="19"/>
      <c r="U47" s="19"/>
      <c r="V47" s="19"/>
      <c r="W47" s="19"/>
      <c r="X47" s="452" t="s">
        <v>239</v>
      </c>
      <c r="Y47" s="452" t="s">
        <v>120</v>
      </c>
      <c r="Z47" s="452" t="s">
        <v>240</v>
      </c>
      <c r="AA47" s="457"/>
      <c r="AB47" s="19"/>
      <c r="AC47" s="19"/>
      <c r="AD47" s="19"/>
      <c r="AE47" s="19"/>
      <c r="AF47" s="19"/>
      <c r="AG47" s="19"/>
      <c r="AH47" s="19"/>
      <c r="AI47" s="19"/>
      <c r="AJ47" s="19"/>
      <c r="AK47" s="19"/>
    </row>
    <row r="48" spans="1:37" s="19" customFormat="1" ht="19.5" customHeight="1">
      <c r="A48" s="19"/>
      <c r="B48" s="428"/>
      <c r="C48" s="19" t="s">
        <v>416</v>
      </c>
      <c r="D48" s="41"/>
      <c r="E48" s="41"/>
      <c r="F48" s="41"/>
      <c r="G48" s="41"/>
      <c r="H48" s="41"/>
      <c r="I48" s="41"/>
      <c r="J48" s="41"/>
      <c r="K48" s="41"/>
      <c r="L48" s="41"/>
      <c r="M48" s="41"/>
      <c r="N48" s="41"/>
      <c r="O48" s="41"/>
      <c r="P48" s="19"/>
      <c r="Q48" s="19"/>
      <c r="R48" s="19"/>
      <c r="S48" s="19"/>
      <c r="T48" s="19"/>
      <c r="U48" s="19"/>
      <c r="V48" s="19"/>
      <c r="W48" s="19"/>
      <c r="X48" s="41" t="s">
        <v>65</v>
      </c>
      <c r="Y48" s="41" t="s">
        <v>120</v>
      </c>
      <c r="Z48" s="41" t="s">
        <v>65</v>
      </c>
      <c r="AA48" s="457"/>
      <c r="AB48" s="19"/>
      <c r="AC48" s="19"/>
      <c r="AD48" s="19"/>
      <c r="AE48" s="19"/>
      <c r="AF48" s="19"/>
      <c r="AG48" s="19"/>
      <c r="AH48" s="19"/>
      <c r="AI48" s="19"/>
      <c r="AJ48" s="19"/>
      <c r="AK48" s="19"/>
    </row>
    <row r="49" spans="1:37" s="19" customFormat="1" ht="19.5" customHeight="1">
      <c r="A49" s="19"/>
      <c r="B49" s="428"/>
      <c r="C49" s="19"/>
      <c r="D49" s="438" t="s">
        <v>351</v>
      </c>
      <c r="E49" s="440"/>
      <c r="F49" s="440"/>
      <c r="G49" s="440"/>
      <c r="H49" s="440"/>
      <c r="I49" s="440"/>
      <c r="J49" s="440"/>
      <c r="K49" s="440"/>
      <c r="L49" s="440"/>
      <c r="M49" s="440"/>
      <c r="N49" s="440"/>
      <c r="O49" s="440"/>
      <c r="P49" s="440"/>
      <c r="Q49" s="440"/>
      <c r="R49" s="446" t="s">
        <v>324</v>
      </c>
      <c r="S49" s="448"/>
      <c r="T49" s="448"/>
      <c r="U49" s="448"/>
      <c r="V49" s="450"/>
      <c r="W49" s="19"/>
      <c r="X49" s="19"/>
      <c r="Y49" s="19"/>
      <c r="Z49" s="19"/>
      <c r="AA49" s="457"/>
      <c r="AB49" s="19"/>
      <c r="AC49" s="19"/>
      <c r="AD49" s="19"/>
      <c r="AE49" s="19"/>
      <c r="AF49" s="19"/>
      <c r="AG49" s="19"/>
      <c r="AH49" s="19"/>
      <c r="AI49" s="19"/>
      <c r="AJ49" s="19"/>
      <c r="AK49" s="19"/>
    </row>
    <row r="50" spans="1:37" s="19" customFormat="1" ht="19.5" customHeight="1">
      <c r="A50" s="19"/>
      <c r="B50" s="428"/>
      <c r="C50" s="19"/>
      <c r="D50" s="438" t="s">
        <v>419</v>
      </c>
      <c r="E50" s="440"/>
      <c r="F50" s="440"/>
      <c r="G50" s="440"/>
      <c r="H50" s="440"/>
      <c r="I50" s="440"/>
      <c r="J50" s="440"/>
      <c r="K50" s="440"/>
      <c r="L50" s="440"/>
      <c r="M50" s="440"/>
      <c r="N50" s="440"/>
      <c r="O50" s="440"/>
      <c r="P50" s="440"/>
      <c r="Q50" s="445"/>
      <c r="R50" s="446" t="s">
        <v>324</v>
      </c>
      <c r="S50" s="448"/>
      <c r="T50" s="448"/>
      <c r="U50" s="448"/>
      <c r="V50" s="450"/>
      <c r="W50" s="19"/>
      <c r="X50" s="19"/>
      <c r="Y50" s="19"/>
      <c r="Z50" s="19"/>
      <c r="AA50" s="457"/>
      <c r="AB50" s="19"/>
      <c r="AC50" s="19"/>
      <c r="AD50" s="19"/>
      <c r="AE50" s="19"/>
      <c r="AF50" s="19"/>
      <c r="AG50" s="19"/>
      <c r="AH50" s="19"/>
      <c r="AI50" s="19"/>
      <c r="AJ50" s="19"/>
      <c r="AK50" s="19"/>
    </row>
    <row r="51" spans="1:37" s="19" customFormat="1" ht="19.5" customHeight="1">
      <c r="A51" s="19"/>
      <c r="B51" s="428"/>
      <c r="C51" s="19" t="s">
        <v>264</v>
      </c>
      <c r="D51" s="41"/>
      <c r="E51" s="41"/>
      <c r="F51" s="41"/>
      <c r="G51" s="41"/>
      <c r="H51" s="41"/>
      <c r="I51" s="41"/>
      <c r="J51" s="41"/>
      <c r="K51" s="41"/>
      <c r="L51" s="41"/>
      <c r="M51" s="41"/>
      <c r="N51" s="41"/>
      <c r="O51" s="41"/>
      <c r="P51" s="19"/>
      <c r="Q51" s="19"/>
      <c r="R51" s="19"/>
      <c r="S51" s="19"/>
      <c r="T51" s="19"/>
      <c r="U51" s="19"/>
      <c r="V51" s="19"/>
      <c r="W51" s="19"/>
      <c r="X51" s="41" t="s">
        <v>65</v>
      </c>
      <c r="Y51" s="41" t="s">
        <v>120</v>
      </c>
      <c r="Z51" s="41" t="s">
        <v>65</v>
      </c>
      <c r="AA51" s="457"/>
      <c r="AB51" s="19"/>
      <c r="AC51" s="19"/>
      <c r="AD51" s="19"/>
      <c r="AE51" s="19"/>
      <c r="AF51" s="19"/>
      <c r="AG51" s="19"/>
      <c r="AH51" s="19"/>
      <c r="AI51" s="19"/>
      <c r="AJ51" s="19"/>
      <c r="AK51" s="19"/>
    </row>
    <row r="52" spans="1:37" s="19" customFormat="1" ht="19.5" customHeight="1">
      <c r="A52" s="19"/>
      <c r="B52" s="428"/>
      <c r="C52" s="19" t="s">
        <v>386</v>
      </c>
      <c r="D52" s="41"/>
      <c r="E52" s="41"/>
      <c r="F52" s="41"/>
      <c r="G52" s="41"/>
      <c r="H52" s="41"/>
      <c r="I52" s="41"/>
      <c r="J52" s="41"/>
      <c r="K52" s="41"/>
      <c r="L52" s="41"/>
      <c r="M52" s="41"/>
      <c r="N52" s="41"/>
      <c r="O52" s="41"/>
      <c r="P52" s="19"/>
      <c r="Q52" s="19"/>
      <c r="R52" s="19"/>
      <c r="S52" s="19"/>
      <c r="T52" s="19"/>
      <c r="U52" s="19"/>
      <c r="V52" s="19"/>
      <c r="W52" s="19"/>
      <c r="X52" s="41" t="s">
        <v>65</v>
      </c>
      <c r="Y52" s="41" t="s">
        <v>120</v>
      </c>
      <c r="Z52" s="41" t="s">
        <v>65</v>
      </c>
      <c r="AA52" s="457"/>
      <c r="AB52" s="19"/>
      <c r="AC52" s="19"/>
      <c r="AD52" s="19"/>
      <c r="AE52" s="19"/>
      <c r="AF52" s="19"/>
      <c r="AG52" s="19"/>
      <c r="AH52" s="19"/>
      <c r="AI52" s="19"/>
      <c r="AJ52" s="19"/>
      <c r="AK52" s="19"/>
    </row>
    <row r="53" spans="1:37" s="19" customFormat="1" ht="23.25" customHeight="1">
      <c r="A53" s="19"/>
      <c r="B53" s="428"/>
      <c r="C53" s="19"/>
      <c r="D53" s="19" t="s">
        <v>61</v>
      </c>
      <c r="E53" s="19"/>
      <c r="F53" s="19"/>
      <c r="G53" s="19"/>
      <c r="H53" s="19"/>
      <c r="I53" s="19"/>
      <c r="J53" s="19"/>
      <c r="K53" s="41"/>
      <c r="L53" s="41"/>
      <c r="M53" s="41"/>
      <c r="N53" s="41"/>
      <c r="O53" s="41"/>
      <c r="P53" s="19"/>
      <c r="Q53" s="19"/>
      <c r="R53" s="19"/>
      <c r="S53" s="19"/>
      <c r="T53" s="19"/>
      <c r="U53" s="19"/>
      <c r="V53" s="19"/>
      <c r="W53" s="19"/>
      <c r="X53" s="19"/>
      <c r="Y53" s="453"/>
      <c r="Z53" s="453"/>
      <c r="AA53" s="457"/>
      <c r="AB53" s="19"/>
      <c r="AC53" s="19"/>
      <c r="AD53" s="19"/>
      <c r="AE53" s="19"/>
      <c r="AF53" s="19"/>
      <c r="AG53" s="19"/>
      <c r="AH53" s="19"/>
      <c r="AI53" s="19"/>
      <c r="AJ53" s="19"/>
      <c r="AK53" s="19"/>
    </row>
    <row r="54" spans="1:37" s="19" customFormat="1" ht="23.25" customHeight="1">
      <c r="A54" s="19"/>
      <c r="B54" s="428"/>
      <c r="C54" s="19" t="s">
        <v>387</v>
      </c>
      <c r="D54" s="19"/>
      <c r="E54" s="19"/>
      <c r="F54" s="19"/>
      <c r="G54" s="19"/>
      <c r="H54" s="19"/>
      <c r="I54" s="19"/>
      <c r="J54" s="19"/>
      <c r="K54" s="19"/>
      <c r="L54" s="19"/>
      <c r="M54" s="19"/>
      <c r="N54" s="19"/>
      <c r="O54" s="19"/>
      <c r="P54" s="19"/>
      <c r="Q54" s="19"/>
      <c r="R54" s="19"/>
      <c r="S54" s="19"/>
      <c r="T54" s="19"/>
      <c r="U54" s="19"/>
      <c r="V54" s="19"/>
      <c r="W54" s="19"/>
      <c r="X54" s="19"/>
      <c r="Y54" s="19"/>
      <c r="Z54" s="19"/>
      <c r="AA54" s="457"/>
      <c r="AB54" s="19"/>
      <c r="AC54" s="19"/>
      <c r="AD54" s="19"/>
      <c r="AE54" s="19"/>
      <c r="AF54" s="19"/>
      <c r="AG54" s="19"/>
      <c r="AH54" s="19"/>
      <c r="AI54" s="19"/>
      <c r="AJ54" s="19"/>
      <c r="AK54" s="19"/>
    </row>
    <row r="55" spans="1:37" s="19" customFormat="1" ht="6.75" customHeight="1">
      <c r="A55" s="19"/>
      <c r="B55" s="428"/>
      <c r="C55" s="19"/>
      <c r="D55" s="19"/>
      <c r="E55" s="19"/>
      <c r="F55" s="19"/>
      <c r="G55" s="19"/>
      <c r="H55" s="19"/>
      <c r="I55" s="19"/>
      <c r="J55" s="19"/>
      <c r="K55" s="19"/>
      <c r="L55" s="19"/>
      <c r="M55" s="19"/>
      <c r="N55" s="19"/>
      <c r="O55" s="19"/>
      <c r="P55" s="19"/>
      <c r="Q55" s="19"/>
      <c r="R55" s="19"/>
      <c r="S55" s="19"/>
      <c r="T55" s="19"/>
      <c r="U55" s="19"/>
      <c r="V55" s="19"/>
      <c r="W55" s="19"/>
      <c r="X55" s="19"/>
      <c r="Y55" s="19"/>
      <c r="Z55" s="19"/>
      <c r="AA55" s="457"/>
      <c r="AB55" s="19"/>
      <c r="AC55" s="19"/>
      <c r="AD55" s="19"/>
      <c r="AE55" s="19"/>
      <c r="AF55" s="19"/>
      <c r="AG55" s="19"/>
      <c r="AH55" s="19"/>
      <c r="AI55" s="19"/>
      <c r="AJ55" s="19"/>
      <c r="AK55" s="19"/>
    </row>
    <row r="56" spans="1:37" s="19" customFormat="1" ht="19.5" customHeight="1">
      <c r="A56" s="19"/>
      <c r="B56" s="428" t="s">
        <v>390</v>
      </c>
      <c r="C56" s="423" t="s">
        <v>391</v>
      </c>
      <c r="D56" s="432"/>
      <c r="E56" s="432"/>
      <c r="F56" s="432"/>
      <c r="G56" s="432"/>
      <c r="H56" s="441"/>
      <c r="I56" s="440"/>
      <c r="J56" s="440"/>
      <c r="K56" s="440"/>
      <c r="L56" s="440"/>
      <c r="M56" s="440"/>
      <c r="N56" s="440"/>
      <c r="O56" s="440"/>
      <c r="P56" s="440"/>
      <c r="Q56" s="440"/>
      <c r="R56" s="440"/>
      <c r="S56" s="440"/>
      <c r="T56" s="440"/>
      <c r="U56" s="440"/>
      <c r="V56" s="440"/>
      <c r="W56" s="440"/>
      <c r="X56" s="440"/>
      <c r="Y56" s="440"/>
      <c r="Z56" s="445"/>
      <c r="AA56" s="457"/>
      <c r="AB56" s="19"/>
      <c r="AC56" s="19"/>
      <c r="AD56" s="19"/>
      <c r="AE56" s="19"/>
      <c r="AF56" s="19"/>
      <c r="AG56" s="19"/>
      <c r="AH56" s="19"/>
      <c r="AI56" s="19"/>
      <c r="AJ56" s="19"/>
      <c r="AK56" s="19"/>
    </row>
    <row r="57" spans="1:37" s="19" customFormat="1" ht="19.5" customHeight="1">
      <c r="A57" s="19"/>
      <c r="B57" s="428" t="s">
        <v>390</v>
      </c>
      <c r="C57" s="423" t="s">
        <v>221</v>
      </c>
      <c r="D57" s="432"/>
      <c r="E57" s="432"/>
      <c r="F57" s="432"/>
      <c r="G57" s="432"/>
      <c r="H57" s="441"/>
      <c r="I57" s="440"/>
      <c r="J57" s="440"/>
      <c r="K57" s="440"/>
      <c r="L57" s="440"/>
      <c r="M57" s="440"/>
      <c r="N57" s="440"/>
      <c r="O57" s="440"/>
      <c r="P57" s="440"/>
      <c r="Q57" s="440"/>
      <c r="R57" s="440"/>
      <c r="S57" s="440"/>
      <c r="T57" s="440"/>
      <c r="U57" s="440"/>
      <c r="V57" s="440"/>
      <c r="W57" s="440"/>
      <c r="X57" s="440"/>
      <c r="Y57" s="440"/>
      <c r="Z57" s="445"/>
      <c r="AA57" s="457"/>
      <c r="AB57" s="19"/>
      <c r="AC57" s="19"/>
      <c r="AD57" s="19"/>
      <c r="AE57" s="19"/>
      <c r="AF57" s="19"/>
      <c r="AG57" s="19"/>
      <c r="AH57" s="19"/>
      <c r="AI57" s="19"/>
      <c r="AJ57" s="19"/>
      <c r="AK57" s="19"/>
    </row>
    <row r="58" spans="1:37" s="19" customFormat="1" ht="19.5" customHeight="1">
      <c r="A58" s="19"/>
      <c r="B58" s="428" t="s">
        <v>390</v>
      </c>
      <c r="C58" s="423" t="s">
        <v>393</v>
      </c>
      <c r="D58" s="432"/>
      <c r="E58" s="432"/>
      <c r="F58" s="432"/>
      <c r="G58" s="432"/>
      <c r="H58" s="441"/>
      <c r="I58" s="440"/>
      <c r="J58" s="440"/>
      <c r="K58" s="440"/>
      <c r="L58" s="440"/>
      <c r="M58" s="440"/>
      <c r="N58" s="440"/>
      <c r="O58" s="440"/>
      <c r="P58" s="440"/>
      <c r="Q58" s="440"/>
      <c r="R58" s="440"/>
      <c r="S58" s="440"/>
      <c r="T58" s="440"/>
      <c r="U58" s="440"/>
      <c r="V58" s="440"/>
      <c r="W58" s="440"/>
      <c r="X58" s="440"/>
      <c r="Y58" s="440"/>
      <c r="Z58" s="445"/>
      <c r="AA58" s="457"/>
      <c r="AB58" s="19"/>
      <c r="AC58" s="19"/>
      <c r="AD58" s="19"/>
      <c r="AE58" s="19"/>
      <c r="AF58" s="19"/>
      <c r="AG58" s="19"/>
      <c r="AH58" s="19"/>
      <c r="AI58" s="19"/>
      <c r="AJ58" s="19"/>
      <c r="AK58" s="19"/>
    </row>
    <row r="59" spans="1:37" s="19" customFormat="1" ht="11.25" customHeight="1">
      <c r="A59" s="19"/>
      <c r="B59" s="428"/>
      <c r="C59" s="41"/>
      <c r="D59" s="41"/>
      <c r="E59" s="41"/>
      <c r="F59" s="41"/>
      <c r="G59" s="41"/>
      <c r="H59" s="41"/>
      <c r="I59" s="3"/>
      <c r="J59" s="3"/>
      <c r="K59" s="3"/>
      <c r="L59" s="3"/>
      <c r="M59" s="3"/>
      <c r="N59" s="3"/>
      <c r="O59" s="3"/>
      <c r="P59" s="3"/>
      <c r="Q59" s="3"/>
      <c r="R59" s="3"/>
      <c r="S59" s="3"/>
      <c r="T59" s="3"/>
      <c r="U59" s="3"/>
      <c r="V59" s="3"/>
      <c r="W59" s="3"/>
      <c r="X59" s="3"/>
      <c r="Y59" s="3"/>
      <c r="Z59" s="3"/>
      <c r="AA59" s="457"/>
      <c r="AB59" s="19"/>
      <c r="AC59" s="19"/>
      <c r="AD59" s="19"/>
      <c r="AE59" s="19"/>
      <c r="AF59" s="19"/>
      <c r="AG59" s="19"/>
      <c r="AH59" s="19"/>
      <c r="AI59" s="19"/>
      <c r="AJ59" s="19"/>
      <c r="AK59" s="19"/>
    </row>
    <row r="60" spans="1:37" s="3" customFormat="1" ht="18" customHeight="1">
      <c r="A60" s="19"/>
      <c r="B60" s="428"/>
      <c r="C60" s="103" t="s">
        <v>420</v>
      </c>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460"/>
      <c r="AB60" s="19"/>
      <c r="AC60" s="19"/>
      <c r="AD60" s="19"/>
      <c r="AE60" s="19"/>
      <c r="AF60" s="19"/>
      <c r="AG60" s="19"/>
      <c r="AH60" s="19"/>
      <c r="AI60" s="19"/>
      <c r="AJ60" s="19"/>
      <c r="AK60" s="19"/>
    </row>
    <row r="61" spans="1:37" s="3" customFormat="1" ht="18" customHeight="1">
      <c r="A61" s="19"/>
      <c r="B61" s="428"/>
      <c r="C61" s="41"/>
      <c r="D61" s="41"/>
      <c r="E61" s="41"/>
      <c r="F61" s="41"/>
      <c r="G61" s="41"/>
      <c r="H61" s="41"/>
      <c r="I61" s="41"/>
      <c r="J61" s="41"/>
      <c r="K61" s="41"/>
      <c r="L61" s="41"/>
      <c r="M61" s="41"/>
      <c r="N61" s="41"/>
      <c r="O61" s="41"/>
      <c r="P61" s="19"/>
      <c r="Q61" s="19"/>
      <c r="R61" s="19"/>
      <c r="S61" s="19"/>
      <c r="T61" s="19"/>
      <c r="U61" s="19"/>
      <c r="V61" s="19"/>
      <c r="W61" s="19"/>
      <c r="X61" s="19"/>
      <c r="Y61" s="19"/>
      <c r="Z61" s="19"/>
      <c r="AA61" s="457"/>
      <c r="AB61" s="19"/>
      <c r="AC61" s="19"/>
      <c r="AD61" s="19"/>
      <c r="AE61" s="19"/>
      <c r="AF61" s="19"/>
      <c r="AG61" s="19"/>
      <c r="AH61" s="19"/>
      <c r="AI61" s="19"/>
      <c r="AJ61" s="19"/>
      <c r="AK61" s="19"/>
    </row>
    <row r="62" spans="1:37" s="3" customFormat="1" ht="19.5" customHeight="1">
      <c r="A62" s="19"/>
      <c r="B62" s="428"/>
      <c r="C62" s="19"/>
      <c r="D62" s="436" t="s">
        <v>421</v>
      </c>
      <c r="E62" s="436"/>
      <c r="F62" s="436"/>
      <c r="G62" s="436"/>
      <c r="H62" s="436"/>
      <c r="I62" s="436"/>
      <c r="J62" s="436"/>
      <c r="K62" s="436"/>
      <c r="L62" s="436"/>
      <c r="M62" s="436"/>
      <c r="N62" s="436"/>
      <c r="O62" s="436"/>
      <c r="P62" s="436"/>
      <c r="Q62" s="436"/>
      <c r="R62" s="436"/>
      <c r="S62" s="436"/>
      <c r="T62" s="436"/>
      <c r="U62" s="436"/>
      <c r="V62" s="436"/>
      <c r="W62" s="19"/>
      <c r="X62" s="41" t="s">
        <v>65</v>
      </c>
      <c r="Y62" s="41" t="s">
        <v>120</v>
      </c>
      <c r="Z62" s="41" t="s">
        <v>65</v>
      </c>
      <c r="AA62" s="457"/>
      <c r="AB62" s="19"/>
      <c r="AC62" s="19"/>
      <c r="AD62" s="19"/>
      <c r="AE62" s="19"/>
      <c r="AF62" s="19"/>
      <c r="AG62" s="19"/>
      <c r="AH62" s="19"/>
      <c r="AI62" s="19"/>
      <c r="AJ62" s="19"/>
      <c r="AK62" s="19"/>
    </row>
    <row r="63" spans="1:37" ht="19.5" customHeight="1">
      <c r="A63" s="3"/>
      <c r="B63" s="425"/>
      <c r="C63" s="3"/>
      <c r="D63" s="436" t="s">
        <v>404</v>
      </c>
      <c r="E63" s="436"/>
      <c r="F63" s="436"/>
      <c r="G63" s="436"/>
      <c r="H63" s="436"/>
      <c r="I63" s="436"/>
      <c r="J63" s="436"/>
      <c r="K63" s="436"/>
      <c r="L63" s="436"/>
      <c r="M63" s="436"/>
      <c r="N63" s="436"/>
      <c r="O63" s="436"/>
      <c r="P63" s="436"/>
      <c r="Q63" s="436"/>
      <c r="R63" s="436"/>
      <c r="S63" s="436"/>
      <c r="T63" s="436"/>
      <c r="U63" s="436"/>
      <c r="V63" s="436"/>
      <c r="W63" s="3"/>
      <c r="X63" s="41" t="s">
        <v>65</v>
      </c>
      <c r="Y63" s="41" t="s">
        <v>120</v>
      </c>
      <c r="Z63" s="41" t="s">
        <v>65</v>
      </c>
      <c r="AA63" s="458"/>
      <c r="AB63" s="3"/>
      <c r="AC63" s="3"/>
      <c r="AD63" s="3"/>
      <c r="AE63" s="3"/>
      <c r="AF63" s="3"/>
      <c r="AG63" s="3"/>
      <c r="AH63" s="3"/>
      <c r="AI63" s="3"/>
      <c r="AJ63" s="3"/>
      <c r="AK63" s="3"/>
    </row>
    <row r="64" spans="1:37" ht="19.5" customHeight="1">
      <c r="A64" s="3"/>
      <c r="B64" s="425"/>
      <c r="C64" s="3"/>
      <c r="D64" s="436" t="s">
        <v>407</v>
      </c>
      <c r="E64" s="436"/>
      <c r="F64" s="436"/>
      <c r="G64" s="436"/>
      <c r="H64" s="436"/>
      <c r="I64" s="436"/>
      <c r="J64" s="436"/>
      <c r="K64" s="436"/>
      <c r="L64" s="436"/>
      <c r="M64" s="436"/>
      <c r="N64" s="436"/>
      <c r="O64" s="436"/>
      <c r="P64" s="436"/>
      <c r="Q64" s="436"/>
      <c r="R64" s="436"/>
      <c r="S64" s="436"/>
      <c r="T64" s="436"/>
      <c r="U64" s="436"/>
      <c r="V64" s="436"/>
      <c r="W64" s="3"/>
      <c r="X64" s="41" t="s">
        <v>65</v>
      </c>
      <c r="Y64" s="41" t="s">
        <v>120</v>
      </c>
      <c r="Z64" s="41" t="s">
        <v>65</v>
      </c>
      <c r="AA64" s="458"/>
      <c r="AB64" s="3"/>
      <c r="AC64" s="3"/>
      <c r="AD64" s="3"/>
      <c r="AE64" s="3"/>
      <c r="AF64" s="3"/>
      <c r="AG64" s="3"/>
      <c r="AH64" s="3"/>
      <c r="AI64" s="3"/>
      <c r="AJ64" s="3"/>
      <c r="AK64" s="3"/>
    </row>
    <row r="65" spans="1:37" ht="19.5" customHeight="1">
      <c r="A65" s="3"/>
      <c r="B65" s="425"/>
      <c r="C65" s="3"/>
      <c r="D65" s="436" t="s">
        <v>177</v>
      </c>
      <c r="E65" s="436"/>
      <c r="F65" s="436"/>
      <c r="G65" s="436"/>
      <c r="H65" s="436"/>
      <c r="I65" s="436"/>
      <c r="J65" s="436"/>
      <c r="K65" s="436"/>
      <c r="L65" s="436"/>
      <c r="M65" s="436"/>
      <c r="N65" s="436"/>
      <c r="O65" s="436"/>
      <c r="P65" s="436"/>
      <c r="Q65" s="436"/>
      <c r="R65" s="436"/>
      <c r="S65" s="436"/>
      <c r="T65" s="436"/>
      <c r="U65" s="436"/>
      <c r="V65" s="436"/>
      <c r="W65" s="3"/>
      <c r="X65" s="41" t="s">
        <v>65</v>
      </c>
      <c r="Y65" s="41" t="s">
        <v>120</v>
      </c>
      <c r="Z65" s="41" t="s">
        <v>65</v>
      </c>
      <c r="AA65" s="458"/>
      <c r="AB65" s="3"/>
      <c r="AC65" s="3"/>
      <c r="AD65" s="3"/>
      <c r="AE65" s="3"/>
      <c r="AF65" s="3"/>
      <c r="AG65" s="3"/>
      <c r="AH65" s="3"/>
      <c r="AI65" s="3"/>
      <c r="AJ65" s="3"/>
      <c r="AK65" s="3"/>
    </row>
    <row r="66" spans="1:37" s="3" customFormat="1">
      <c r="A66" s="3"/>
      <c r="B66" s="425"/>
      <c r="C66" s="3"/>
      <c r="D66" s="436" t="s">
        <v>37</v>
      </c>
      <c r="E66" s="436"/>
      <c r="F66" s="436"/>
      <c r="G66" s="436"/>
      <c r="H66" s="436"/>
      <c r="I66" s="436"/>
      <c r="J66" s="436"/>
      <c r="K66" s="436"/>
      <c r="L66" s="436"/>
      <c r="M66" s="436"/>
      <c r="N66" s="436"/>
      <c r="O66" s="436"/>
      <c r="P66" s="436"/>
      <c r="Q66" s="436"/>
      <c r="R66" s="436"/>
      <c r="S66" s="436"/>
      <c r="T66" s="436"/>
      <c r="U66" s="436"/>
      <c r="V66" s="436"/>
      <c r="W66" s="3"/>
      <c r="X66" s="3"/>
      <c r="Y66" s="454"/>
      <c r="Z66" s="454"/>
      <c r="AA66" s="458"/>
      <c r="AB66" s="3"/>
      <c r="AC66" s="3"/>
      <c r="AD66" s="3"/>
      <c r="AE66" s="3"/>
      <c r="AF66" s="3"/>
      <c r="AG66" s="3"/>
      <c r="AH66" s="3"/>
      <c r="AI66" s="3"/>
      <c r="AJ66" s="3"/>
      <c r="AK66" s="3"/>
    </row>
    <row r="67" spans="1:37" s="3" customFormat="1">
      <c r="A67" s="420"/>
      <c r="B67" s="429"/>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59"/>
      <c r="AB67" s="420"/>
      <c r="AC67" s="420"/>
      <c r="AD67" s="420"/>
      <c r="AE67" s="420"/>
      <c r="AF67" s="420"/>
      <c r="AG67" s="420"/>
      <c r="AH67" s="420"/>
      <c r="AI67" s="420"/>
      <c r="AJ67" s="420"/>
      <c r="AK67" s="420"/>
    </row>
    <row r="68" spans="1:37" s="3" customFormat="1">
      <c r="A68" s="420"/>
      <c r="B68" s="421"/>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row>
    <row r="69" spans="1:37" ht="36.950000000000003" customHeight="1">
      <c r="B69" s="430" t="s">
        <v>423</v>
      </c>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row>
    <row r="70" spans="1:37">
      <c r="A70" s="3"/>
      <c r="B70" s="430" t="s">
        <v>427</v>
      </c>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3"/>
      <c r="AC70" s="3"/>
      <c r="AD70" s="3"/>
      <c r="AE70" s="3"/>
      <c r="AF70" s="3"/>
      <c r="AG70" s="3"/>
      <c r="AH70" s="3"/>
      <c r="AI70" s="3"/>
      <c r="AJ70" s="3"/>
      <c r="AK70" s="3"/>
    </row>
    <row r="71" spans="1:37" ht="13.5" customHeight="1">
      <c r="A71" s="3"/>
      <c r="B71" s="430" t="s">
        <v>80</v>
      </c>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3"/>
      <c r="AC71" s="3"/>
      <c r="AD71" s="3"/>
      <c r="AE71" s="3"/>
      <c r="AF71" s="3"/>
      <c r="AG71" s="3"/>
      <c r="AH71" s="3"/>
      <c r="AI71" s="3"/>
      <c r="AJ71" s="3"/>
      <c r="AK71" s="3"/>
    </row>
    <row r="72" spans="1:37">
      <c r="A72" s="3"/>
      <c r="B72" s="430" t="s">
        <v>262</v>
      </c>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3"/>
      <c r="AC72" s="3"/>
      <c r="AD72" s="3"/>
      <c r="AE72" s="3"/>
      <c r="AF72" s="3"/>
      <c r="AG72" s="3"/>
      <c r="AH72" s="3"/>
      <c r="AI72" s="3"/>
      <c r="AJ72" s="3"/>
      <c r="AK72" s="3"/>
    </row>
    <row r="73" spans="1:37">
      <c r="B73" s="430" t="s">
        <v>428</v>
      </c>
      <c r="C73" s="430"/>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30"/>
      <c r="AB73" s="462"/>
    </row>
    <row r="74" spans="1:37">
      <c r="B74" s="430" t="s">
        <v>340</v>
      </c>
      <c r="C74" s="430"/>
      <c r="D74" s="430"/>
      <c r="E74" s="430"/>
      <c r="F74" s="430"/>
      <c r="G74" s="430"/>
      <c r="H74" s="430"/>
      <c r="I74" s="430"/>
      <c r="J74" s="430"/>
      <c r="K74" s="430"/>
      <c r="L74" s="430"/>
      <c r="M74" s="430"/>
      <c r="N74" s="430"/>
      <c r="O74" s="430"/>
      <c r="P74" s="430"/>
      <c r="Q74" s="430"/>
      <c r="R74" s="430"/>
      <c r="S74" s="430"/>
      <c r="T74" s="430"/>
      <c r="U74" s="430"/>
      <c r="V74" s="430"/>
      <c r="W74" s="430"/>
      <c r="X74" s="430"/>
      <c r="Y74" s="430"/>
      <c r="Z74" s="430"/>
      <c r="AA74" s="461"/>
      <c r="AB74" s="462"/>
    </row>
    <row r="75" spans="1:37">
      <c r="B75" s="431"/>
      <c r="D75" s="439"/>
    </row>
    <row r="76" spans="1:37">
      <c r="B76" s="431"/>
      <c r="D76" s="439"/>
    </row>
    <row r="77" spans="1:37">
      <c r="B77" s="431"/>
      <c r="D77" s="439"/>
    </row>
    <row r="78" spans="1:37">
      <c r="B78" s="431"/>
      <c r="D78" s="439"/>
    </row>
  </sheetData>
  <mergeCells count="65">
    <mergeCell ref="B4:AA4"/>
    <mergeCell ref="B6:F6"/>
    <mergeCell ref="G6:AA6"/>
    <mergeCell ref="B7:F7"/>
    <mergeCell ref="G7:AA7"/>
    <mergeCell ref="B8:F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D25:J25"/>
    <mergeCell ref="C28:H28"/>
    <mergeCell ref="I28:Z28"/>
    <mergeCell ref="C29:H29"/>
    <mergeCell ref="I29:Z29"/>
    <mergeCell ref="C30:H30"/>
    <mergeCell ref="I30:Z30"/>
    <mergeCell ref="C34:Z34"/>
    <mergeCell ref="C35:Z35"/>
    <mergeCell ref="C36:Z36"/>
    <mergeCell ref="D38:V38"/>
    <mergeCell ref="D39:V39"/>
    <mergeCell ref="D40:V40"/>
    <mergeCell ref="D41:V41"/>
    <mergeCell ref="D42:V42"/>
    <mergeCell ref="D49:Q49"/>
    <mergeCell ref="R49:V49"/>
    <mergeCell ref="D50:Q50"/>
    <mergeCell ref="R50:V50"/>
    <mergeCell ref="D53:J53"/>
    <mergeCell ref="C56:H56"/>
    <mergeCell ref="I56:Z56"/>
    <mergeCell ref="C57:H57"/>
    <mergeCell ref="I57:Z57"/>
    <mergeCell ref="C58:H58"/>
    <mergeCell ref="I58:Z58"/>
    <mergeCell ref="C60:AA60"/>
    <mergeCell ref="D62:V62"/>
    <mergeCell ref="D63:V63"/>
    <mergeCell ref="D64:V64"/>
    <mergeCell ref="D65:V65"/>
    <mergeCell ref="D66:V66"/>
    <mergeCell ref="B69:AA69"/>
    <mergeCell ref="B70:AA70"/>
    <mergeCell ref="B71:AA71"/>
    <mergeCell ref="B72:AA72"/>
    <mergeCell ref="B73:AA73"/>
    <mergeCell ref="B74:Z74"/>
    <mergeCell ref="B9:F14"/>
  </mergeCells>
  <phoneticPr fontId="22"/>
  <dataValidations count="1">
    <dataValidation type="list" allowBlank="1" showDropDown="0" showInputMessage="1" showErrorMessage="1" sqref="G8 L8 Q8 X19 Z19 X22:X24 Z22:Z24 X32 Z32 X38:X41 Z38:Z41 X48 Z48 X51:X52 Z51:Z52 X62:X65 Z62:Z65">
      <formula1>"□,■"</formula1>
    </dataValidation>
  </dataValidations>
  <pageMargins left="0.70866141732283472" right="0.70866141732283472" top="0.74803149606299213" bottom="0.74803149606299213" header="0.31496062992125984" footer="0.31496062992125984"/>
  <pageSetup paperSize="9" scale="61"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F121"/>
  <sheetViews>
    <sheetView view="pageBreakPreview" zoomScaleSheetLayoutView="100" workbookViewId="0">
      <selection activeCell="L55" sqref="L55"/>
    </sheetView>
  </sheetViews>
  <sheetFormatPr defaultColWidth="4" defaultRowHeight="13.5"/>
  <cols>
    <col min="1" max="1" width="2.875" style="19" customWidth="1"/>
    <col min="2" max="2" width="2.375" style="19" customWidth="1"/>
    <col min="3" max="3" width="3.5" style="19" customWidth="1"/>
    <col min="4" max="10" width="3.625" style="19" customWidth="1"/>
    <col min="11" max="11" width="4.875" style="19" customWidth="1"/>
    <col min="12" max="15" width="3.625" style="19" customWidth="1"/>
    <col min="16" max="16" width="1.5" style="19" customWidth="1"/>
    <col min="17" max="18" width="3.625" style="19" customWidth="1"/>
    <col min="19" max="19" width="2.75" style="19" customWidth="1"/>
    <col min="20" max="28" width="3.625" style="19" customWidth="1"/>
    <col min="29" max="29" width="2.5" style="19" customWidth="1"/>
    <col min="30" max="30" width="1.875" style="19" customWidth="1"/>
    <col min="31" max="16384" width="4" style="19"/>
  </cols>
  <sheetData>
    <row r="2" spans="2:29">
      <c r="C2" s="467"/>
      <c r="D2" s="467"/>
      <c r="E2" s="467"/>
      <c r="F2" s="467"/>
      <c r="G2" s="467"/>
      <c r="H2" s="467"/>
      <c r="I2" s="467"/>
      <c r="J2" s="467"/>
      <c r="K2" s="467"/>
      <c r="L2" s="467"/>
      <c r="M2" s="467"/>
      <c r="N2" s="467"/>
      <c r="O2" s="467"/>
      <c r="P2" s="467"/>
      <c r="Q2" s="467"/>
      <c r="R2" s="467"/>
      <c r="S2" s="467"/>
      <c r="T2" s="467"/>
      <c r="U2" s="467"/>
      <c r="V2" s="467"/>
      <c r="W2" s="467"/>
      <c r="X2" s="467"/>
      <c r="Y2" s="467"/>
      <c r="Z2" s="467"/>
    </row>
    <row r="3" spans="2:29">
      <c r="AA3" s="91"/>
      <c r="AB3" s="41"/>
      <c r="AC3" s="91"/>
    </row>
    <row r="4" spans="2:29" ht="34.5" customHeight="1">
      <c r="B4" s="463" t="s">
        <v>447</v>
      </c>
      <c r="C4" s="41"/>
      <c r="D4" s="41"/>
      <c r="E4" s="41"/>
      <c r="F4" s="41"/>
      <c r="G4" s="41"/>
      <c r="H4" s="41"/>
      <c r="I4" s="41"/>
      <c r="J4" s="41"/>
      <c r="K4" s="41"/>
      <c r="L4" s="41"/>
      <c r="M4" s="41"/>
      <c r="N4" s="41"/>
      <c r="O4" s="41"/>
      <c r="P4" s="41"/>
      <c r="Q4" s="41"/>
      <c r="R4" s="41"/>
      <c r="S4" s="41"/>
      <c r="T4" s="41"/>
      <c r="U4" s="41"/>
      <c r="V4" s="41"/>
      <c r="W4" s="41"/>
      <c r="X4" s="41"/>
      <c r="Y4" s="41"/>
      <c r="Z4" s="41"/>
    </row>
    <row r="5" spans="2:29" ht="16.5" customHeight="1">
      <c r="B5" s="41" t="s">
        <v>339</v>
      </c>
      <c r="C5" s="41"/>
      <c r="D5" s="41"/>
      <c r="E5" s="41"/>
      <c r="F5" s="41"/>
      <c r="G5" s="41"/>
      <c r="H5" s="41"/>
      <c r="I5" s="41"/>
      <c r="J5" s="41"/>
      <c r="K5" s="41"/>
      <c r="L5" s="41"/>
      <c r="M5" s="41"/>
      <c r="N5" s="41"/>
      <c r="O5" s="41"/>
      <c r="P5" s="41"/>
      <c r="Q5" s="41"/>
      <c r="R5" s="41"/>
      <c r="S5" s="41"/>
      <c r="T5" s="41"/>
      <c r="U5" s="41"/>
      <c r="V5" s="41"/>
      <c r="W5" s="41"/>
      <c r="X5" s="41"/>
      <c r="Y5" s="41"/>
      <c r="Z5" s="41"/>
    </row>
    <row r="6" spans="2:29" ht="13.5" customHeight="1">
      <c r="B6" s="41"/>
      <c r="C6" s="41"/>
      <c r="D6" s="41"/>
      <c r="E6" s="41"/>
      <c r="F6" s="41"/>
      <c r="G6" s="41"/>
      <c r="H6" s="41"/>
      <c r="I6" s="41"/>
      <c r="J6" s="41"/>
      <c r="K6" s="41"/>
      <c r="L6" s="41"/>
      <c r="M6" s="41"/>
      <c r="N6" s="41"/>
      <c r="O6" s="41"/>
      <c r="P6" s="41"/>
      <c r="Q6" s="41"/>
      <c r="R6" s="41"/>
      <c r="S6" s="41"/>
      <c r="T6" s="41"/>
      <c r="U6" s="41"/>
      <c r="V6" s="41"/>
      <c r="W6" s="41"/>
      <c r="X6" s="41"/>
      <c r="Y6" s="41"/>
      <c r="Z6" s="41"/>
    </row>
    <row r="7" spans="2:29" ht="24" customHeight="1">
      <c r="B7" s="422" t="s">
        <v>213</v>
      </c>
      <c r="C7" s="422"/>
      <c r="D7" s="422"/>
      <c r="E7" s="422"/>
      <c r="F7" s="422"/>
      <c r="G7" s="464"/>
      <c r="H7" s="468"/>
      <c r="I7" s="468"/>
      <c r="J7" s="468"/>
      <c r="K7" s="468"/>
      <c r="L7" s="468"/>
      <c r="M7" s="468"/>
      <c r="N7" s="468"/>
      <c r="O7" s="468"/>
      <c r="P7" s="468"/>
      <c r="Q7" s="468"/>
      <c r="R7" s="468"/>
      <c r="S7" s="468"/>
      <c r="T7" s="468"/>
      <c r="U7" s="468"/>
      <c r="V7" s="468"/>
      <c r="W7" s="468"/>
      <c r="X7" s="468"/>
      <c r="Y7" s="468"/>
      <c r="Z7" s="478"/>
    </row>
    <row r="8" spans="2:29" ht="24" customHeight="1">
      <c r="B8" s="422" t="s">
        <v>216</v>
      </c>
      <c r="C8" s="422"/>
      <c r="D8" s="422"/>
      <c r="E8" s="422"/>
      <c r="F8" s="422"/>
      <c r="G8" s="432" t="s">
        <v>65</v>
      </c>
      <c r="H8" s="440" t="s">
        <v>223</v>
      </c>
      <c r="I8" s="440"/>
      <c r="J8" s="440"/>
      <c r="K8" s="440"/>
      <c r="L8" s="432" t="s">
        <v>65</v>
      </c>
      <c r="M8" s="440" t="s">
        <v>225</v>
      </c>
      <c r="N8" s="440"/>
      <c r="O8" s="440"/>
      <c r="P8" s="440"/>
      <c r="Q8" s="432" t="s">
        <v>65</v>
      </c>
      <c r="R8" s="440" t="s">
        <v>228</v>
      </c>
      <c r="S8" s="440"/>
      <c r="T8" s="440"/>
      <c r="U8" s="440"/>
      <c r="V8" s="440"/>
      <c r="W8" s="440"/>
      <c r="X8" s="440"/>
      <c r="Y8" s="468"/>
      <c r="Z8" s="478"/>
    </row>
    <row r="9" spans="2:29" ht="21.95" customHeight="1">
      <c r="B9" s="424" t="s">
        <v>229</v>
      </c>
      <c r="C9" s="433"/>
      <c r="D9" s="433"/>
      <c r="E9" s="433"/>
      <c r="F9" s="473"/>
      <c r="G9" s="424" t="s">
        <v>65</v>
      </c>
      <c r="H9" s="435" t="s">
        <v>60</v>
      </c>
      <c r="I9" s="475"/>
      <c r="J9" s="475"/>
      <c r="K9" s="475"/>
      <c r="L9" s="475"/>
      <c r="M9" s="475"/>
      <c r="N9" s="475"/>
      <c r="O9" s="475"/>
      <c r="P9" s="475"/>
      <c r="Q9" s="475"/>
      <c r="R9" s="475"/>
      <c r="S9" s="475"/>
      <c r="T9" s="475"/>
      <c r="U9" s="475"/>
      <c r="V9" s="475"/>
      <c r="W9" s="475"/>
      <c r="X9" s="475"/>
      <c r="Y9" s="475"/>
      <c r="Z9" s="481"/>
    </row>
    <row r="10" spans="2:29" ht="21.95" customHeight="1">
      <c r="B10" s="426"/>
      <c r="C10" s="434"/>
      <c r="D10" s="434"/>
      <c r="E10" s="434"/>
      <c r="F10" s="474"/>
      <c r="G10" s="426" t="s">
        <v>65</v>
      </c>
      <c r="H10" s="444" t="s">
        <v>349</v>
      </c>
      <c r="I10" s="476"/>
      <c r="J10" s="476"/>
      <c r="K10" s="476"/>
      <c r="L10" s="476"/>
      <c r="M10" s="476"/>
      <c r="N10" s="476"/>
      <c r="O10" s="476"/>
      <c r="P10" s="476"/>
      <c r="Q10" s="476"/>
      <c r="R10" s="476"/>
      <c r="S10" s="476"/>
      <c r="T10" s="476"/>
      <c r="U10" s="476"/>
      <c r="V10" s="476"/>
      <c r="W10" s="476"/>
      <c r="X10" s="476"/>
      <c r="Y10" s="476"/>
      <c r="Z10" s="482"/>
    </row>
    <row r="11" spans="2:29" ht="13.5" customHeight="1"/>
    <row r="12" spans="2:29" ht="12.95" customHeight="1">
      <c r="B12" s="464"/>
      <c r="C12" s="468"/>
      <c r="D12" s="468"/>
      <c r="E12" s="468"/>
      <c r="F12" s="468"/>
      <c r="G12" s="468"/>
      <c r="H12" s="468"/>
      <c r="I12" s="468"/>
      <c r="J12" s="468"/>
      <c r="K12" s="468"/>
      <c r="L12" s="468"/>
      <c r="M12" s="468"/>
      <c r="N12" s="468"/>
      <c r="O12" s="468"/>
      <c r="P12" s="468"/>
      <c r="Q12" s="468"/>
      <c r="R12" s="468"/>
      <c r="S12" s="468"/>
      <c r="T12" s="468"/>
      <c r="U12" s="468"/>
      <c r="V12" s="468"/>
      <c r="W12" s="468"/>
      <c r="X12" s="468"/>
      <c r="Y12" s="423"/>
      <c r="Z12" s="432" t="s">
        <v>239</v>
      </c>
      <c r="AA12" s="432" t="s">
        <v>120</v>
      </c>
      <c r="AB12" s="432" t="s">
        <v>240</v>
      </c>
      <c r="AC12" s="478"/>
    </row>
    <row r="13" spans="2:29" ht="17.100000000000001" customHeight="1">
      <c r="B13" s="427" t="s">
        <v>56</v>
      </c>
      <c r="C13" s="435"/>
      <c r="D13" s="435"/>
      <c r="E13" s="435"/>
      <c r="F13" s="435"/>
      <c r="G13" s="435"/>
      <c r="H13" s="435"/>
      <c r="I13" s="435"/>
      <c r="J13" s="435"/>
      <c r="K13" s="435"/>
      <c r="L13" s="435"/>
      <c r="M13" s="435"/>
      <c r="N13" s="435"/>
      <c r="O13" s="435"/>
      <c r="P13" s="435"/>
      <c r="Q13" s="435"/>
      <c r="R13" s="435"/>
      <c r="S13" s="435"/>
      <c r="T13" s="435"/>
      <c r="U13" s="435"/>
      <c r="V13" s="435"/>
      <c r="W13" s="435"/>
      <c r="X13" s="435"/>
      <c r="Y13" s="424"/>
      <c r="Z13" s="433"/>
      <c r="AA13" s="433"/>
      <c r="AB13" s="435"/>
      <c r="AC13" s="455"/>
    </row>
    <row r="14" spans="2:29" ht="17.100000000000001" customHeight="1">
      <c r="B14" s="428"/>
      <c r="C14" s="469" t="s">
        <v>133</v>
      </c>
      <c r="D14" s="466" t="s">
        <v>453</v>
      </c>
      <c r="E14" s="466"/>
      <c r="F14" s="466"/>
      <c r="G14" s="466"/>
      <c r="H14" s="466"/>
      <c r="I14" s="466"/>
      <c r="J14" s="466"/>
      <c r="K14" s="466"/>
      <c r="L14" s="466"/>
      <c r="M14" s="466"/>
      <c r="N14" s="466"/>
      <c r="O14" s="466"/>
      <c r="P14" s="466"/>
      <c r="Q14" s="466"/>
      <c r="R14" s="466"/>
      <c r="S14" s="466"/>
      <c r="T14" s="466"/>
      <c r="U14" s="466"/>
      <c r="V14" s="466"/>
      <c r="W14" s="466"/>
      <c r="Y14" s="425"/>
      <c r="Z14" s="41" t="s">
        <v>65</v>
      </c>
      <c r="AA14" s="41" t="s">
        <v>120</v>
      </c>
      <c r="AB14" s="41" t="s">
        <v>65</v>
      </c>
      <c r="AC14" s="457"/>
    </row>
    <row r="15" spans="2:29" ht="33" customHeight="1">
      <c r="B15" s="428"/>
      <c r="C15" s="469"/>
      <c r="D15" s="466"/>
      <c r="E15" s="466"/>
      <c r="F15" s="466"/>
      <c r="G15" s="466"/>
      <c r="H15" s="466"/>
      <c r="I15" s="466"/>
      <c r="J15" s="466"/>
      <c r="K15" s="466"/>
      <c r="L15" s="466"/>
      <c r="M15" s="466"/>
      <c r="N15" s="466"/>
      <c r="O15" s="466"/>
      <c r="P15" s="466"/>
      <c r="Q15" s="466"/>
      <c r="R15" s="466"/>
      <c r="S15" s="466"/>
      <c r="T15" s="466"/>
      <c r="U15" s="466"/>
      <c r="V15" s="466"/>
      <c r="W15" s="466"/>
      <c r="Y15" s="425"/>
      <c r="Z15" s="41"/>
      <c r="AA15" s="41"/>
      <c r="AB15" s="41"/>
      <c r="AC15" s="457"/>
    </row>
    <row r="16" spans="2:29" ht="19.5" customHeight="1">
      <c r="B16" s="428"/>
      <c r="Y16" s="425"/>
      <c r="Z16" s="41"/>
      <c r="AA16" s="41"/>
      <c r="AC16" s="457"/>
    </row>
    <row r="17" spans="2:29" ht="19.5" customHeight="1">
      <c r="B17" s="428"/>
      <c r="C17" s="469"/>
      <c r="D17" s="438" t="s">
        <v>454</v>
      </c>
      <c r="E17" s="440"/>
      <c r="F17" s="440"/>
      <c r="G17" s="440"/>
      <c r="H17" s="440"/>
      <c r="I17" s="440"/>
      <c r="J17" s="440"/>
      <c r="K17" s="440"/>
      <c r="L17" s="440"/>
      <c r="M17" s="440"/>
      <c r="N17" s="440"/>
      <c r="O17" s="468"/>
      <c r="P17" s="468"/>
      <c r="Q17" s="468"/>
      <c r="R17" s="468"/>
      <c r="S17" s="478"/>
      <c r="T17" s="423"/>
      <c r="U17" s="432"/>
      <c r="V17" s="432"/>
      <c r="W17" s="478" t="s">
        <v>200</v>
      </c>
      <c r="X17" s="479"/>
      <c r="Y17" s="425"/>
      <c r="Z17" s="41"/>
      <c r="AA17" s="41"/>
      <c r="AC17" s="457"/>
    </row>
    <row r="18" spans="2:29" ht="19.5" customHeight="1">
      <c r="B18" s="428"/>
      <c r="C18" s="469"/>
      <c r="D18" s="3"/>
      <c r="E18" s="3"/>
      <c r="F18" s="3"/>
      <c r="G18" s="3"/>
      <c r="H18" s="3"/>
      <c r="I18" s="3"/>
      <c r="J18" s="3"/>
      <c r="K18" s="3"/>
      <c r="L18" s="3"/>
      <c r="M18" s="3"/>
      <c r="N18" s="3"/>
      <c r="U18" s="41"/>
      <c r="V18" s="41"/>
      <c r="W18" s="41"/>
      <c r="Y18" s="425"/>
      <c r="Z18" s="41"/>
      <c r="AA18" s="41"/>
      <c r="AC18" s="457"/>
    </row>
    <row r="19" spans="2:29" ht="19.5" customHeight="1">
      <c r="B19" s="428"/>
      <c r="C19" s="469"/>
      <c r="E19" s="471" t="s">
        <v>424</v>
      </c>
      <c r="Y19" s="425"/>
      <c r="Z19" s="41"/>
      <c r="AA19" s="41"/>
      <c r="AC19" s="457"/>
    </row>
    <row r="20" spans="2:29" ht="19.5" customHeight="1">
      <c r="B20" s="428"/>
      <c r="C20" s="469"/>
      <c r="E20" s="472" t="s">
        <v>456</v>
      </c>
      <c r="F20" s="472"/>
      <c r="G20" s="472"/>
      <c r="H20" s="472"/>
      <c r="I20" s="472"/>
      <c r="J20" s="472"/>
      <c r="K20" s="472"/>
      <c r="L20" s="472"/>
      <c r="M20" s="472"/>
      <c r="N20" s="472"/>
      <c r="O20" s="472" t="s">
        <v>192</v>
      </c>
      <c r="P20" s="472"/>
      <c r="Q20" s="472"/>
      <c r="R20" s="472"/>
      <c r="S20" s="472"/>
      <c r="Y20" s="425"/>
      <c r="Z20" s="41"/>
      <c r="AA20" s="41"/>
      <c r="AC20" s="457"/>
    </row>
    <row r="21" spans="2:29" ht="19.5" customHeight="1">
      <c r="B21" s="428"/>
      <c r="C21" s="469"/>
      <c r="E21" s="472" t="s">
        <v>458</v>
      </c>
      <c r="F21" s="472"/>
      <c r="G21" s="472"/>
      <c r="H21" s="472"/>
      <c r="I21" s="472"/>
      <c r="J21" s="472"/>
      <c r="K21" s="472"/>
      <c r="L21" s="472"/>
      <c r="M21" s="472"/>
      <c r="N21" s="472"/>
      <c r="O21" s="472" t="s">
        <v>112</v>
      </c>
      <c r="P21" s="472"/>
      <c r="Q21" s="472"/>
      <c r="R21" s="472"/>
      <c r="S21" s="472"/>
      <c r="Y21" s="425"/>
      <c r="Z21" s="41"/>
      <c r="AA21" s="41"/>
      <c r="AC21" s="457"/>
    </row>
    <row r="22" spans="2:29" ht="19.5" customHeight="1">
      <c r="B22" s="428"/>
      <c r="C22" s="469"/>
      <c r="E22" s="472" t="s">
        <v>459</v>
      </c>
      <c r="F22" s="472"/>
      <c r="G22" s="472"/>
      <c r="H22" s="472"/>
      <c r="I22" s="472"/>
      <c r="J22" s="472"/>
      <c r="K22" s="472"/>
      <c r="L22" s="472"/>
      <c r="M22" s="472"/>
      <c r="N22" s="472"/>
      <c r="O22" s="472" t="s">
        <v>460</v>
      </c>
      <c r="P22" s="472"/>
      <c r="Q22" s="472"/>
      <c r="R22" s="472"/>
      <c r="S22" s="472"/>
      <c r="Y22" s="425"/>
      <c r="Z22" s="41"/>
      <c r="AA22" s="41"/>
      <c r="AC22" s="457"/>
    </row>
    <row r="23" spans="2:29" ht="19.5" customHeight="1">
      <c r="B23" s="428"/>
      <c r="C23" s="469"/>
      <c r="E23" s="472" t="s">
        <v>467</v>
      </c>
      <c r="F23" s="472"/>
      <c r="G23" s="472"/>
      <c r="H23" s="472"/>
      <c r="I23" s="472"/>
      <c r="J23" s="472"/>
      <c r="K23" s="472"/>
      <c r="L23" s="472"/>
      <c r="M23" s="472"/>
      <c r="N23" s="472"/>
      <c r="O23" s="472" t="s">
        <v>470</v>
      </c>
      <c r="P23" s="472"/>
      <c r="Q23" s="472"/>
      <c r="R23" s="472"/>
      <c r="S23" s="472"/>
      <c r="Y23" s="425"/>
      <c r="Z23" s="41"/>
      <c r="AA23" s="41"/>
      <c r="AC23" s="457"/>
    </row>
    <row r="24" spans="2:29" ht="19.5" customHeight="1">
      <c r="B24" s="428"/>
      <c r="C24" s="469"/>
      <c r="E24" s="472" t="s">
        <v>472</v>
      </c>
      <c r="F24" s="472"/>
      <c r="G24" s="472"/>
      <c r="H24" s="472"/>
      <c r="I24" s="472"/>
      <c r="J24" s="472"/>
      <c r="K24" s="472"/>
      <c r="L24" s="472"/>
      <c r="M24" s="472"/>
      <c r="N24" s="472"/>
      <c r="O24" s="472" t="s">
        <v>475</v>
      </c>
      <c r="P24" s="472"/>
      <c r="Q24" s="472"/>
      <c r="R24" s="472"/>
      <c r="S24" s="472"/>
      <c r="Y24" s="425"/>
      <c r="Z24" s="41"/>
      <c r="AA24" s="41"/>
      <c r="AC24" s="457"/>
    </row>
    <row r="25" spans="2:29" ht="19.5" customHeight="1">
      <c r="B25" s="428"/>
      <c r="C25" s="469"/>
      <c r="E25" s="472" t="s">
        <v>357</v>
      </c>
      <c r="F25" s="472"/>
      <c r="G25" s="472"/>
      <c r="H25" s="472"/>
      <c r="I25" s="472"/>
      <c r="J25" s="472"/>
      <c r="K25" s="472"/>
      <c r="L25" s="472"/>
      <c r="M25" s="472"/>
      <c r="N25" s="472"/>
      <c r="O25" s="472" t="s">
        <v>337</v>
      </c>
      <c r="P25" s="472"/>
      <c r="Q25" s="472"/>
      <c r="R25" s="472"/>
      <c r="S25" s="472"/>
      <c r="Y25" s="425"/>
      <c r="Z25" s="41"/>
      <c r="AA25" s="41"/>
      <c r="AC25" s="457"/>
    </row>
    <row r="26" spans="2:29" ht="19.5" customHeight="1">
      <c r="B26" s="428"/>
      <c r="C26" s="469"/>
      <c r="E26" s="472" t="s">
        <v>217</v>
      </c>
      <c r="F26" s="472"/>
      <c r="G26" s="472"/>
      <c r="H26" s="472"/>
      <c r="I26" s="472"/>
      <c r="J26" s="472"/>
      <c r="K26" s="472"/>
      <c r="L26" s="472"/>
      <c r="M26" s="472"/>
      <c r="N26" s="472"/>
      <c r="O26" s="472" t="s">
        <v>476</v>
      </c>
      <c r="P26" s="472"/>
      <c r="Q26" s="472"/>
      <c r="R26" s="472"/>
      <c r="S26" s="472"/>
      <c r="Y26" s="425"/>
      <c r="Z26" s="41"/>
      <c r="AA26" s="41"/>
      <c r="AC26" s="457"/>
    </row>
    <row r="27" spans="2:29" ht="19.5" customHeight="1">
      <c r="B27" s="428"/>
      <c r="C27" s="469"/>
      <c r="E27" s="472" t="s">
        <v>479</v>
      </c>
      <c r="F27" s="472"/>
      <c r="G27" s="472"/>
      <c r="H27" s="472"/>
      <c r="I27" s="472"/>
      <c r="J27" s="472"/>
      <c r="K27" s="472"/>
      <c r="L27" s="472"/>
      <c r="M27" s="472"/>
      <c r="N27" s="472"/>
      <c r="O27" s="472" t="s">
        <v>479</v>
      </c>
      <c r="P27" s="472"/>
      <c r="Q27" s="472"/>
      <c r="R27" s="472"/>
      <c r="S27" s="472"/>
      <c r="Y27" s="425"/>
      <c r="Z27" s="41"/>
      <c r="AA27" s="41"/>
      <c r="AC27" s="457"/>
    </row>
    <row r="28" spans="2:29" ht="19.5" customHeight="1">
      <c r="B28" s="428"/>
      <c r="C28" s="469"/>
      <c r="J28" s="41"/>
      <c r="K28" s="41"/>
      <c r="L28" s="41"/>
      <c r="M28" s="41"/>
      <c r="N28" s="41"/>
      <c r="O28" s="41"/>
      <c r="P28" s="41"/>
      <c r="Q28" s="41"/>
      <c r="R28" s="41"/>
      <c r="S28" s="41"/>
      <c r="T28" s="41"/>
      <c r="U28" s="41"/>
      <c r="V28" s="41"/>
      <c r="Y28" s="425"/>
      <c r="Z28" s="41"/>
      <c r="AA28" s="41"/>
      <c r="AC28" s="457"/>
    </row>
    <row r="29" spans="2:29" ht="19.149999999999999" customHeight="1">
      <c r="B29" s="428"/>
      <c r="C29" s="469" t="s">
        <v>417</v>
      </c>
      <c r="D29" s="466" t="s">
        <v>19</v>
      </c>
      <c r="E29" s="466"/>
      <c r="F29" s="466"/>
      <c r="G29" s="466"/>
      <c r="H29" s="466"/>
      <c r="I29" s="466"/>
      <c r="J29" s="466"/>
      <c r="K29" s="466"/>
      <c r="L29" s="466"/>
      <c r="M29" s="466"/>
      <c r="N29" s="466"/>
      <c r="O29" s="466"/>
      <c r="P29" s="466"/>
      <c r="Q29" s="466"/>
      <c r="R29" s="466"/>
      <c r="S29" s="466"/>
      <c r="T29" s="466"/>
      <c r="U29" s="466"/>
      <c r="V29" s="466"/>
      <c r="W29" s="466"/>
      <c r="Y29" s="480"/>
      <c r="Z29" s="41" t="s">
        <v>65</v>
      </c>
      <c r="AA29" s="41" t="s">
        <v>120</v>
      </c>
      <c r="AB29" s="41" t="s">
        <v>65</v>
      </c>
      <c r="AC29" s="457"/>
    </row>
    <row r="30" spans="2:29" ht="19.899999999999999" customHeight="1">
      <c r="B30" s="428"/>
      <c r="D30" s="466"/>
      <c r="E30" s="466"/>
      <c r="F30" s="466"/>
      <c r="G30" s="466"/>
      <c r="H30" s="466"/>
      <c r="I30" s="466"/>
      <c r="J30" s="466"/>
      <c r="K30" s="466"/>
      <c r="L30" s="466"/>
      <c r="M30" s="466"/>
      <c r="N30" s="466"/>
      <c r="O30" s="466"/>
      <c r="P30" s="466"/>
      <c r="Q30" s="466"/>
      <c r="R30" s="466"/>
      <c r="S30" s="466"/>
      <c r="T30" s="466"/>
      <c r="U30" s="466"/>
      <c r="V30" s="466"/>
      <c r="W30" s="466"/>
      <c r="Y30" s="425"/>
      <c r="Z30" s="41"/>
      <c r="AA30" s="41"/>
      <c r="AC30" s="457"/>
    </row>
    <row r="31" spans="2:29" ht="13.5" customHeight="1">
      <c r="B31" s="428"/>
      <c r="Y31" s="425"/>
      <c r="Z31" s="41"/>
      <c r="AA31" s="41"/>
      <c r="AC31" s="457"/>
    </row>
    <row r="32" spans="2:29" ht="32.450000000000003" customHeight="1">
      <c r="B32" s="428"/>
      <c r="C32" s="469" t="s">
        <v>482</v>
      </c>
      <c r="D32" s="466" t="s">
        <v>483</v>
      </c>
      <c r="E32" s="466"/>
      <c r="F32" s="466"/>
      <c r="G32" s="466"/>
      <c r="H32" s="466"/>
      <c r="I32" s="466"/>
      <c r="J32" s="466"/>
      <c r="K32" s="466"/>
      <c r="L32" s="466"/>
      <c r="M32" s="466"/>
      <c r="N32" s="466"/>
      <c r="O32" s="466"/>
      <c r="P32" s="466"/>
      <c r="Q32" s="466"/>
      <c r="R32" s="466"/>
      <c r="S32" s="466"/>
      <c r="T32" s="466"/>
      <c r="U32" s="466"/>
      <c r="V32" s="466"/>
      <c r="W32" s="466"/>
      <c r="Y32" s="480"/>
      <c r="Z32" s="41" t="s">
        <v>65</v>
      </c>
      <c r="AA32" s="41" t="s">
        <v>120</v>
      </c>
      <c r="AB32" s="41" t="s">
        <v>65</v>
      </c>
      <c r="AC32" s="457"/>
    </row>
    <row r="33" spans="1:32">
      <c r="B33" s="428"/>
      <c r="D33" s="466"/>
      <c r="E33" s="466"/>
      <c r="F33" s="466"/>
      <c r="G33" s="466"/>
      <c r="H33" s="466"/>
      <c r="I33" s="466"/>
      <c r="J33" s="466"/>
      <c r="K33" s="466"/>
      <c r="L33" s="466"/>
      <c r="M33" s="466"/>
      <c r="N33" s="466"/>
      <c r="O33" s="466"/>
      <c r="P33" s="466"/>
      <c r="Q33" s="466"/>
      <c r="R33" s="466"/>
      <c r="S33" s="466"/>
      <c r="T33" s="466"/>
      <c r="U33" s="466"/>
      <c r="V33" s="466"/>
      <c r="W33" s="466"/>
      <c r="Y33" s="425"/>
      <c r="Z33" s="41"/>
      <c r="AA33" s="41"/>
      <c r="AC33" s="457"/>
    </row>
    <row r="34" spans="1:32">
      <c r="B34" s="428"/>
      <c r="Y34" s="425"/>
      <c r="Z34" s="41"/>
      <c r="AA34" s="41"/>
      <c r="AC34" s="457"/>
    </row>
    <row r="35" spans="1:32">
      <c r="B35" s="428"/>
      <c r="C35" s="469" t="s">
        <v>485</v>
      </c>
      <c r="D35" s="466" t="s">
        <v>487</v>
      </c>
      <c r="E35" s="466"/>
      <c r="F35" s="466"/>
      <c r="G35" s="466"/>
      <c r="H35" s="466"/>
      <c r="I35" s="466"/>
      <c r="J35" s="466"/>
      <c r="K35" s="466"/>
      <c r="L35" s="466"/>
      <c r="M35" s="466"/>
      <c r="N35" s="466"/>
      <c r="O35" s="466"/>
      <c r="P35" s="466"/>
      <c r="Q35" s="466"/>
      <c r="R35" s="466"/>
      <c r="S35" s="466"/>
      <c r="T35" s="466"/>
      <c r="U35" s="466"/>
      <c r="V35" s="466"/>
      <c r="W35" s="466"/>
      <c r="Y35" s="480"/>
      <c r="Z35" s="41" t="s">
        <v>65</v>
      </c>
      <c r="AA35" s="41" t="s">
        <v>120</v>
      </c>
      <c r="AB35" s="41" t="s">
        <v>65</v>
      </c>
      <c r="AC35" s="457"/>
    </row>
    <row r="36" spans="1:32">
      <c r="B36" s="428"/>
      <c r="C36" s="469"/>
      <c r="D36" s="466"/>
      <c r="E36" s="466"/>
      <c r="F36" s="466"/>
      <c r="G36" s="466"/>
      <c r="H36" s="466"/>
      <c r="I36" s="466"/>
      <c r="J36" s="466"/>
      <c r="K36" s="466"/>
      <c r="L36" s="466"/>
      <c r="M36" s="466"/>
      <c r="N36" s="466"/>
      <c r="O36" s="466"/>
      <c r="P36" s="466"/>
      <c r="Q36" s="466"/>
      <c r="R36" s="466"/>
      <c r="S36" s="466"/>
      <c r="T36" s="466"/>
      <c r="U36" s="466"/>
      <c r="V36" s="466"/>
      <c r="W36" s="466"/>
      <c r="Y36" s="425"/>
      <c r="Z36" s="41"/>
      <c r="AA36" s="41"/>
      <c r="AC36" s="457"/>
    </row>
    <row r="37" spans="1:32">
      <c r="A37" s="457"/>
      <c r="B37" s="444"/>
      <c r="C37" s="444"/>
      <c r="D37" s="444"/>
      <c r="E37" s="444"/>
      <c r="F37" s="444"/>
      <c r="G37" s="444"/>
      <c r="H37" s="444"/>
      <c r="I37" s="444"/>
      <c r="J37" s="444"/>
      <c r="K37" s="444"/>
      <c r="L37" s="444"/>
      <c r="M37" s="444"/>
      <c r="N37" s="444"/>
      <c r="O37" s="444"/>
      <c r="P37" s="444"/>
      <c r="Q37" s="444"/>
      <c r="R37" s="444"/>
      <c r="S37" s="444"/>
      <c r="T37" s="444"/>
      <c r="U37" s="444"/>
      <c r="V37" s="444"/>
      <c r="W37" s="444"/>
      <c r="X37" s="444"/>
      <c r="Y37" s="426"/>
      <c r="Z37" s="434"/>
      <c r="AA37" s="434"/>
      <c r="AB37" s="444"/>
      <c r="AC37" s="444"/>
      <c r="AD37" s="428"/>
    </row>
    <row r="38" spans="1:32">
      <c r="B38" s="428" t="s">
        <v>490</v>
      </c>
      <c r="C38" s="435"/>
      <c r="Y38" s="425"/>
      <c r="Z38" s="41"/>
      <c r="AA38" s="41"/>
      <c r="AC38" s="457"/>
    </row>
    <row r="39" spans="1:32">
      <c r="B39" s="428"/>
      <c r="C39" s="469" t="s">
        <v>133</v>
      </c>
      <c r="D39" s="466" t="s">
        <v>159</v>
      </c>
      <c r="E39" s="466"/>
      <c r="F39" s="466"/>
      <c r="G39" s="466"/>
      <c r="H39" s="466"/>
      <c r="I39" s="466"/>
      <c r="J39" s="466"/>
      <c r="K39" s="466"/>
      <c r="L39" s="466"/>
      <c r="M39" s="466"/>
      <c r="N39" s="466"/>
      <c r="O39" s="466"/>
      <c r="P39" s="466"/>
      <c r="Q39" s="466"/>
      <c r="R39" s="466"/>
      <c r="S39" s="466"/>
      <c r="T39" s="466"/>
      <c r="U39" s="466"/>
      <c r="V39" s="466"/>
      <c r="W39" s="466"/>
      <c r="Y39" s="480"/>
      <c r="Z39" s="41" t="s">
        <v>65</v>
      </c>
      <c r="AA39" s="41" t="s">
        <v>120</v>
      </c>
      <c r="AB39" s="41" t="s">
        <v>65</v>
      </c>
      <c r="AC39" s="457"/>
    </row>
    <row r="40" spans="1:32">
      <c r="B40" s="428"/>
      <c r="D40" s="466"/>
      <c r="E40" s="466"/>
      <c r="F40" s="466"/>
      <c r="G40" s="466"/>
      <c r="H40" s="466"/>
      <c r="I40" s="466"/>
      <c r="J40" s="466"/>
      <c r="K40" s="466"/>
      <c r="L40" s="466"/>
      <c r="M40" s="466"/>
      <c r="N40" s="466"/>
      <c r="O40" s="466"/>
      <c r="P40" s="466"/>
      <c r="Q40" s="466"/>
      <c r="R40" s="466"/>
      <c r="S40" s="466"/>
      <c r="T40" s="466"/>
      <c r="U40" s="466"/>
      <c r="V40" s="466"/>
      <c r="W40" s="466"/>
      <c r="Y40" s="425"/>
      <c r="Z40" s="41"/>
      <c r="AA40" s="41"/>
      <c r="AC40" s="457"/>
    </row>
    <row r="41" spans="1:32">
      <c r="B41" s="443"/>
      <c r="C41" s="470"/>
      <c r="D41" s="444"/>
      <c r="E41" s="444"/>
      <c r="F41" s="444"/>
      <c r="G41" s="444"/>
      <c r="H41" s="444"/>
      <c r="I41" s="444"/>
      <c r="J41" s="444"/>
      <c r="K41" s="444"/>
      <c r="L41" s="444"/>
      <c r="M41" s="444"/>
      <c r="N41" s="444"/>
      <c r="O41" s="444"/>
      <c r="P41" s="444"/>
      <c r="Q41" s="444"/>
      <c r="R41" s="444"/>
      <c r="S41" s="444"/>
      <c r="T41" s="444"/>
      <c r="U41" s="444"/>
      <c r="V41" s="444"/>
      <c r="W41" s="444"/>
      <c r="X41" s="444"/>
      <c r="Y41" s="426"/>
      <c r="Z41" s="434"/>
      <c r="AA41" s="434"/>
      <c r="AB41" s="444"/>
      <c r="AC41" s="456"/>
    </row>
    <row r="42" spans="1:32" ht="18.75" customHeight="1">
      <c r="B42" s="465" t="s">
        <v>297</v>
      </c>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row>
    <row r="43" spans="1:32" ht="17.25" customHeight="1">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row>
    <row r="44" spans="1:32">
      <c r="B44" s="466" t="s">
        <v>829</v>
      </c>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row>
    <row r="45" spans="1:32">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row>
    <row r="46" spans="1:32" ht="18" customHeight="1">
      <c r="B46" s="466"/>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row>
    <row r="47" spans="1:32">
      <c r="D47" s="19" t="s">
        <v>38</v>
      </c>
      <c r="K47" s="477"/>
      <c r="L47" s="466" t="s">
        <v>493</v>
      </c>
      <c r="M47" s="466"/>
      <c r="N47" s="466"/>
      <c r="O47" s="466"/>
      <c r="P47" s="466"/>
      <c r="Q47" s="466"/>
      <c r="R47" s="466"/>
      <c r="S47" s="466"/>
      <c r="T47" s="466"/>
      <c r="U47" s="466"/>
      <c r="V47" s="466"/>
      <c r="W47" s="466"/>
      <c r="X47" s="466"/>
      <c r="Y47" s="466"/>
      <c r="Z47" s="466"/>
      <c r="AA47" s="466"/>
      <c r="AB47" s="466"/>
      <c r="AC47" s="477"/>
    </row>
    <row r="48" spans="1:32">
      <c r="K48" s="477"/>
      <c r="L48" s="466"/>
      <c r="M48" s="466"/>
      <c r="N48" s="466"/>
      <c r="O48" s="466"/>
      <c r="P48" s="466"/>
      <c r="Q48" s="466"/>
      <c r="R48" s="466"/>
      <c r="S48" s="466"/>
      <c r="T48" s="466"/>
      <c r="U48" s="466"/>
      <c r="V48" s="466"/>
      <c r="W48" s="466"/>
      <c r="X48" s="466"/>
      <c r="Y48" s="466"/>
      <c r="Z48" s="466"/>
      <c r="AA48" s="466"/>
      <c r="AB48" s="466"/>
      <c r="AC48" s="477"/>
      <c r="AF48" s="19" t="s">
        <v>390</v>
      </c>
    </row>
    <row r="49" spans="2:29" ht="49.5" customHeight="1">
      <c r="K49" s="477"/>
      <c r="L49" s="466"/>
      <c r="M49" s="466"/>
      <c r="N49" s="466"/>
      <c r="O49" s="466"/>
      <c r="P49" s="466"/>
      <c r="Q49" s="466"/>
      <c r="R49" s="466"/>
      <c r="S49" s="466"/>
      <c r="T49" s="466"/>
      <c r="U49" s="466"/>
      <c r="V49" s="466"/>
      <c r="W49" s="466"/>
      <c r="X49" s="466"/>
      <c r="Y49" s="466"/>
      <c r="Z49" s="466"/>
      <c r="AA49" s="466"/>
      <c r="AB49" s="466"/>
      <c r="AC49" s="477"/>
    </row>
    <row r="50" spans="2:29">
      <c r="B50" s="466" t="s">
        <v>320</v>
      </c>
      <c r="C50" s="466"/>
      <c r="D50" s="466"/>
      <c r="E50" s="466"/>
      <c r="F50" s="466"/>
      <c r="G50" s="466"/>
      <c r="H50" s="466"/>
      <c r="I50" s="466"/>
      <c r="J50" s="466"/>
      <c r="K50" s="466"/>
      <c r="L50" s="466"/>
      <c r="M50" s="466"/>
      <c r="N50" s="466"/>
      <c r="O50" s="466"/>
      <c r="P50" s="466"/>
      <c r="Q50" s="466"/>
      <c r="R50" s="466"/>
      <c r="S50" s="466"/>
      <c r="T50" s="466"/>
      <c r="U50" s="466"/>
      <c r="V50" s="466"/>
      <c r="W50" s="466"/>
      <c r="X50" s="466"/>
      <c r="Y50" s="466"/>
      <c r="Z50" s="466"/>
      <c r="AA50" s="466"/>
      <c r="AB50" s="466"/>
      <c r="AC50" s="466"/>
    </row>
    <row r="51" spans="2:29">
      <c r="B51" s="466"/>
      <c r="C51" s="466"/>
      <c r="D51" s="466"/>
      <c r="E51" s="466"/>
      <c r="F51" s="466"/>
      <c r="G51" s="466"/>
      <c r="H51" s="466"/>
      <c r="I51" s="466"/>
      <c r="J51" s="466"/>
      <c r="K51" s="466"/>
      <c r="L51" s="466"/>
      <c r="M51" s="466"/>
      <c r="N51" s="466"/>
      <c r="O51" s="466"/>
      <c r="P51" s="466"/>
      <c r="Q51" s="466"/>
      <c r="R51" s="466"/>
      <c r="S51" s="466"/>
      <c r="T51" s="466"/>
      <c r="U51" s="466"/>
      <c r="V51" s="466"/>
      <c r="W51" s="466"/>
      <c r="X51" s="466"/>
      <c r="Y51" s="466"/>
      <c r="Z51" s="466"/>
      <c r="AA51" s="466"/>
      <c r="AB51" s="466"/>
      <c r="AC51" s="466"/>
    </row>
    <row r="52" spans="2:29" ht="30" customHeight="1">
      <c r="B52" s="466"/>
      <c r="C52" s="466"/>
      <c r="D52" s="466"/>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c r="AC52" s="466"/>
    </row>
    <row r="120" spans="3:7">
      <c r="C120" s="444"/>
      <c r="D120" s="444"/>
      <c r="E120" s="444"/>
      <c r="F120" s="444"/>
      <c r="G120" s="444"/>
    </row>
    <row r="121" spans="3:7">
      <c r="C121" s="435"/>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22"/>
  <dataValidations count="1">
    <dataValidation type="list" allowBlank="1" showDropDown="0" showInputMessage="1" showErrorMessage="1" sqref="Z14:Z15 AB14:AB15 Z29 AB29 Z39 AB39 G8:G10 L8 Q8 Z32 AB32 Z35 AB35">
      <formula1>"□,■"</formula1>
    </dataValidation>
  </dataValidations>
  <pageMargins left="0.70866141732283472" right="0.70866141732283472" top="0.74803149606299213" bottom="0.74803149606299213" header="0.31496062992125984" footer="0.31496062992125984"/>
  <pageSetup paperSize="9" scale="83" fitToWidth="1" fitToHeight="1" orientation="portrait" usePrinterDefaults="1" r:id="rId1"/>
  <headerFooter>
    <oddHeader>&amp;R&amp;A</oddHeader>
  </headerFooter>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SheetLayoutView="100" workbookViewId="0">
      <selection activeCell="B2" sqref="B2"/>
    </sheetView>
  </sheetViews>
  <sheetFormatPr defaultColWidth="4" defaultRowHeight="13.5"/>
  <cols>
    <col min="1" max="1" width="1.5" style="19" customWidth="1"/>
    <col min="2" max="2" width="2.375" style="19" customWidth="1"/>
    <col min="3" max="3" width="1.125" style="19" customWidth="1"/>
    <col min="4" max="20" width="4" style="19"/>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2" spans="2:28">
      <c r="C2" s="467"/>
      <c r="D2" s="467"/>
      <c r="E2" s="467"/>
      <c r="F2" s="467"/>
      <c r="G2" s="467"/>
      <c r="H2" s="467"/>
      <c r="I2" s="467"/>
      <c r="J2" s="467"/>
      <c r="K2" s="467"/>
      <c r="L2" s="467"/>
      <c r="M2" s="467"/>
      <c r="N2" s="467"/>
      <c r="O2" s="467"/>
      <c r="P2" s="467"/>
      <c r="Q2" s="467"/>
      <c r="R2" s="467"/>
      <c r="S2" s="467"/>
      <c r="T2" s="467"/>
      <c r="U2" s="467"/>
      <c r="V2" s="467"/>
      <c r="W2" s="467"/>
      <c r="X2" s="467"/>
      <c r="Y2" s="467"/>
    </row>
    <row r="4" spans="2:28">
      <c r="B4" s="41" t="s">
        <v>209</v>
      </c>
      <c r="C4" s="41"/>
      <c r="D4" s="41"/>
      <c r="E4" s="41"/>
      <c r="F4" s="41"/>
      <c r="G4" s="41"/>
      <c r="H4" s="41"/>
      <c r="I4" s="41"/>
      <c r="J4" s="41"/>
      <c r="K4" s="41"/>
      <c r="L4" s="41"/>
      <c r="M4" s="41"/>
      <c r="N4" s="41"/>
      <c r="O4" s="41"/>
      <c r="P4" s="41"/>
      <c r="Q4" s="41"/>
      <c r="R4" s="41"/>
      <c r="S4" s="41"/>
      <c r="T4" s="41"/>
      <c r="U4" s="41"/>
      <c r="V4" s="41"/>
      <c r="W4" s="41"/>
      <c r="X4" s="41"/>
      <c r="Y4" s="41"/>
    </row>
    <row r="5" spans="2:28">
      <c r="B5" s="41" t="s">
        <v>212</v>
      </c>
      <c r="C5" s="41"/>
      <c r="D5" s="41"/>
      <c r="E5" s="41"/>
      <c r="F5" s="41"/>
      <c r="G5" s="41"/>
      <c r="H5" s="41"/>
      <c r="I5" s="41"/>
      <c r="J5" s="41"/>
      <c r="K5" s="41"/>
      <c r="L5" s="41"/>
      <c r="M5" s="41"/>
      <c r="N5" s="41"/>
      <c r="O5" s="41"/>
      <c r="P5" s="41"/>
      <c r="Q5" s="41"/>
      <c r="R5" s="41"/>
      <c r="S5" s="41"/>
      <c r="T5" s="41"/>
      <c r="U5" s="41"/>
      <c r="V5" s="41"/>
      <c r="W5" s="41"/>
      <c r="X5" s="41"/>
      <c r="Y5" s="41"/>
    </row>
    <row r="6" spans="2:28" ht="12.75" customHeight="1"/>
    <row r="7" spans="2:28" ht="23.25" customHeight="1">
      <c r="B7" s="422" t="s">
        <v>213</v>
      </c>
      <c r="C7" s="422"/>
      <c r="D7" s="422"/>
      <c r="E7" s="422"/>
      <c r="F7" s="422"/>
      <c r="G7" s="464"/>
      <c r="H7" s="468"/>
      <c r="I7" s="468"/>
      <c r="J7" s="468"/>
      <c r="K7" s="468"/>
      <c r="L7" s="468"/>
      <c r="M7" s="468"/>
      <c r="N7" s="468"/>
      <c r="O7" s="468"/>
      <c r="P7" s="468"/>
      <c r="Q7" s="468"/>
      <c r="R7" s="468"/>
      <c r="S7" s="468"/>
      <c r="T7" s="468"/>
      <c r="U7" s="468"/>
      <c r="V7" s="468"/>
      <c r="W7" s="468"/>
      <c r="X7" s="468"/>
      <c r="Y7" s="478"/>
    </row>
    <row r="8" spans="2:28" ht="26.25" customHeight="1">
      <c r="B8" s="422" t="s">
        <v>216</v>
      </c>
      <c r="C8" s="422"/>
      <c r="D8" s="422"/>
      <c r="E8" s="422"/>
      <c r="F8" s="422"/>
      <c r="G8" s="432" t="s">
        <v>65</v>
      </c>
      <c r="H8" s="440" t="s">
        <v>223</v>
      </c>
      <c r="I8" s="440"/>
      <c r="J8" s="440"/>
      <c r="K8" s="440"/>
      <c r="L8" s="432" t="s">
        <v>65</v>
      </c>
      <c r="M8" s="440" t="s">
        <v>225</v>
      </c>
      <c r="N8" s="440"/>
      <c r="O8" s="440"/>
      <c r="P8" s="440"/>
      <c r="Q8" s="432" t="s">
        <v>65</v>
      </c>
      <c r="R8" s="440" t="s">
        <v>228</v>
      </c>
      <c r="S8" s="440"/>
      <c r="T8" s="440"/>
      <c r="U8" s="440"/>
      <c r="V8" s="440"/>
      <c r="W8" s="468"/>
      <c r="X8" s="468"/>
      <c r="Y8" s="478"/>
    </row>
    <row r="9" spans="2:28" ht="19.5" customHeight="1">
      <c r="B9" s="424" t="s">
        <v>229</v>
      </c>
      <c r="C9" s="433"/>
      <c r="D9" s="433"/>
      <c r="E9" s="433"/>
      <c r="F9" s="473"/>
      <c r="G9" s="424" t="s">
        <v>65</v>
      </c>
      <c r="H9" s="435" t="s">
        <v>230</v>
      </c>
      <c r="I9" s="475"/>
      <c r="J9" s="475"/>
      <c r="K9" s="475"/>
      <c r="L9" s="475"/>
      <c r="M9" s="475"/>
      <c r="N9" s="475"/>
      <c r="O9" s="475"/>
      <c r="P9" s="475"/>
      <c r="Q9" s="475"/>
      <c r="R9" s="475"/>
      <c r="S9" s="475"/>
      <c r="T9" s="475"/>
      <c r="U9" s="475"/>
      <c r="V9" s="475"/>
      <c r="W9" s="475"/>
      <c r="X9" s="475"/>
      <c r="Y9" s="481"/>
    </row>
    <row r="10" spans="2:28" ht="18.75" customHeight="1">
      <c r="B10" s="425"/>
      <c r="C10" s="41"/>
      <c r="D10" s="41"/>
      <c r="E10" s="41"/>
      <c r="F10" s="492"/>
      <c r="G10" s="425" t="s">
        <v>65</v>
      </c>
      <c r="H10" s="19" t="s">
        <v>231</v>
      </c>
      <c r="I10" s="103"/>
      <c r="J10" s="103"/>
      <c r="K10" s="103"/>
      <c r="L10" s="103"/>
      <c r="M10" s="103"/>
      <c r="N10" s="103"/>
      <c r="O10" s="103"/>
      <c r="P10" s="103"/>
      <c r="Q10" s="103"/>
      <c r="R10" s="103"/>
      <c r="S10" s="103"/>
      <c r="T10" s="103"/>
      <c r="U10" s="103"/>
      <c r="V10" s="103"/>
      <c r="W10" s="103"/>
      <c r="X10" s="103"/>
      <c r="Y10" s="460"/>
    </row>
    <row r="11" spans="2:28" ht="17.25" customHeight="1">
      <c r="B11" s="426"/>
      <c r="C11" s="434"/>
      <c r="D11" s="434"/>
      <c r="E11" s="434"/>
      <c r="F11" s="474"/>
      <c r="G11" s="426" t="s">
        <v>65</v>
      </c>
      <c r="H11" s="444" t="s">
        <v>233</v>
      </c>
      <c r="I11" s="476"/>
      <c r="J11" s="476"/>
      <c r="K11" s="476"/>
      <c r="L11" s="476"/>
      <c r="M11" s="476"/>
      <c r="N11" s="476"/>
      <c r="O11" s="476"/>
      <c r="P11" s="476"/>
      <c r="Q11" s="476"/>
      <c r="R11" s="476"/>
      <c r="S11" s="476"/>
      <c r="T11" s="476"/>
      <c r="U11" s="476"/>
      <c r="V11" s="476"/>
      <c r="W11" s="476"/>
      <c r="X11" s="476"/>
      <c r="Y11" s="482"/>
      <c r="Z11" s="467"/>
      <c r="AA11" s="467"/>
      <c r="AB11" s="467"/>
    </row>
    <row r="12" spans="2:28" ht="20.25" customHeight="1"/>
    <row r="13" spans="2:28" ht="3.75" customHeight="1">
      <c r="B13" s="427"/>
      <c r="C13" s="435"/>
      <c r="D13" s="435"/>
      <c r="E13" s="435"/>
      <c r="F13" s="435"/>
      <c r="G13" s="435"/>
      <c r="H13" s="435"/>
      <c r="I13" s="435"/>
      <c r="J13" s="435"/>
      <c r="K13" s="435"/>
      <c r="L13" s="435"/>
      <c r="M13" s="435"/>
      <c r="N13" s="435"/>
      <c r="O13" s="435"/>
      <c r="P13" s="435"/>
      <c r="Q13" s="435"/>
      <c r="R13" s="435"/>
      <c r="S13" s="435"/>
      <c r="T13" s="455"/>
      <c r="U13" s="435"/>
      <c r="V13" s="435"/>
      <c r="W13" s="435"/>
      <c r="X13" s="435"/>
      <c r="Y13" s="455"/>
    </row>
    <row r="14" spans="2:28" ht="15" customHeight="1">
      <c r="B14" s="428" t="s">
        <v>236</v>
      </c>
      <c r="T14" s="457"/>
      <c r="V14" s="452" t="s">
        <v>239</v>
      </c>
      <c r="W14" s="452" t="s">
        <v>120</v>
      </c>
      <c r="X14" s="452" t="s">
        <v>240</v>
      </c>
      <c r="Y14" s="457"/>
    </row>
    <row r="15" spans="2:28" ht="9" customHeight="1">
      <c r="B15" s="428"/>
      <c r="T15" s="457"/>
      <c r="Y15" s="457"/>
    </row>
    <row r="16" spans="2:28" ht="72.75" customHeight="1">
      <c r="B16" s="428"/>
      <c r="C16" s="483" t="s">
        <v>242</v>
      </c>
      <c r="D16" s="486"/>
      <c r="E16" s="489"/>
      <c r="F16" s="422" t="s">
        <v>243</v>
      </c>
      <c r="G16" s="493" t="s">
        <v>158</v>
      </c>
      <c r="H16" s="494"/>
      <c r="I16" s="494"/>
      <c r="J16" s="494"/>
      <c r="K16" s="494"/>
      <c r="L16" s="494"/>
      <c r="M16" s="494"/>
      <c r="N16" s="494"/>
      <c r="O16" s="494"/>
      <c r="P16" s="494"/>
      <c r="Q16" s="494"/>
      <c r="R16" s="494"/>
      <c r="S16" s="494"/>
      <c r="T16" s="458"/>
      <c r="V16" s="41" t="s">
        <v>65</v>
      </c>
      <c r="W16" s="41" t="s">
        <v>120</v>
      </c>
      <c r="X16" s="41" t="s">
        <v>65</v>
      </c>
      <c r="Y16" s="458"/>
    </row>
    <row r="17" spans="2:28" ht="45" customHeight="1">
      <c r="B17" s="428"/>
      <c r="C17" s="484"/>
      <c r="D17" s="487"/>
      <c r="E17" s="490"/>
      <c r="F17" s="422" t="s">
        <v>196</v>
      </c>
      <c r="G17" s="493" t="s">
        <v>245</v>
      </c>
      <c r="H17" s="493"/>
      <c r="I17" s="493"/>
      <c r="J17" s="493"/>
      <c r="K17" s="493"/>
      <c r="L17" s="493"/>
      <c r="M17" s="493"/>
      <c r="N17" s="493"/>
      <c r="O17" s="493"/>
      <c r="P17" s="493"/>
      <c r="Q17" s="493"/>
      <c r="R17" s="493"/>
      <c r="S17" s="493"/>
      <c r="T17" s="495"/>
      <c r="V17" s="41" t="s">
        <v>65</v>
      </c>
      <c r="W17" s="41" t="s">
        <v>120</v>
      </c>
      <c r="X17" s="41" t="s">
        <v>65</v>
      </c>
      <c r="Y17" s="458"/>
    </row>
    <row r="18" spans="2:28" ht="24.75" customHeight="1">
      <c r="B18" s="428"/>
      <c r="C18" s="484"/>
      <c r="D18" s="487"/>
      <c r="E18" s="490"/>
      <c r="F18" s="422" t="s">
        <v>248</v>
      </c>
      <c r="G18" s="493" t="s">
        <v>250</v>
      </c>
      <c r="H18" s="493"/>
      <c r="I18" s="493"/>
      <c r="J18" s="493"/>
      <c r="K18" s="493"/>
      <c r="L18" s="493"/>
      <c r="M18" s="493"/>
      <c r="N18" s="493"/>
      <c r="O18" s="493"/>
      <c r="P18" s="493"/>
      <c r="Q18" s="493"/>
      <c r="R18" s="493"/>
      <c r="S18" s="493"/>
      <c r="T18" s="495"/>
      <c r="V18" s="41" t="s">
        <v>65</v>
      </c>
      <c r="W18" s="41" t="s">
        <v>120</v>
      </c>
      <c r="X18" s="41" t="s">
        <v>65</v>
      </c>
      <c r="Y18" s="458"/>
    </row>
    <row r="19" spans="2:28" ht="41.25" customHeight="1">
      <c r="B19" s="428"/>
      <c r="C19" s="485"/>
      <c r="D19" s="488"/>
      <c r="E19" s="491"/>
      <c r="F19" s="422" t="s">
        <v>251</v>
      </c>
      <c r="G19" s="493" t="s">
        <v>256</v>
      </c>
      <c r="H19" s="493"/>
      <c r="I19" s="493"/>
      <c r="J19" s="493"/>
      <c r="K19" s="493"/>
      <c r="L19" s="493"/>
      <c r="M19" s="493"/>
      <c r="N19" s="493"/>
      <c r="O19" s="493"/>
      <c r="P19" s="493"/>
      <c r="Q19" s="493"/>
      <c r="R19" s="493"/>
      <c r="S19" s="493"/>
      <c r="T19" s="495"/>
      <c r="V19" s="41" t="s">
        <v>65</v>
      </c>
      <c r="W19" s="41" t="s">
        <v>120</v>
      </c>
      <c r="X19" s="41" t="s">
        <v>65</v>
      </c>
      <c r="Y19" s="458"/>
    </row>
    <row r="20" spans="2:28" ht="18.75" customHeight="1">
      <c r="B20" s="428"/>
      <c r="T20" s="457"/>
      <c r="Y20" s="457"/>
    </row>
    <row r="21" spans="2:28" ht="34.5" customHeight="1">
      <c r="B21" s="428"/>
      <c r="C21" s="483" t="s">
        <v>257</v>
      </c>
      <c r="D21" s="486"/>
      <c r="E21" s="489"/>
      <c r="F21" s="422" t="s">
        <v>243</v>
      </c>
      <c r="G21" s="493" t="s">
        <v>259</v>
      </c>
      <c r="H21" s="493"/>
      <c r="I21" s="493"/>
      <c r="J21" s="493"/>
      <c r="K21" s="493"/>
      <c r="L21" s="493"/>
      <c r="M21" s="493"/>
      <c r="N21" s="493"/>
      <c r="O21" s="493"/>
      <c r="P21" s="493"/>
      <c r="Q21" s="493"/>
      <c r="R21" s="493"/>
      <c r="S21" s="493"/>
      <c r="T21" s="458"/>
      <c r="V21" s="41" t="s">
        <v>65</v>
      </c>
      <c r="W21" s="41" t="s">
        <v>120</v>
      </c>
      <c r="X21" s="41" t="s">
        <v>65</v>
      </c>
      <c r="Y21" s="458"/>
    </row>
    <row r="22" spans="2:28" ht="78" customHeight="1">
      <c r="B22" s="428"/>
      <c r="C22" s="484"/>
      <c r="D22" s="487"/>
      <c r="E22" s="490"/>
      <c r="F22" s="422" t="s">
        <v>196</v>
      </c>
      <c r="G22" s="493" t="s">
        <v>263</v>
      </c>
      <c r="H22" s="493"/>
      <c r="I22" s="493"/>
      <c r="J22" s="493"/>
      <c r="K22" s="493"/>
      <c r="L22" s="493"/>
      <c r="M22" s="493"/>
      <c r="N22" s="493"/>
      <c r="O22" s="493"/>
      <c r="P22" s="493"/>
      <c r="Q22" s="493"/>
      <c r="R22" s="493"/>
      <c r="S22" s="493"/>
      <c r="T22" s="458"/>
      <c r="V22" s="41" t="s">
        <v>65</v>
      </c>
      <c r="W22" s="41" t="s">
        <v>120</v>
      </c>
      <c r="X22" s="41" t="s">
        <v>65</v>
      </c>
      <c r="Y22" s="458"/>
    </row>
    <row r="23" spans="2:28" ht="45.75" customHeight="1">
      <c r="B23" s="428"/>
      <c r="C23" s="484"/>
      <c r="D23" s="487"/>
      <c r="E23" s="490"/>
      <c r="F23" s="422" t="s">
        <v>248</v>
      </c>
      <c r="G23" s="493" t="s">
        <v>265</v>
      </c>
      <c r="H23" s="493"/>
      <c r="I23" s="493"/>
      <c r="J23" s="493"/>
      <c r="K23" s="493"/>
      <c r="L23" s="493"/>
      <c r="M23" s="493"/>
      <c r="N23" s="493"/>
      <c r="O23" s="493"/>
      <c r="P23" s="493"/>
      <c r="Q23" s="493"/>
      <c r="R23" s="493"/>
      <c r="S23" s="493"/>
      <c r="T23" s="495"/>
      <c r="V23" s="41" t="s">
        <v>65</v>
      </c>
      <c r="W23" s="41" t="s">
        <v>120</v>
      </c>
      <c r="X23" s="41" t="s">
        <v>65</v>
      </c>
      <c r="Y23" s="458"/>
    </row>
    <row r="24" spans="2:28" ht="42.75" customHeight="1">
      <c r="B24" s="428"/>
      <c r="C24" s="484"/>
      <c r="D24" s="487"/>
      <c r="E24" s="490"/>
      <c r="F24" s="422" t="s">
        <v>251</v>
      </c>
      <c r="G24" s="493" t="s">
        <v>266</v>
      </c>
      <c r="H24" s="493"/>
      <c r="I24" s="493"/>
      <c r="J24" s="493"/>
      <c r="K24" s="493"/>
      <c r="L24" s="493"/>
      <c r="M24" s="493"/>
      <c r="N24" s="493"/>
      <c r="O24" s="493"/>
      <c r="P24" s="493"/>
      <c r="Q24" s="493"/>
      <c r="R24" s="493"/>
      <c r="S24" s="493"/>
      <c r="T24" s="495"/>
      <c r="V24" s="41" t="s">
        <v>65</v>
      </c>
      <c r="W24" s="41" t="s">
        <v>120</v>
      </c>
      <c r="X24" s="41" t="s">
        <v>65</v>
      </c>
      <c r="Y24" s="458"/>
    </row>
    <row r="25" spans="2:28" ht="42" customHeight="1">
      <c r="B25" s="428"/>
      <c r="C25" s="484"/>
      <c r="D25" s="487"/>
      <c r="E25" s="490"/>
      <c r="F25" s="422" t="s">
        <v>267</v>
      </c>
      <c r="G25" s="493" t="s">
        <v>211</v>
      </c>
      <c r="H25" s="493"/>
      <c r="I25" s="493"/>
      <c r="J25" s="493"/>
      <c r="K25" s="493"/>
      <c r="L25" s="493"/>
      <c r="M25" s="493"/>
      <c r="N25" s="493"/>
      <c r="O25" s="493"/>
      <c r="P25" s="493"/>
      <c r="Q25" s="493"/>
      <c r="R25" s="493"/>
      <c r="S25" s="493"/>
      <c r="T25" s="495"/>
      <c r="V25" s="41" t="s">
        <v>65</v>
      </c>
      <c r="W25" s="41" t="s">
        <v>120</v>
      </c>
      <c r="X25" s="41" t="s">
        <v>65</v>
      </c>
      <c r="Y25" s="458"/>
      <c r="Z25" s="467"/>
      <c r="AA25" s="467"/>
      <c r="AB25" s="467"/>
    </row>
    <row r="26" spans="2:28" ht="51" customHeight="1">
      <c r="B26" s="428"/>
      <c r="C26" s="485"/>
      <c r="D26" s="488"/>
      <c r="E26" s="491"/>
      <c r="F26" s="422" t="s">
        <v>268</v>
      </c>
      <c r="G26" s="493" t="s">
        <v>256</v>
      </c>
      <c r="H26" s="493"/>
      <c r="I26" s="493"/>
      <c r="J26" s="493"/>
      <c r="K26" s="493"/>
      <c r="L26" s="493"/>
      <c r="M26" s="493"/>
      <c r="N26" s="493"/>
      <c r="O26" s="493"/>
      <c r="P26" s="493"/>
      <c r="Q26" s="493"/>
      <c r="R26" s="493"/>
      <c r="S26" s="493"/>
      <c r="T26" s="495"/>
      <c r="V26" s="41" t="s">
        <v>65</v>
      </c>
      <c r="W26" s="41" t="s">
        <v>120</v>
      </c>
      <c r="X26" s="41" t="s">
        <v>65</v>
      </c>
      <c r="Y26" s="458"/>
      <c r="Z26" s="467"/>
      <c r="AA26" s="467"/>
      <c r="AB26" s="467"/>
    </row>
    <row r="27" spans="2:28" ht="16.5" customHeight="1">
      <c r="B27" s="428"/>
      <c r="T27" s="457"/>
      <c r="Y27" s="457"/>
    </row>
    <row r="28" spans="2:28" ht="27" customHeight="1">
      <c r="B28" s="428"/>
      <c r="C28" s="483" t="s">
        <v>270</v>
      </c>
      <c r="D28" s="486"/>
      <c r="E28" s="489"/>
      <c r="F28" s="422" t="s">
        <v>243</v>
      </c>
      <c r="G28" s="494" t="s">
        <v>271</v>
      </c>
      <c r="H28" s="494"/>
      <c r="I28" s="494"/>
      <c r="J28" s="494"/>
      <c r="K28" s="494"/>
      <c r="L28" s="494"/>
      <c r="M28" s="494"/>
      <c r="N28" s="494"/>
      <c r="O28" s="494"/>
      <c r="P28" s="494"/>
      <c r="Q28" s="494"/>
      <c r="R28" s="494"/>
      <c r="S28" s="494"/>
      <c r="T28" s="458"/>
      <c r="V28" s="41" t="s">
        <v>65</v>
      </c>
      <c r="W28" s="41" t="s">
        <v>120</v>
      </c>
      <c r="X28" s="41" t="s">
        <v>65</v>
      </c>
      <c r="Y28" s="458"/>
    </row>
    <row r="29" spans="2:28" ht="24.75" customHeight="1">
      <c r="B29" s="428"/>
      <c r="C29" s="484"/>
      <c r="D29" s="487"/>
      <c r="E29" s="490"/>
      <c r="F29" s="422" t="s">
        <v>196</v>
      </c>
      <c r="G29" s="494" t="s">
        <v>273</v>
      </c>
      <c r="H29" s="494"/>
      <c r="I29" s="494"/>
      <c r="J29" s="494"/>
      <c r="K29" s="494"/>
      <c r="L29" s="494"/>
      <c r="M29" s="494"/>
      <c r="N29" s="494"/>
      <c r="O29" s="494"/>
      <c r="P29" s="494"/>
      <c r="Q29" s="494"/>
      <c r="R29" s="494"/>
      <c r="S29" s="494"/>
      <c r="T29" s="458"/>
      <c r="V29" s="41" t="s">
        <v>65</v>
      </c>
      <c r="W29" s="41" t="s">
        <v>120</v>
      </c>
      <c r="X29" s="41" t="s">
        <v>65</v>
      </c>
      <c r="Y29" s="458"/>
    </row>
    <row r="30" spans="2:28" ht="45" customHeight="1">
      <c r="B30" s="428"/>
      <c r="C30" s="484"/>
      <c r="D30" s="487"/>
      <c r="E30" s="490"/>
      <c r="F30" s="422" t="s">
        <v>248</v>
      </c>
      <c r="G30" s="493" t="s">
        <v>265</v>
      </c>
      <c r="H30" s="493"/>
      <c r="I30" s="493"/>
      <c r="J30" s="493"/>
      <c r="K30" s="493"/>
      <c r="L30" s="493"/>
      <c r="M30" s="493"/>
      <c r="N30" s="493"/>
      <c r="O30" s="493"/>
      <c r="P30" s="493"/>
      <c r="Q30" s="493"/>
      <c r="R30" s="493"/>
      <c r="S30" s="493"/>
      <c r="T30" s="495"/>
      <c r="V30" s="41" t="s">
        <v>65</v>
      </c>
      <c r="W30" s="41" t="s">
        <v>120</v>
      </c>
      <c r="X30" s="41" t="s">
        <v>65</v>
      </c>
      <c r="Y30" s="458"/>
    </row>
    <row r="31" spans="2:28" ht="40.5" customHeight="1">
      <c r="B31" s="428"/>
      <c r="C31" s="484"/>
      <c r="D31" s="487"/>
      <c r="E31" s="490"/>
      <c r="F31" s="422" t="s">
        <v>251</v>
      </c>
      <c r="G31" s="493" t="s">
        <v>266</v>
      </c>
      <c r="H31" s="493"/>
      <c r="I31" s="493"/>
      <c r="J31" s="493"/>
      <c r="K31" s="493"/>
      <c r="L31" s="493"/>
      <c r="M31" s="493"/>
      <c r="N31" s="493"/>
      <c r="O31" s="493"/>
      <c r="P31" s="493"/>
      <c r="Q31" s="493"/>
      <c r="R31" s="493"/>
      <c r="S31" s="493"/>
      <c r="T31" s="495"/>
      <c r="V31" s="41" t="s">
        <v>65</v>
      </c>
      <c r="W31" s="41" t="s">
        <v>120</v>
      </c>
      <c r="X31" s="41" t="s">
        <v>65</v>
      </c>
      <c r="Y31" s="458"/>
    </row>
    <row r="32" spans="2:28" ht="41.25" customHeight="1">
      <c r="B32" s="428"/>
      <c r="C32" s="484"/>
      <c r="D32" s="487"/>
      <c r="E32" s="490"/>
      <c r="F32" s="422" t="s">
        <v>267</v>
      </c>
      <c r="G32" s="493" t="s">
        <v>277</v>
      </c>
      <c r="H32" s="493"/>
      <c r="I32" s="493"/>
      <c r="J32" s="493"/>
      <c r="K32" s="493"/>
      <c r="L32" s="493"/>
      <c r="M32" s="493"/>
      <c r="N32" s="493"/>
      <c r="O32" s="493"/>
      <c r="P32" s="493"/>
      <c r="Q32" s="493"/>
      <c r="R32" s="493"/>
      <c r="S32" s="493"/>
      <c r="T32" s="495"/>
      <c r="V32" s="41" t="s">
        <v>65</v>
      </c>
      <c r="W32" s="41" t="s">
        <v>120</v>
      </c>
      <c r="X32" s="41" t="s">
        <v>65</v>
      </c>
      <c r="Y32" s="458"/>
      <c r="Z32" s="467"/>
      <c r="AA32" s="467"/>
      <c r="AB32" s="467"/>
    </row>
    <row r="33" spans="2:28" ht="45" customHeight="1">
      <c r="B33" s="428"/>
      <c r="C33" s="485"/>
      <c r="D33" s="488"/>
      <c r="E33" s="491"/>
      <c r="F33" s="422" t="s">
        <v>268</v>
      </c>
      <c r="G33" s="493" t="s">
        <v>256</v>
      </c>
      <c r="H33" s="493"/>
      <c r="I33" s="493"/>
      <c r="J33" s="493"/>
      <c r="K33" s="493"/>
      <c r="L33" s="493"/>
      <c r="M33" s="493"/>
      <c r="N33" s="493"/>
      <c r="O33" s="493"/>
      <c r="P33" s="493"/>
      <c r="Q33" s="493"/>
      <c r="R33" s="493"/>
      <c r="S33" s="493"/>
      <c r="T33" s="495"/>
      <c r="V33" s="41" t="s">
        <v>65</v>
      </c>
      <c r="W33" s="41" t="s">
        <v>120</v>
      </c>
      <c r="X33" s="41" t="s">
        <v>65</v>
      </c>
      <c r="Y33" s="458"/>
      <c r="Z33" s="467"/>
      <c r="AA33" s="467"/>
      <c r="AB33" s="467"/>
    </row>
    <row r="34" spans="2:28" ht="17.25" customHeight="1">
      <c r="B34" s="443"/>
      <c r="C34" s="444"/>
      <c r="D34" s="444"/>
      <c r="E34" s="444"/>
      <c r="F34" s="444"/>
      <c r="G34" s="444"/>
      <c r="H34" s="444"/>
      <c r="I34" s="444"/>
      <c r="J34" s="444"/>
      <c r="K34" s="444"/>
      <c r="L34" s="444"/>
      <c r="M34" s="444"/>
      <c r="N34" s="444"/>
      <c r="O34" s="444"/>
      <c r="P34" s="444"/>
      <c r="Q34" s="444"/>
      <c r="R34" s="444"/>
      <c r="S34" s="444"/>
      <c r="T34" s="456"/>
      <c r="U34" s="444"/>
      <c r="V34" s="444"/>
      <c r="W34" s="444"/>
      <c r="X34" s="444"/>
      <c r="Y34" s="456"/>
    </row>
    <row r="36" spans="2:28">
      <c r="B36" s="19" t="s">
        <v>237</v>
      </c>
    </row>
    <row r="37" spans="2:28">
      <c r="B37" s="19" t="s">
        <v>278</v>
      </c>
      <c r="K37" s="467"/>
      <c r="L37" s="467"/>
      <c r="M37" s="467"/>
      <c r="N37" s="467"/>
      <c r="O37" s="467"/>
      <c r="P37" s="467"/>
      <c r="Q37" s="467"/>
      <c r="R37" s="467"/>
      <c r="S37" s="467"/>
      <c r="T37" s="467"/>
      <c r="U37" s="467"/>
      <c r="V37" s="467"/>
      <c r="W37" s="467"/>
      <c r="X37" s="467"/>
      <c r="Y37" s="467"/>
    </row>
    <row r="122" spans="3:7">
      <c r="C122" s="444"/>
      <c r="D122" s="444"/>
      <c r="E122" s="444"/>
      <c r="F122" s="444"/>
      <c r="G122" s="444"/>
    </row>
    <row r="123" spans="3:7">
      <c r="C123" s="435"/>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2"/>
  <dataValidations count="1">
    <dataValidation type="list" allowBlank="1" showDropDown="0" showInputMessage="1" showErrorMessage="1" sqref="X28:X33 V16:V19 G8:G11 Q8 L8 X21:X26 X16:X19 V28:V33 V21:V26">
      <formula1>"□,■"</formula1>
    </dataValidation>
  </dataValidations>
  <pageMargins left="1.4960629921259843" right="0" top="0.74803149606299213" bottom="0.74803149606299213" header="0.31496062992125984" footer="0.31496062992125984"/>
  <pageSetup paperSize="9" scale="77" fitToWidth="1" fitToHeight="1" orientation="portrait" usePrinterDefaults="1" r:id="rId1"/>
  <headerFooter>
    <oddHeader>&amp;R&amp;A</oddHeader>
  </headerFooter>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AEAEA"/>
  </sheetPr>
  <dimension ref="B2:AF121"/>
  <sheetViews>
    <sheetView view="pageBreakPreview" zoomScaleSheetLayoutView="100" workbookViewId="0">
      <selection activeCell="B2" sqref="B2"/>
    </sheetView>
  </sheetViews>
  <sheetFormatPr defaultColWidth="4" defaultRowHeight="13.5"/>
  <cols>
    <col min="1" max="1" width="1.5" style="19" customWidth="1"/>
    <col min="2" max="2" width="2.375" style="19" customWidth="1"/>
    <col min="3" max="3" width="2.75" style="19" customWidth="1"/>
    <col min="4" max="7" width="4" style="19"/>
    <col min="8" max="8" width="2.875" style="19" customWidth="1"/>
    <col min="9" max="16" width="4" style="19"/>
    <col min="17" max="17" width="5.375" style="19" customWidth="1"/>
    <col min="18" max="18" width="5" style="19" customWidth="1"/>
    <col min="19" max="19" width="4.625" style="19" customWidth="1"/>
    <col min="20" max="23" width="4" style="19"/>
    <col min="24" max="24" width="0.875" style="19" customWidth="1"/>
    <col min="25" max="25" width="2.375" style="19" customWidth="1"/>
    <col min="26" max="26" width="4" style="19"/>
    <col min="27" max="27" width="2.25" style="19" customWidth="1"/>
    <col min="28" max="28" width="4" style="19"/>
    <col min="29" max="29" width="2.375" style="19" customWidth="1"/>
    <col min="30" max="30" width="1.5" style="19" customWidth="1"/>
    <col min="31" max="16384" width="4" style="19"/>
  </cols>
  <sheetData>
    <row r="2" spans="2:32">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row>
    <row r="4" spans="2:32">
      <c r="B4" s="41" t="s">
        <v>495</v>
      </c>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6" spans="2:32" ht="23.25" customHeight="1">
      <c r="B6" s="422" t="s">
        <v>213</v>
      </c>
      <c r="C6" s="422"/>
      <c r="D6" s="422"/>
      <c r="E6" s="422"/>
      <c r="F6" s="422"/>
      <c r="G6" s="464"/>
      <c r="H6" s="468"/>
      <c r="I6" s="468"/>
      <c r="J6" s="468"/>
      <c r="K6" s="468"/>
      <c r="L6" s="468"/>
      <c r="M6" s="468"/>
      <c r="N6" s="468"/>
      <c r="O6" s="468"/>
      <c r="P6" s="468"/>
      <c r="Q6" s="468"/>
      <c r="R6" s="468"/>
      <c r="S6" s="468"/>
      <c r="T6" s="468"/>
      <c r="U6" s="468"/>
      <c r="V6" s="468"/>
      <c r="W6" s="468"/>
      <c r="X6" s="468"/>
      <c r="Y6" s="468"/>
      <c r="Z6" s="468"/>
      <c r="AA6" s="468"/>
      <c r="AB6" s="468"/>
      <c r="AC6" s="478"/>
    </row>
    <row r="7" spans="2:32" ht="23.25" customHeight="1">
      <c r="B7" s="496" t="s">
        <v>216</v>
      </c>
      <c r="C7" s="496"/>
      <c r="D7" s="496"/>
      <c r="E7" s="496"/>
      <c r="F7" s="496"/>
      <c r="G7" s="432" t="s">
        <v>65</v>
      </c>
      <c r="H7" s="506" t="s">
        <v>223</v>
      </c>
      <c r="I7" s="506"/>
      <c r="J7" s="506"/>
      <c r="K7" s="506"/>
      <c r="L7" s="432" t="s">
        <v>65</v>
      </c>
      <c r="M7" s="506" t="s">
        <v>225</v>
      </c>
      <c r="N7" s="506"/>
      <c r="O7" s="506"/>
      <c r="P7" s="506"/>
      <c r="Q7" s="432" t="s">
        <v>65</v>
      </c>
      <c r="R7" s="506" t="s">
        <v>228</v>
      </c>
      <c r="S7" s="506"/>
      <c r="T7" s="506"/>
      <c r="U7" s="506"/>
      <c r="V7" s="506"/>
      <c r="W7" s="506"/>
      <c r="X7" s="506"/>
      <c r="Y7" s="506"/>
      <c r="Z7" s="506"/>
      <c r="AA7" s="435"/>
      <c r="AB7" s="435"/>
      <c r="AC7" s="455"/>
    </row>
    <row r="8" spans="2:32" ht="20.100000000000001" customHeight="1">
      <c r="B8" s="423" t="s">
        <v>53</v>
      </c>
      <c r="C8" s="432"/>
      <c r="D8" s="432"/>
      <c r="E8" s="432"/>
      <c r="F8" s="441"/>
      <c r="G8" s="432" t="s">
        <v>65</v>
      </c>
      <c r="H8" s="468" t="s">
        <v>60</v>
      </c>
      <c r="I8" s="468"/>
      <c r="J8" s="468"/>
      <c r="K8" s="468"/>
      <c r="L8" s="468"/>
      <c r="M8" s="468"/>
      <c r="N8" s="468"/>
      <c r="O8" s="468"/>
      <c r="P8" s="468"/>
      <c r="Q8" s="468"/>
      <c r="R8" s="432" t="s">
        <v>65</v>
      </c>
      <c r="S8" s="468" t="s">
        <v>183</v>
      </c>
      <c r="T8" s="468"/>
      <c r="U8" s="468"/>
      <c r="V8" s="468"/>
      <c r="W8" s="468"/>
      <c r="X8" s="468"/>
      <c r="Y8" s="468"/>
      <c r="Z8" s="468"/>
      <c r="AA8" s="468"/>
      <c r="AB8" s="468"/>
      <c r="AC8" s="478"/>
    </row>
    <row r="10" spans="2:32">
      <c r="B10" s="427"/>
      <c r="C10" s="435"/>
      <c r="D10" s="435"/>
      <c r="E10" s="435"/>
      <c r="F10" s="435"/>
      <c r="G10" s="435"/>
      <c r="H10" s="435"/>
      <c r="I10" s="435"/>
      <c r="J10" s="435"/>
      <c r="K10" s="435"/>
      <c r="L10" s="435"/>
      <c r="M10" s="435"/>
      <c r="N10" s="435"/>
      <c r="O10" s="435"/>
      <c r="P10" s="435"/>
      <c r="Q10" s="435"/>
      <c r="R10" s="435"/>
      <c r="S10" s="435"/>
      <c r="T10" s="435"/>
      <c r="U10" s="435"/>
      <c r="V10" s="435"/>
      <c r="W10" s="435"/>
      <c r="X10" s="455"/>
      <c r="Y10" s="435"/>
      <c r="Z10" s="435"/>
      <c r="AA10" s="435"/>
      <c r="AB10" s="435"/>
      <c r="AC10" s="455"/>
      <c r="AD10" s="467"/>
      <c r="AE10" s="467"/>
      <c r="AF10" s="467"/>
    </row>
    <row r="11" spans="2:32">
      <c r="B11" s="428" t="s">
        <v>498</v>
      </c>
      <c r="X11" s="457"/>
      <c r="Z11" s="452" t="s">
        <v>239</v>
      </c>
      <c r="AA11" s="452" t="s">
        <v>120</v>
      </c>
      <c r="AB11" s="452" t="s">
        <v>240</v>
      </c>
      <c r="AC11" s="457"/>
      <c r="AD11" s="467"/>
      <c r="AE11" s="467"/>
      <c r="AF11" s="467"/>
    </row>
    <row r="12" spans="2:32">
      <c r="B12" s="428"/>
      <c r="X12" s="457"/>
      <c r="AC12" s="457"/>
      <c r="AD12" s="467"/>
      <c r="AE12" s="467"/>
      <c r="AF12" s="467"/>
    </row>
    <row r="13" spans="2:32" ht="53.25" customHeight="1">
      <c r="B13" s="428"/>
      <c r="C13" s="423">
        <v>1</v>
      </c>
      <c r="D13" s="497" t="s">
        <v>129</v>
      </c>
      <c r="E13" s="497"/>
      <c r="F13" s="499"/>
      <c r="G13" s="500" t="s">
        <v>39</v>
      </c>
      <c r="H13" s="500"/>
      <c r="I13" s="500"/>
      <c r="J13" s="500"/>
      <c r="K13" s="500"/>
      <c r="L13" s="500"/>
      <c r="M13" s="500"/>
      <c r="N13" s="500"/>
      <c r="O13" s="500"/>
      <c r="P13" s="500"/>
      <c r="Q13" s="500"/>
      <c r="R13" s="500"/>
      <c r="S13" s="500"/>
      <c r="T13" s="500"/>
      <c r="U13" s="500"/>
      <c r="V13" s="500"/>
      <c r="W13" s="510"/>
      <c r="X13" s="457"/>
      <c r="Z13" s="41" t="s">
        <v>65</v>
      </c>
      <c r="AA13" s="41" t="s">
        <v>120</v>
      </c>
      <c r="AB13" s="41" t="s">
        <v>65</v>
      </c>
      <c r="AC13" s="458"/>
    </row>
    <row r="14" spans="2:32">
      <c r="B14" s="428"/>
      <c r="X14" s="457"/>
      <c r="Z14" s="41"/>
      <c r="AA14" s="41"/>
      <c r="AB14" s="41"/>
      <c r="AC14" s="492"/>
    </row>
    <row r="15" spans="2:32" ht="47.25" customHeight="1">
      <c r="B15" s="428"/>
      <c r="C15" s="423">
        <v>2</v>
      </c>
      <c r="D15" s="497" t="s">
        <v>399</v>
      </c>
      <c r="E15" s="497"/>
      <c r="F15" s="499"/>
      <c r="G15" s="501" t="s">
        <v>44</v>
      </c>
      <c r="H15" s="500"/>
      <c r="I15" s="500"/>
      <c r="J15" s="500"/>
      <c r="K15" s="500"/>
      <c r="L15" s="500"/>
      <c r="M15" s="500"/>
      <c r="N15" s="500"/>
      <c r="O15" s="500"/>
      <c r="P15" s="500"/>
      <c r="Q15" s="500"/>
      <c r="R15" s="500"/>
      <c r="S15" s="500"/>
      <c r="T15" s="500"/>
      <c r="U15" s="500"/>
      <c r="V15" s="500"/>
      <c r="W15" s="510"/>
      <c r="X15" s="457"/>
      <c r="Z15" s="41" t="s">
        <v>65</v>
      </c>
      <c r="AA15" s="41" t="s">
        <v>120</v>
      </c>
      <c r="AB15" s="41" t="s">
        <v>65</v>
      </c>
      <c r="AC15" s="458"/>
    </row>
    <row r="16" spans="2:32">
      <c r="B16" s="428"/>
      <c r="X16" s="457"/>
      <c r="Z16" s="41"/>
      <c r="AA16" s="41"/>
      <c r="AB16" s="41"/>
      <c r="AC16" s="492"/>
    </row>
    <row r="17" spans="2:32" ht="28.15" customHeight="1">
      <c r="B17" s="428"/>
      <c r="C17" s="483">
        <v>3</v>
      </c>
      <c r="D17" s="486" t="s">
        <v>500</v>
      </c>
      <c r="E17" s="486"/>
      <c r="F17" s="489"/>
      <c r="G17" s="502" t="s">
        <v>501</v>
      </c>
      <c r="H17" s="507"/>
      <c r="I17" s="507"/>
      <c r="J17" s="507"/>
      <c r="K17" s="507"/>
      <c r="L17" s="507"/>
      <c r="M17" s="507"/>
      <c r="N17" s="507"/>
      <c r="O17" s="507"/>
      <c r="P17" s="507"/>
      <c r="Q17" s="507"/>
      <c r="R17" s="507"/>
      <c r="S17" s="507"/>
      <c r="T17" s="507"/>
      <c r="U17" s="507"/>
      <c r="V17" s="507"/>
      <c r="W17" s="511"/>
      <c r="X17" s="457"/>
      <c r="Z17" s="453"/>
      <c r="AA17" s="41"/>
      <c r="AB17" s="453"/>
      <c r="AC17" s="458"/>
    </row>
    <row r="18" spans="2:32" ht="17.25" customHeight="1">
      <c r="B18" s="428"/>
      <c r="C18" s="484"/>
      <c r="D18" s="487"/>
      <c r="E18" s="487"/>
      <c r="F18" s="490"/>
      <c r="G18" s="503" t="s">
        <v>155</v>
      </c>
      <c r="H18" s="3"/>
      <c r="I18" s="3"/>
      <c r="J18" s="3"/>
      <c r="K18" s="3"/>
      <c r="L18" s="3"/>
      <c r="M18" s="3"/>
      <c r="N18" s="3"/>
      <c r="O18" s="3"/>
      <c r="P18" s="3"/>
      <c r="Q18" s="3"/>
      <c r="R18" s="3"/>
      <c r="S18" s="3"/>
      <c r="T18" s="3"/>
      <c r="U18" s="3"/>
      <c r="V18" s="3"/>
      <c r="W18" s="458"/>
      <c r="X18" s="457"/>
      <c r="Z18" s="41" t="s">
        <v>65</v>
      </c>
      <c r="AA18" s="41" t="s">
        <v>120</v>
      </c>
      <c r="AB18" s="41" t="s">
        <v>65</v>
      </c>
      <c r="AC18" s="458"/>
    </row>
    <row r="19" spans="2:32" ht="17.25" customHeight="1">
      <c r="B19" s="428"/>
      <c r="C19" s="484"/>
      <c r="D19" s="487"/>
      <c r="E19" s="487"/>
      <c r="F19" s="490"/>
      <c r="G19" s="428"/>
      <c r="W19" s="457"/>
      <c r="X19" s="457"/>
      <c r="Z19" s="453"/>
      <c r="AA19" s="41"/>
      <c r="AB19" s="453"/>
      <c r="AC19" s="458"/>
    </row>
    <row r="20" spans="2:32" ht="17.25" customHeight="1">
      <c r="B20" s="428"/>
      <c r="C20" s="484"/>
      <c r="D20" s="487"/>
      <c r="E20" s="487"/>
      <c r="F20" s="490"/>
      <c r="G20" s="504" t="s">
        <v>502</v>
      </c>
      <c r="H20" s="508"/>
      <c r="I20" s="508"/>
      <c r="J20" s="508"/>
      <c r="K20" s="508"/>
      <c r="L20" s="508"/>
      <c r="M20" s="508"/>
      <c r="N20" s="508"/>
      <c r="O20" s="508"/>
      <c r="P20" s="508"/>
      <c r="Q20" s="508"/>
      <c r="R20" s="508"/>
      <c r="S20" s="508"/>
      <c r="T20" s="508"/>
      <c r="U20" s="508"/>
      <c r="V20" s="508"/>
      <c r="W20" s="512"/>
      <c r="X20" s="457"/>
      <c r="Z20" s="453"/>
      <c r="AA20" s="41"/>
      <c r="AB20" s="453"/>
      <c r="AC20" s="458"/>
    </row>
    <row r="21" spans="2:32" ht="17.25" customHeight="1">
      <c r="B21" s="428"/>
      <c r="C21" s="484"/>
      <c r="D21" s="487"/>
      <c r="E21" s="487"/>
      <c r="F21" s="490"/>
      <c r="G21" s="503" t="s">
        <v>504</v>
      </c>
      <c r="H21" s="3"/>
      <c r="I21" s="3"/>
      <c r="J21" s="3"/>
      <c r="K21" s="3"/>
      <c r="L21" s="3"/>
      <c r="M21" s="3"/>
      <c r="N21" s="3"/>
      <c r="O21" s="3"/>
      <c r="P21" s="3"/>
      <c r="Q21" s="3"/>
      <c r="R21" s="3"/>
      <c r="S21" s="3"/>
      <c r="T21" s="3"/>
      <c r="U21" s="3"/>
      <c r="V21" s="3"/>
      <c r="W21" s="458"/>
      <c r="X21" s="457"/>
      <c r="Z21" s="41" t="s">
        <v>65</v>
      </c>
      <c r="AA21" s="41" t="s">
        <v>120</v>
      </c>
      <c r="AB21" s="41" t="s">
        <v>65</v>
      </c>
      <c r="AC21" s="458"/>
    </row>
    <row r="22" spans="2:32" ht="17.25" customHeight="1">
      <c r="B22" s="428"/>
      <c r="C22" s="484"/>
      <c r="D22" s="487"/>
      <c r="E22" s="487"/>
      <c r="F22" s="490"/>
      <c r="G22" s="428"/>
      <c r="H22" s="464" t="s">
        <v>243</v>
      </c>
      <c r="I22" s="468" t="s">
        <v>484</v>
      </c>
      <c r="J22" s="468"/>
      <c r="K22" s="468"/>
      <c r="L22" s="468"/>
      <c r="M22" s="468"/>
      <c r="N22" s="468"/>
      <c r="O22" s="468"/>
      <c r="P22" s="468"/>
      <c r="Q22" s="468"/>
      <c r="R22" s="468"/>
      <c r="S22" s="468"/>
      <c r="T22" s="423"/>
      <c r="U22" s="441"/>
      <c r="V22" s="478" t="s">
        <v>324</v>
      </c>
      <c r="X22" s="479"/>
      <c r="Z22" s="453"/>
      <c r="AA22" s="41"/>
      <c r="AB22" s="453"/>
      <c r="AC22" s="458"/>
    </row>
    <row r="23" spans="2:32" ht="31.5" customHeight="1">
      <c r="B23" s="428"/>
      <c r="C23" s="484"/>
      <c r="D23" s="487"/>
      <c r="E23" s="487"/>
      <c r="F23" s="490"/>
      <c r="G23" s="479"/>
      <c r="H23" s="464" t="s">
        <v>196</v>
      </c>
      <c r="I23" s="500" t="s">
        <v>506</v>
      </c>
      <c r="J23" s="500"/>
      <c r="K23" s="500"/>
      <c r="L23" s="500"/>
      <c r="M23" s="500"/>
      <c r="N23" s="500"/>
      <c r="O23" s="500"/>
      <c r="P23" s="500"/>
      <c r="Q23" s="500"/>
      <c r="R23" s="500"/>
      <c r="S23" s="510"/>
      <c r="T23" s="423"/>
      <c r="U23" s="441"/>
      <c r="V23" s="478" t="s">
        <v>324</v>
      </c>
      <c r="X23" s="479"/>
      <c r="Z23" s="453"/>
      <c r="AA23" s="41"/>
      <c r="AB23" s="453"/>
      <c r="AC23" s="458"/>
    </row>
    <row r="24" spans="2:32" ht="17.25" customHeight="1">
      <c r="B24" s="428"/>
      <c r="C24" s="484"/>
      <c r="D24" s="487"/>
      <c r="E24" s="487"/>
      <c r="F24" s="490"/>
      <c r="G24" s="428"/>
      <c r="W24" s="457"/>
      <c r="X24" s="457"/>
      <c r="Z24" s="3"/>
      <c r="AA24" s="3"/>
      <c r="AB24" s="3"/>
      <c r="AC24" s="458"/>
    </row>
    <row r="25" spans="2:32" ht="17.25" customHeight="1">
      <c r="B25" s="428"/>
      <c r="C25" s="484"/>
      <c r="D25" s="487"/>
      <c r="E25" s="487"/>
      <c r="F25" s="490"/>
      <c r="G25" s="503" t="s">
        <v>180</v>
      </c>
      <c r="H25" s="3"/>
      <c r="I25" s="3"/>
      <c r="J25" s="3"/>
      <c r="K25" s="3"/>
      <c r="L25" s="3"/>
      <c r="M25" s="3"/>
      <c r="N25" s="3"/>
      <c r="O25" s="3"/>
      <c r="P25" s="3"/>
      <c r="Q25" s="3"/>
      <c r="R25" s="3"/>
      <c r="S25" s="3"/>
      <c r="T25" s="3"/>
      <c r="U25" s="3"/>
      <c r="V25" s="3"/>
      <c r="W25" s="458"/>
      <c r="X25" s="458"/>
      <c r="Z25" s="41" t="s">
        <v>65</v>
      </c>
      <c r="AA25" s="41" t="s">
        <v>120</v>
      </c>
      <c r="AB25" s="41" t="s">
        <v>65</v>
      </c>
      <c r="AC25" s="458"/>
    </row>
    <row r="26" spans="2:32" ht="17.25" customHeight="1">
      <c r="B26" s="428"/>
      <c r="C26" s="485"/>
      <c r="D26" s="488"/>
      <c r="E26" s="488"/>
      <c r="F26" s="491"/>
      <c r="G26" s="505"/>
      <c r="H26" s="509"/>
      <c r="I26" s="509"/>
      <c r="J26" s="444"/>
      <c r="K26" s="444"/>
      <c r="L26" s="444"/>
      <c r="M26" s="444"/>
      <c r="N26" s="444"/>
      <c r="O26" s="444"/>
      <c r="P26" s="444"/>
      <c r="Q26" s="444"/>
      <c r="R26" s="444"/>
      <c r="S26" s="444"/>
      <c r="T26" s="444"/>
      <c r="U26" s="444"/>
      <c r="V26" s="444"/>
      <c r="W26" s="456"/>
      <c r="X26" s="457"/>
      <c r="Z26" s="453"/>
      <c r="AA26" s="41"/>
      <c r="AB26" s="453"/>
      <c r="AC26" s="458"/>
    </row>
    <row r="27" spans="2:32" ht="17.25" customHeight="1">
      <c r="B27" s="428"/>
      <c r="D27" s="498"/>
      <c r="E27" s="498"/>
      <c r="F27" s="498"/>
      <c r="X27" s="457"/>
      <c r="Z27" s="453"/>
      <c r="AA27" s="41"/>
      <c r="AB27" s="453"/>
      <c r="AC27" s="458"/>
    </row>
    <row r="28" spans="2:32">
      <c r="B28" s="443"/>
      <c r="C28" s="444"/>
      <c r="D28" s="444"/>
      <c r="E28" s="444"/>
      <c r="F28" s="444"/>
      <c r="G28" s="444"/>
      <c r="H28" s="444"/>
      <c r="I28" s="444"/>
      <c r="J28" s="444"/>
      <c r="K28" s="444"/>
      <c r="L28" s="444"/>
      <c r="M28" s="444"/>
      <c r="N28" s="444"/>
      <c r="O28" s="444"/>
      <c r="P28" s="444"/>
      <c r="Q28" s="444"/>
      <c r="R28" s="444"/>
      <c r="S28" s="444"/>
      <c r="T28" s="444"/>
      <c r="U28" s="444"/>
      <c r="V28" s="444"/>
      <c r="W28" s="444"/>
      <c r="X28" s="456"/>
      <c r="Y28" s="444"/>
      <c r="Z28" s="444"/>
      <c r="AA28" s="444"/>
      <c r="AB28" s="444"/>
      <c r="AC28" s="456"/>
    </row>
    <row r="29" spans="2:32" ht="7.5" customHeight="1">
      <c r="Z29" s="3"/>
      <c r="AA29" s="3"/>
      <c r="AB29" s="3"/>
      <c r="AC29" s="3"/>
    </row>
    <row r="30" spans="2:32">
      <c r="B30" s="19" t="s">
        <v>237</v>
      </c>
    </row>
    <row r="31" spans="2:32">
      <c r="B31" s="19" t="s">
        <v>278</v>
      </c>
      <c r="K31" s="467"/>
      <c r="L31" s="467"/>
      <c r="M31" s="467"/>
      <c r="N31" s="467"/>
      <c r="O31" s="467"/>
      <c r="P31" s="467"/>
      <c r="Q31" s="467"/>
      <c r="R31" s="467"/>
      <c r="S31" s="467"/>
      <c r="T31" s="467"/>
      <c r="U31" s="467"/>
      <c r="V31" s="467"/>
      <c r="W31" s="467"/>
      <c r="X31" s="467"/>
      <c r="Y31" s="467"/>
      <c r="Z31" s="467"/>
      <c r="AA31" s="467"/>
      <c r="AB31" s="467"/>
      <c r="AC31" s="467"/>
      <c r="AD31" s="467"/>
      <c r="AE31" s="467"/>
      <c r="AF31" s="467"/>
    </row>
    <row r="120" spans="3:7">
      <c r="C120" s="444"/>
      <c r="D120" s="444"/>
      <c r="E120" s="444"/>
      <c r="F120" s="444"/>
      <c r="G120" s="444"/>
    </row>
    <row r="121" spans="3:7">
      <c r="C121" s="435"/>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22"/>
  <dataValidations count="1">
    <dataValidation type="list" allowBlank="1" showDropDown="0" showInputMessage="1" showErrorMessage="1" sqref="Z13 AB13 Z15 AB15 Z18 AB18 Z21 AB21 Z25 AB25 L7 G7:G8 Q7 R8">
      <formula1>"□,■"</formula1>
    </dataValidation>
  </dataValidations>
  <pageMargins left="0.70866141732283472" right="0.70866141732283472" top="0.74803149606299213" bottom="0.74803149606299213" header="0.31496062992125984" footer="0.31496062992125984"/>
  <pageSetup paperSize="9" scale="83" fitToWidth="1" fitToHeight="1" orientation="portrait"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SheetLayoutView="100" workbookViewId="0">
      <selection activeCell="AC24" sqref="AC24"/>
    </sheetView>
  </sheetViews>
  <sheetFormatPr defaultColWidth="4" defaultRowHeight="13.5"/>
  <cols>
    <col min="1" max="1" width="1.5" style="19" customWidth="1"/>
    <col min="2" max="2" width="1.125" style="19" customWidth="1"/>
    <col min="3" max="3" width="3.375" style="19" customWidth="1"/>
    <col min="4" max="4" width="3.25" style="19" customWidth="1"/>
    <col min="5" max="18" width="4" style="19"/>
    <col min="19" max="19" width="6.375" style="19" customWidth="1"/>
    <col min="20" max="20" width="1.75" style="19" customWidth="1"/>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2" spans="2:28">
      <c r="C2" s="467"/>
      <c r="D2" s="467"/>
      <c r="E2" s="467"/>
      <c r="F2" s="467"/>
      <c r="G2" s="467"/>
      <c r="H2" s="467"/>
      <c r="I2" s="467"/>
      <c r="J2" s="467"/>
      <c r="K2" s="467"/>
      <c r="L2" s="467"/>
      <c r="M2" s="467"/>
      <c r="N2" s="467"/>
      <c r="O2" s="467"/>
      <c r="P2" s="467"/>
      <c r="Q2" s="467"/>
      <c r="R2" s="467"/>
      <c r="S2" s="467"/>
      <c r="T2" s="467"/>
      <c r="U2" s="467"/>
      <c r="V2" s="467"/>
      <c r="W2" s="467"/>
      <c r="X2" s="467"/>
      <c r="Y2" s="467"/>
    </row>
    <row r="4" spans="2:28">
      <c r="B4" s="41" t="s">
        <v>429</v>
      </c>
      <c r="C4" s="41"/>
      <c r="D4" s="41"/>
      <c r="E4" s="41"/>
      <c r="F4" s="41"/>
      <c r="G4" s="41"/>
      <c r="H4" s="41"/>
      <c r="I4" s="41"/>
      <c r="J4" s="41"/>
      <c r="K4" s="41"/>
      <c r="L4" s="41"/>
      <c r="M4" s="41"/>
      <c r="N4" s="41"/>
      <c r="O4" s="41"/>
      <c r="P4" s="41"/>
      <c r="Q4" s="41"/>
      <c r="R4" s="41"/>
      <c r="S4" s="41"/>
      <c r="T4" s="41"/>
      <c r="U4" s="41"/>
      <c r="V4" s="41"/>
      <c r="W4" s="41"/>
      <c r="X4" s="41"/>
      <c r="Y4" s="41"/>
    </row>
    <row r="6" spans="2:28" ht="23.25" customHeight="1">
      <c r="B6" s="422" t="s">
        <v>213</v>
      </c>
      <c r="C6" s="422"/>
      <c r="D6" s="422"/>
      <c r="E6" s="422"/>
      <c r="F6" s="422"/>
      <c r="G6" s="464"/>
      <c r="H6" s="468"/>
      <c r="I6" s="468"/>
      <c r="J6" s="468"/>
      <c r="K6" s="468"/>
      <c r="L6" s="468"/>
      <c r="M6" s="468"/>
      <c r="N6" s="468"/>
      <c r="O6" s="468"/>
      <c r="P6" s="468"/>
      <c r="Q6" s="468"/>
      <c r="R6" s="468"/>
      <c r="S6" s="468"/>
      <c r="T6" s="468"/>
      <c r="U6" s="468"/>
      <c r="V6" s="468"/>
      <c r="W6" s="468"/>
      <c r="X6" s="468"/>
      <c r="Y6" s="478"/>
    </row>
    <row r="7" spans="2:28" ht="22.5" customHeight="1">
      <c r="B7" s="422" t="s">
        <v>216</v>
      </c>
      <c r="C7" s="422"/>
      <c r="D7" s="422"/>
      <c r="E7" s="422"/>
      <c r="F7" s="422"/>
      <c r="G7" s="432" t="s">
        <v>65</v>
      </c>
      <c r="H7" s="440" t="s">
        <v>223</v>
      </c>
      <c r="I7" s="440"/>
      <c r="J7" s="440"/>
      <c r="K7" s="440"/>
      <c r="L7" s="432" t="s">
        <v>65</v>
      </c>
      <c r="M7" s="440" t="s">
        <v>225</v>
      </c>
      <c r="N7" s="440"/>
      <c r="O7" s="440"/>
      <c r="P7" s="440"/>
      <c r="Q7" s="432" t="s">
        <v>65</v>
      </c>
      <c r="R7" s="440" t="s">
        <v>228</v>
      </c>
      <c r="S7" s="440"/>
      <c r="T7" s="440"/>
      <c r="U7" s="440"/>
      <c r="V7" s="440"/>
      <c r="W7" s="468"/>
      <c r="X7" s="468"/>
      <c r="Y7" s="478"/>
    </row>
    <row r="8" spans="2:28" ht="20.100000000000001" customHeight="1">
      <c r="B8" s="424" t="s">
        <v>53</v>
      </c>
      <c r="C8" s="433"/>
      <c r="D8" s="433"/>
      <c r="E8" s="433"/>
      <c r="F8" s="473"/>
      <c r="G8" s="41" t="s">
        <v>65</v>
      </c>
      <c r="H8" s="435" t="s">
        <v>142</v>
      </c>
      <c r="I8" s="435"/>
      <c r="J8" s="435"/>
      <c r="K8" s="435"/>
      <c r="L8" s="435"/>
      <c r="M8" s="435"/>
      <c r="N8" s="435"/>
      <c r="O8" s="435"/>
      <c r="P8" s="435"/>
      <c r="Q8" s="435"/>
      <c r="R8" s="435"/>
      <c r="S8" s="435"/>
      <c r="T8" s="435"/>
      <c r="U8" s="435"/>
      <c r="V8" s="435"/>
      <c r="W8" s="435"/>
      <c r="X8" s="435"/>
      <c r="Y8" s="455"/>
    </row>
    <row r="9" spans="2:28" ht="20.100000000000001" customHeight="1">
      <c r="B9" s="425"/>
      <c r="C9" s="41"/>
      <c r="D9" s="41"/>
      <c r="E9" s="41"/>
      <c r="F9" s="492"/>
      <c r="G9" s="41" t="s">
        <v>65</v>
      </c>
      <c r="H9" s="19" t="s">
        <v>81</v>
      </c>
      <c r="I9" s="19"/>
      <c r="J9" s="19"/>
      <c r="K9" s="19"/>
      <c r="L9" s="19"/>
      <c r="M9" s="19"/>
      <c r="N9" s="19"/>
      <c r="O9" s="19"/>
      <c r="P9" s="19"/>
      <c r="Q9" s="19"/>
      <c r="R9" s="19"/>
      <c r="S9" s="19"/>
      <c r="T9" s="19"/>
      <c r="U9" s="19"/>
      <c r="V9" s="19"/>
      <c r="W9" s="19"/>
      <c r="X9" s="19"/>
      <c r="Y9" s="457"/>
    </row>
    <row r="10" spans="2:28" ht="20.100000000000001" customHeight="1">
      <c r="B10" s="426"/>
      <c r="C10" s="434"/>
      <c r="D10" s="434"/>
      <c r="E10" s="434"/>
      <c r="F10" s="474"/>
      <c r="G10" s="426" t="s">
        <v>65</v>
      </c>
      <c r="H10" s="444" t="s">
        <v>430</v>
      </c>
      <c r="I10" s="444"/>
      <c r="J10" s="444"/>
      <c r="K10" s="444"/>
      <c r="L10" s="444"/>
      <c r="M10" s="444"/>
      <c r="N10" s="444"/>
      <c r="O10" s="444"/>
      <c r="P10" s="444"/>
      <c r="Q10" s="444"/>
      <c r="R10" s="444"/>
      <c r="S10" s="444"/>
      <c r="T10" s="444"/>
      <c r="U10" s="444"/>
      <c r="V10" s="444"/>
      <c r="W10" s="444"/>
      <c r="X10" s="444"/>
      <c r="Y10" s="456"/>
    </row>
    <row r="11" spans="2:28" ht="17.25" customHeight="1">
      <c r="B11" s="424" t="s">
        <v>249</v>
      </c>
      <c r="C11" s="433"/>
      <c r="D11" s="433"/>
      <c r="E11" s="433"/>
      <c r="F11" s="473"/>
      <c r="G11" s="424" t="s">
        <v>65</v>
      </c>
      <c r="H11" s="435" t="s">
        <v>125</v>
      </c>
      <c r="I11" s="435"/>
      <c r="J11" s="435"/>
      <c r="K11" s="435"/>
      <c r="L11" s="435"/>
      <c r="M11" s="435"/>
      <c r="N11" s="435"/>
      <c r="O11" s="435"/>
      <c r="P11" s="435"/>
      <c r="Q11" s="435"/>
      <c r="R11" s="435"/>
      <c r="S11" s="435"/>
      <c r="T11" s="435"/>
      <c r="U11" s="435"/>
      <c r="V11" s="435"/>
      <c r="W11" s="435"/>
      <c r="X11" s="435"/>
      <c r="Y11" s="455"/>
    </row>
    <row r="12" spans="2:28" ht="18.75" customHeight="1">
      <c r="B12" s="426"/>
      <c r="C12" s="434"/>
      <c r="D12" s="434"/>
      <c r="E12" s="434"/>
      <c r="F12" s="474"/>
      <c r="G12" s="426" t="s">
        <v>65</v>
      </c>
      <c r="H12" s="444" t="s">
        <v>402</v>
      </c>
      <c r="I12" s="444"/>
      <c r="J12" s="444"/>
      <c r="K12" s="444"/>
      <c r="L12" s="444"/>
      <c r="M12" s="444"/>
      <c r="N12" s="444"/>
      <c r="O12" s="444"/>
      <c r="P12" s="444"/>
      <c r="Q12" s="444"/>
      <c r="R12" s="444"/>
      <c r="S12" s="444"/>
      <c r="T12" s="444"/>
      <c r="U12" s="444"/>
      <c r="V12" s="444"/>
      <c r="W12" s="444"/>
      <c r="X12" s="444"/>
      <c r="Y12" s="456"/>
    </row>
    <row r="13" spans="2:28" ht="6" customHeight="1"/>
    <row r="14" spans="2:28">
      <c r="B14" s="19" t="s">
        <v>432</v>
      </c>
    </row>
    <row r="15" spans="2:28">
      <c r="B15" s="427"/>
      <c r="C15" s="435" t="s">
        <v>433</v>
      </c>
      <c r="D15" s="435"/>
      <c r="E15" s="435"/>
      <c r="F15" s="435"/>
      <c r="G15" s="435"/>
      <c r="H15" s="435"/>
      <c r="I15" s="435"/>
      <c r="J15" s="435"/>
      <c r="K15" s="435"/>
      <c r="L15" s="435"/>
      <c r="M15" s="435"/>
      <c r="N15" s="435"/>
      <c r="O15" s="435"/>
      <c r="P15" s="435"/>
      <c r="Q15" s="435"/>
      <c r="R15" s="435"/>
      <c r="S15" s="435"/>
      <c r="T15" s="455"/>
      <c r="U15" s="427"/>
      <c r="V15" s="451" t="s">
        <v>239</v>
      </c>
      <c r="W15" s="451" t="s">
        <v>120</v>
      </c>
      <c r="X15" s="451" t="s">
        <v>240</v>
      </c>
      <c r="Y15" s="455"/>
      <c r="Z15" s="467"/>
      <c r="AA15" s="467"/>
      <c r="AB15" s="467"/>
    </row>
    <row r="16" spans="2:28" ht="6.75" customHeight="1">
      <c r="B16" s="428"/>
      <c r="C16" s="444"/>
      <c r="D16" s="444"/>
      <c r="E16" s="444"/>
      <c r="F16" s="444"/>
      <c r="G16" s="444"/>
      <c r="H16" s="444"/>
      <c r="I16" s="444"/>
      <c r="J16" s="444"/>
      <c r="K16" s="444"/>
      <c r="L16" s="444"/>
      <c r="M16" s="444"/>
      <c r="N16" s="444"/>
      <c r="O16" s="444"/>
      <c r="P16" s="444"/>
      <c r="Q16" s="444"/>
      <c r="R16" s="444"/>
      <c r="S16" s="444"/>
      <c r="T16" s="457"/>
      <c r="U16" s="428"/>
      <c r="V16" s="452"/>
      <c r="W16" s="452"/>
      <c r="X16" s="452"/>
      <c r="Y16" s="457"/>
      <c r="Z16" s="467"/>
      <c r="AA16" s="467"/>
      <c r="AB16" s="467"/>
    </row>
    <row r="17" spans="2:28" ht="38.25" customHeight="1">
      <c r="B17" s="428"/>
      <c r="C17" s="513" t="s">
        <v>224</v>
      </c>
      <c r="D17" s="518" t="s">
        <v>7</v>
      </c>
      <c r="E17" s="518"/>
      <c r="F17" s="518"/>
      <c r="G17" s="518"/>
      <c r="H17" s="518"/>
      <c r="I17" s="518"/>
      <c r="J17" s="518"/>
      <c r="K17" s="518"/>
      <c r="L17" s="518"/>
      <c r="M17" s="518"/>
      <c r="N17" s="518"/>
      <c r="O17" s="518"/>
      <c r="P17" s="518"/>
      <c r="Q17" s="518"/>
      <c r="R17" s="518"/>
      <c r="S17" s="528"/>
      <c r="T17" s="457"/>
      <c r="U17" s="428"/>
      <c r="V17" s="41" t="s">
        <v>65</v>
      </c>
      <c r="W17" s="41" t="s">
        <v>120</v>
      </c>
      <c r="X17" s="41" t="s">
        <v>65</v>
      </c>
      <c r="Y17" s="458"/>
    </row>
    <row r="18" spans="2:28" ht="35.25" customHeight="1">
      <c r="B18" s="428"/>
      <c r="C18" s="513" t="s">
        <v>196</v>
      </c>
      <c r="D18" s="518" t="s">
        <v>434</v>
      </c>
      <c r="E18" s="518"/>
      <c r="F18" s="518"/>
      <c r="G18" s="518"/>
      <c r="H18" s="518"/>
      <c r="I18" s="518"/>
      <c r="J18" s="518"/>
      <c r="K18" s="518"/>
      <c r="L18" s="518"/>
      <c r="M18" s="518"/>
      <c r="N18" s="518"/>
      <c r="O18" s="518"/>
      <c r="P18" s="518"/>
      <c r="Q18" s="518"/>
      <c r="R18" s="518"/>
      <c r="S18" s="528"/>
      <c r="T18" s="457"/>
      <c r="U18" s="428"/>
      <c r="V18" s="41" t="s">
        <v>65</v>
      </c>
      <c r="W18" s="41" t="s">
        <v>120</v>
      </c>
      <c r="X18" s="41" t="s">
        <v>65</v>
      </c>
      <c r="Y18" s="458"/>
    </row>
    <row r="19" spans="2:28" ht="30.75" customHeight="1">
      <c r="B19" s="428"/>
      <c r="C19" s="513" t="s">
        <v>248</v>
      </c>
      <c r="D19" s="519" t="s">
        <v>435</v>
      </c>
      <c r="E19" s="519"/>
      <c r="F19" s="519"/>
      <c r="G19" s="519"/>
      <c r="H19" s="519"/>
      <c r="I19" s="519"/>
      <c r="J19" s="519"/>
      <c r="K19" s="519"/>
      <c r="L19" s="519"/>
      <c r="M19" s="519"/>
      <c r="N19" s="519"/>
      <c r="O19" s="519"/>
      <c r="P19" s="519"/>
      <c r="Q19" s="519"/>
      <c r="R19" s="519"/>
      <c r="S19" s="529"/>
      <c r="T19" s="457"/>
      <c r="U19" s="428"/>
      <c r="V19" s="41" t="s">
        <v>65</v>
      </c>
      <c r="W19" s="41" t="s">
        <v>120</v>
      </c>
      <c r="X19" s="41" t="s">
        <v>65</v>
      </c>
      <c r="Y19" s="458"/>
    </row>
    <row r="20" spans="2:28" ht="25.5" customHeight="1">
      <c r="B20" s="428"/>
      <c r="C20" s="513" t="s">
        <v>251</v>
      </c>
      <c r="D20" s="518" t="s">
        <v>146</v>
      </c>
      <c r="E20" s="518"/>
      <c r="F20" s="518"/>
      <c r="G20" s="518"/>
      <c r="H20" s="518"/>
      <c r="I20" s="518"/>
      <c r="J20" s="518"/>
      <c r="K20" s="518"/>
      <c r="L20" s="518"/>
      <c r="M20" s="518"/>
      <c r="N20" s="518"/>
      <c r="O20" s="518"/>
      <c r="P20" s="518"/>
      <c r="Q20" s="518"/>
      <c r="R20" s="518"/>
      <c r="S20" s="528"/>
      <c r="T20" s="457"/>
      <c r="U20" s="428"/>
      <c r="V20" s="41" t="s">
        <v>65</v>
      </c>
      <c r="W20" s="41" t="s">
        <v>120</v>
      </c>
      <c r="X20" s="41" t="s">
        <v>65</v>
      </c>
      <c r="Y20" s="458"/>
    </row>
    <row r="21" spans="2:28" ht="27.75" customHeight="1">
      <c r="B21" s="428"/>
      <c r="C21" s="483" t="s">
        <v>267</v>
      </c>
      <c r="D21" s="520" t="s">
        <v>136</v>
      </c>
      <c r="E21" s="525"/>
      <c r="F21" s="518" t="s">
        <v>51</v>
      </c>
      <c r="G21" s="518"/>
      <c r="H21" s="518"/>
      <c r="I21" s="518"/>
      <c r="J21" s="518"/>
      <c r="K21" s="518"/>
      <c r="L21" s="518"/>
      <c r="M21" s="518"/>
      <c r="N21" s="518"/>
      <c r="O21" s="518"/>
      <c r="P21" s="518"/>
      <c r="Q21" s="518"/>
      <c r="R21" s="518"/>
      <c r="S21" s="528"/>
      <c r="T21" s="457"/>
      <c r="U21" s="428"/>
      <c r="V21" s="41" t="s">
        <v>65</v>
      </c>
      <c r="W21" s="41" t="s">
        <v>120</v>
      </c>
      <c r="X21" s="41" t="s">
        <v>65</v>
      </c>
      <c r="Y21" s="458"/>
    </row>
    <row r="22" spans="2:28" ht="27.75" customHeight="1">
      <c r="B22" s="428"/>
      <c r="C22" s="484"/>
      <c r="D22" s="521"/>
      <c r="E22" s="526"/>
      <c r="F22" s="518" t="s">
        <v>436</v>
      </c>
      <c r="G22" s="518"/>
      <c r="H22" s="518"/>
      <c r="I22" s="518"/>
      <c r="J22" s="518"/>
      <c r="K22" s="518"/>
      <c r="L22" s="518"/>
      <c r="M22" s="518"/>
      <c r="N22" s="518"/>
      <c r="O22" s="518"/>
      <c r="P22" s="518"/>
      <c r="Q22" s="518"/>
      <c r="R22" s="518"/>
      <c r="S22" s="528"/>
      <c r="T22" s="457"/>
      <c r="U22" s="428"/>
      <c r="V22" s="41"/>
      <c r="W22" s="41"/>
      <c r="X22" s="41"/>
      <c r="Y22" s="458"/>
    </row>
    <row r="23" spans="2:28" ht="27" customHeight="1">
      <c r="B23" s="428"/>
      <c r="C23" s="484"/>
      <c r="D23" s="521"/>
      <c r="E23" s="526"/>
      <c r="F23" s="518" t="s">
        <v>17</v>
      </c>
      <c r="G23" s="518"/>
      <c r="H23" s="518"/>
      <c r="I23" s="518"/>
      <c r="J23" s="518"/>
      <c r="K23" s="518"/>
      <c r="L23" s="518"/>
      <c r="M23" s="518"/>
      <c r="N23" s="518"/>
      <c r="O23" s="518"/>
      <c r="P23" s="518"/>
      <c r="Q23" s="518"/>
      <c r="R23" s="518"/>
      <c r="S23" s="528"/>
      <c r="T23" s="457"/>
      <c r="U23" s="428"/>
      <c r="V23" s="41"/>
      <c r="W23" s="41"/>
      <c r="X23" s="41"/>
      <c r="Y23" s="458"/>
    </row>
    <row r="24" spans="2:28" ht="27.75" customHeight="1">
      <c r="B24" s="428"/>
      <c r="C24" s="485"/>
      <c r="D24" s="522"/>
      <c r="E24" s="527"/>
      <c r="F24" s="518" t="s">
        <v>276</v>
      </c>
      <c r="G24" s="518"/>
      <c r="H24" s="518"/>
      <c r="I24" s="518"/>
      <c r="J24" s="518"/>
      <c r="K24" s="518"/>
      <c r="L24" s="518"/>
      <c r="M24" s="518"/>
      <c r="N24" s="518"/>
      <c r="O24" s="518"/>
      <c r="P24" s="518"/>
      <c r="Q24" s="518"/>
      <c r="R24" s="518"/>
      <c r="S24" s="528"/>
      <c r="T24" s="457"/>
      <c r="U24" s="428"/>
      <c r="V24" s="41"/>
      <c r="W24" s="41"/>
      <c r="X24" s="41"/>
      <c r="Y24" s="458"/>
    </row>
    <row r="25" spans="2:28" ht="6" customHeight="1">
      <c r="B25" s="428"/>
      <c r="C25" s="514"/>
      <c r="D25" s="41"/>
      <c r="E25" s="514"/>
      <c r="G25" s="514"/>
      <c r="H25" s="514"/>
      <c r="I25" s="514"/>
      <c r="J25" s="514"/>
      <c r="K25" s="514"/>
      <c r="L25" s="514"/>
      <c r="M25" s="514"/>
      <c r="N25" s="514"/>
      <c r="O25" s="514"/>
      <c r="P25" s="514"/>
      <c r="Q25" s="514"/>
      <c r="R25" s="514"/>
      <c r="S25" s="514"/>
      <c r="T25" s="457"/>
      <c r="U25" s="428"/>
      <c r="V25" s="453"/>
      <c r="W25" s="41"/>
      <c r="X25" s="453"/>
      <c r="Y25" s="458"/>
    </row>
    <row r="26" spans="2:28">
      <c r="B26" s="428"/>
      <c r="C26" s="19" t="s">
        <v>437</v>
      </c>
      <c r="T26" s="457"/>
      <c r="U26" s="428"/>
      <c r="Y26" s="457"/>
      <c r="Z26" s="467"/>
      <c r="AA26" s="467"/>
      <c r="AB26" s="467"/>
    </row>
    <row r="27" spans="2:28" ht="5.25" customHeight="1">
      <c r="B27" s="428"/>
      <c r="T27" s="457"/>
      <c r="U27" s="428"/>
      <c r="Y27" s="457"/>
      <c r="Z27" s="467"/>
      <c r="AA27" s="467"/>
      <c r="AB27" s="467"/>
    </row>
    <row r="28" spans="2:28" ht="35.25" customHeight="1">
      <c r="B28" s="428"/>
      <c r="C28" s="513" t="s">
        <v>224</v>
      </c>
      <c r="D28" s="518" t="s">
        <v>32</v>
      </c>
      <c r="E28" s="518"/>
      <c r="F28" s="518"/>
      <c r="G28" s="518"/>
      <c r="H28" s="518"/>
      <c r="I28" s="518"/>
      <c r="J28" s="518"/>
      <c r="K28" s="518"/>
      <c r="L28" s="518"/>
      <c r="M28" s="518"/>
      <c r="N28" s="518"/>
      <c r="O28" s="518"/>
      <c r="P28" s="518"/>
      <c r="Q28" s="518"/>
      <c r="R28" s="518"/>
      <c r="S28" s="528"/>
      <c r="T28" s="457"/>
      <c r="U28" s="428"/>
      <c r="V28" s="41" t="s">
        <v>65</v>
      </c>
      <c r="W28" s="41" t="s">
        <v>120</v>
      </c>
      <c r="X28" s="41" t="s">
        <v>65</v>
      </c>
      <c r="Y28" s="458"/>
    </row>
    <row r="29" spans="2:28" ht="25.5" customHeight="1">
      <c r="B29" s="428"/>
      <c r="C29" s="513" t="s">
        <v>196</v>
      </c>
      <c r="D29" s="518" t="s">
        <v>403</v>
      </c>
      <c r="E29" s="518"/>
      <c r="F29" s="518"/>
      <c r="G29" s="518"/>
      <c r="H29" s="518"/>
      <c r="I29" s="518"/>
      <c r="J29" s="518"/>
      <c r="K29" s="518"/>
      <c r="L29" s="518"/>
      <c r="M29" s="518"/>
      <c r="N29" s="518"/>
      <c r="O29" s="518"/>
      <c r="P29" s="518"/>
      <c r="Q29" s="518"/>
      <c r="R29" s="518"/>
      <c r="S29" s="528"/>
      <c r="T29" s="457"/>
      <c r="U29" s="428"/>
      <c r="V29" s="41" t="s">
        <v>65</v>
      </c>
      <c r="W29" s="41" t="s">
        <v>120</v>
      </c>
      <c r="X29" s="41" t="s">
        <v>65</v>
      </c>
      <c r="Y29" s="458"/>
    </row>
    <row r="30" spans="2:28" ht="22.5" customHeight="1">
      <c r="B30" s="428"/>
      <c r="C30" s="513" t="s">
        <v>248</v>
      </c>
      <c r="D30" s="519" t="s">
        <v>435</v>
      </c>
      <c r="E30" s="519"/>
      <c r="F30" s="519"/>
      <c r="G30" s="519"/>
      <c r="H30" s="519"/>
      <c r="I30" s="519"/>
      <c r="J30" s="519"/>
      <c r="K30" s="519"/>
      <c r="L30" s="519"/>
      <c r="M30" s="519"/>
      <c r="N30" s="519"/>
      <c r="O30" s="519"/>
      <c r="P30" s="519"/>
      <c r="Q30" s="519"/>
      <c r="R30" s="519"/>
      <c r="S30" s="529"/>
      <c r="T30" s="457"/>
      <c r="U30" s="428"/>
      <c r="V30" s="41" t="s">
        <v>65</v>
      </c>
      <c r="W30" s="41" t="s">
        <v>120</v>
      </c>
      <c r="X30" s="41" t="s">
        <v>65</v>
      </c>
      <c r="Y30" s="458"/>
    </row>
    <row r="31" spans="2:28" ht="24" customHeight="1">
      <c r="B31" s="428"/>
      <c r="C31" s="513" t="s">
        <v>251</v>
      </c>
      <c r="D31" s="518" t="s">
        <v>366</v>
      </c>
      <c r="E31" s="518"/>
      <c r="F31" s="518"/>
      <c r="G31" s="518"/>
      <c r="H31" s="518"/>
      <c r="I31" s="518"/>
      <c r="J31" s="518"/>
      <c r="K31" s="518"/>
      <c r="L31" s="518"/>
      <c r="M31" s="518"/>
      <c r="N31" s="518"/>
      <c r="O31" s="518"/>
      <c r="P31" s="518"/>
      <c r="Q31" s="518"/>
      <c r="R31" s="518"/>
      <c r="S31" s="528"/>
      <c r="T31" s="457"/>
      <c r="U31" s="428"/>
      <c r="V31" s="41" t="s">
        <v>65</v>
      </c>
      <c r="W31" s="41" t="s">
        <v>120</v>
      </c>
      <c r="X31" s="41" t="s">
        <v>65</v>
      </c>
      <c r="Y31" s="458"/>
    </row>
    <row r="32" spans="2:28" ht="24" customHeight="1">
      <c r="B32" s="428"/>
      <c r="C32" s="483" t="s">
        <v>267</v>
      </c>
      <c r="D32" s="520" t="s">
        <v>136</v>
      </c>
      <c r="E32" s="525"/>
      <c r="F32" s="518" t="s">
        <v>146</v>
      </c>
      <c r="G32" s="518"/>
      <c r="H32" s="518"/>
      <c r="I32" s="518"/>
      <c r="J32" s="518"/>
      <c r="K32" s="518"/>
      <c r="L32" s="518"/>
      <c r="M32" s="518"/>
      <c r="N32" s="518"/>
      <c r="O32" s="518"/>
      <c r="P32" s="518"/>
      <c r="Q32" s="518"/>
      <c r="R32" s="518"/>
      <c r="S32" s="528"/>
      <c r="T32" s="457"/>
      <c r="U32" s="428"/>
      <c r="V32" s="41" t="s">
        <v>65</v>
      </c>
      <c r="W32" s="41" t="s">
        <v>120</v>
      </c>
      <c r="X32" s="41" t="s">
        <v>65</v>
      </c>
      <c r="Y32" s="458"/>
    </row>
    <row r="33" spans="2:28" ht="23.25" customHeight="1">
      <c r="B33" s="428"/>
      <c r="C33" s="484"/>
      <c r="D33" s="521"/>
      <c r="E33" s="526"/>
      <c r="F33" s="518" t="s">
        <v>438</v>
      </c>
      <c r="G33" s="518"/>
      <c r="H33" s="518"/>
      <c r="I33" s="518"/>
      <c r="J33" s="518"/>
      <c r="K33" s="518"/>
      <c r="L33" s="518"/>
      <c r="M33" s="518"/>
      <c r="N33" s="518"/>
      <c r="O33" s="518"/>
      <c r="P33" s="518"/>
      <c r="Q33" s="518"/>
      <c r="R33" s="518"/>
      <c r="S33" s="528"/>
      <c r="T33" s="457"/>
      <c r="U33" s="428"/>
      <c r="V33" s="41"/>
      <c r="W33" s="41"/>
      <c r="X33" s="41"/>
      <c r="Y33" s="458"/>
    </row>
    <row r="34" spans="2:28" ht="22.5" customHeight="1">
      <c r="B34" s="428"/>
      <c r="C34" s="484"/>
      <c r="D34" s="521"/>
      <c r="E34" s="526"/>
      <c r="F34" s="518" t="s">
        <v>436</v>
      </c>
      <c r="G34" s="518"/>
      <c r="H34" s="518"/>
      <c r="I34" s="518"/>
      <c r="J34" s="518"/>
      <c r="K34" s="518"/>
      <c r="L34" s="518"/>
      <c r="M34" s="518"/>
      <c r="N34" s="518"/>
      <c r="O34" s="518"/>
      <c r="P34" s="518"/>
      <c r="Q34" s="518"/>
      <c r="R34" s="518"/>
      <c r="S34" s="528"/>
      <c r="T34" s="457"/>
      <c r="U34" s="428"/>
      <c r="V34" s="41"/>
      <c r="W34" s="41"/>
      <c r="X34" s="41"/>
      <c r="Y34" s="458"/>
    </row>
    <row r="35" spans="2:28" ht="24.75" customHeight="1">
      <c r="B35" s="428"/>
      <c r="C35" s="485"/>
      <c r="D35" s="522"/>
      <c r="E35" s="527"/>
      <c r="F35" s="518" t="s">
        <v>17</v>
      </c>
      <c r="G35" s="518"/>
      <c r="H35" s="518"/>
      <c r="I35" s="518"/>
      <c r="J35" s="518"/>
      <c r="K35" s="518"/>
      <c r="L35" s="518"/>
      <c r="M35" s="518"/>
      <c r="N35" s="518"/>
      <c r="O35" s="518"/>
      <c r="P35" s="518"/>
      <c r="Q35" s="518"/>
      <c r="R35" s="518"/>
      <c r="S35" s="528"/>
      <c r="T35" s="457"/>
      <c r="U35" s="428"/>
      <c r="V35" s="41"/>
      <c r="W35" s="41"/>
      <c r="X35" s="41"/>
      <c r="Y35" s="458"/>
    </row>
    <row r="36" spans="2:28" ht="5.25" customHeight="1">
      <c r="B36" s="428"/>
      <c r="C36" s="515"/>
      <c r="D36" s="41"/>
      <c r="E36" s="514"/>
      <c r="G36" s="514"/>
      <c r="H36" s="514"/>
      <c r="I36" s="514"/>
      <c r="J36" s="514"/>
      <c r="K36" s="514"/>
      <c r="L36" s="514"/>
      <c r="M36" s="514"/>
      <c r="N36" s="514"/>
      <c r="O36" s="514"/>
      <c r="P36" s="514"/>
      <c r="Q36" s="514"/>
      <c r="R36" s="514"/>
      <c r="S36" s="514"/>
      <c r="T36" s="457"/>
      <c r="U36" s="428"/>
      <c r="V36" s="3"/>
      <c r="W36" s="3"/>
      <c r="X36" s="3"/>
      <c r="Y36" s="458"/>
    </row>
    <row r="37" spans="2:28">
      <c r="B37" s="428"/>
      <c r="C37" s="19" t="s">
        <v>439</v>
      </c>
      <c r="T37" s="457"/>
      <c r="U37" s="428"/>
      <c r="Y37" s="457"/>
      <c r="Z37" s="467"/>
      <c r="AA37" s="467"/>
      <c r="AB37" s="467"/>
    </row>
    <row r="38" spans="2:28" ht="5.25" customHeight="1">
      <c r="B38" s="428"/>
      <c r="C38" s="444"/>
      <c r="D38" s="444"/>
      <c r="E38" s="444"/>
      <c r="F38" s="444"/>
      <c r="G38" s="444"/>
      <c r="H38" s="444"/>
      <c r="I38" s="444"/>
      <c r="J38" s="444"/>
      <c r="K38" s="444"/>
      <c r="L38" s="444"/>
      <c r="M38" s="444"/>
      <c r="N38" s="444"/>
      <c r="O38" s="444"/>
      <c r="P38" s="444"/>
      <c r="Q38" s="444"/>
      <c r="R38" s="444"/>
      <c r="S38" s="444"/>
      <c r="T38" s="457"/>
      <c r="U38" s="428"/>
      <c r="Y38" s="457"/>
      <c r="Z38" s="467"/>
      <c r="AA38" s="467"/>
      <c r="AB38" s="467"/>
    </row>
    <row r="39" spans="2:28" ht="37.5" customHeight="1">
      <c r="B39" s="428"/>
      <c r="C39" s="485" t="s">
        <v>243</v>
      </c>
      <c r="D39" s="523" t="s">
        <v>246</v>
      </c>
      <c r="E39" s="523"/>
      <c r="F39" s="523"/>
      <c r="G39" s="523"/>
      <c r="H39" s="523"/>
      <c r="I39" s="523"/>
      <c r="J39" s="523"/>
      <c r="K39" s="523"/>
      <c r="L39" s="523"/>
      <c r="M39" s="523"/>
      <c r="N39" s="523"/>
      <c r="O39" s="523"/>
      <c r="P39" s="523"/>
      <c r="Q39" s="523"/>
      <c r="R39" s="523"/>
      <c r="S39" s="530"/>
      <c r="T39" s="457"/>
      <c r="U39" s="428"/>
      <c r="V39" s="41" t="s">
        <v>65</v>
      </c>
      <c r="W39" s="41" t="s">
        <v>120</v>
      </c>
      <c r="X39" s="41" t="s">
        <v>65</v>
      </c>
      <c r="Y39" s="458"/>
    </row>
    <row r="40" spans="2:28" ht="37.5" customHeight="1">
      <c r="B40" s="428"/>
      <c r="C40" s="513" t="s">
        <v>196</v>
      </c>
      <c r="D40" s="518" t="s">
        <v>444</v>
      </c>
      <c r="E40" s="518"/>
      <c r="F40" s="518"/>
      <c r="G40" s="518"/>
      <c r="H40" s="518"/>
      <c r="I40" s="518"/>
      <c r="J40" s="518"/>
      <c r="K40" s="518"/>
      <c r="L40" s="518"/>
      <c r="M40" s="518"/>
      <c r="N40" s="518"/>
      <c r="O40" s="518"/>
      <c r="P40" s="518"/>
      <c r="Q40" s="518"/>
      <c r="R40" s="518"/>
      <c r="S40" s="528"/>
      <c r="T40" s="457"/>
      <c r="U40" s="428"/>
      <c r="V40" s="41" t="s">
        <v>65</v>
      </c>
      <c r="W40" s="41" t="s">
        <v>120</v>
      </c>
      <c r="X40" s="41" t="s">
        <v>65</v>
      </c>
      <c r="Y40" s="458"/>
    </row>
    <row r="41" spans="2:28" ht="29.25" customHeight="1">
      <c r="B41" s="428"/>
      <c r="C41" s="513" t="s">
        <v>248</v>
      </c>
      <c r="D41" s="518" t="s">
        <v>403</v>
      </c>
      <c r="E41" s="518"/>
      <c r="F41" s="518"/>
      <c r="G41" s="518"/>
      <c r="H41" s="518"/>
      <c r="I41" s="518"/>
      <c r="J41" s="518"/>
      <c r="K41" s="518"/>
      <c r="L41" s="518"/>
      <c r="M41" s="518"/>
      <c r="N41" s="518"/>
      <c r="O41" s="518"/>
      <c r="P41" s="518"/>
      <c r="Q41" s="518"/>
      <c r="R41" s="518"/>
      <c r="S41" s="528"/>
      <c r="T41" s="457"/>
      <c r="U41" s="428"/>
      <c r="V41" s="41" t="s">
        <v>65</v>
      </c>
      <c r="W41" s="41" t="s">
        <v>120</v>
      </c>
      <c r="X41" s="41" t="s">
        <v>65</v>
      </c>
      <c r="Y41" s="458"/>
    </row>
    <row r="42" spans="2:28" ht="18" customHeight="1">
      <c r="B42" s="428"/>
      <c r="C42" s="513" t="s">
        <v>251</v>
      </c>
      <c r="D42" s="519" t="s">
        <v>435</v>
      </c>
      <c r="E42" s="519"/>
      <c r="F42" s="519"/>
      <c r="G42" s="519"/>
      <c r="H42" s="519"/>
      <c r="I42" s="519"/>
      <c r="J42" s="519"/>
      <c r="K42" s="519"/>
      <c r="L42" s="519"/>
      <c r="M42" s="519"/>
      <c r="N42" s="519"/>
      <c r="O42" s="519"/>
      <c r="P42" s="519"/>
      <c r="Q42" s="519"/>
      <c r="R42" s="519"/>
      <c r="S42" s="529"/>
      <c r="T42" s="457"/>
      <c r="U42" s="428"/>
      <c r="V42" s="41" t="s">
        <v>65</v>
      </c>
      <c r="W42" s="41" t="s">
        <v>120</v>
      </c>
      <c r="X42" s="41" t="s">
        <v>65</v>
      </c>
      <c r="Y42" s="458"/>
    </row>
    <row r="43" spans="2:28" ht="27.75" customHeight="1">
      <c r="B43" s="428"/>
      <c r="C43" s="513" t="s">
        <v>267</v>
      </c>
      <c r="D43" s="518" t="s">
        <v>366</v>
      </c>
      <c r="E43" s="518"/>
      <c r="F43" s="518"/>
      <c r="G43" s="518"/>
      <c r="H43" s="518"/>
      <c r="I43" s="518"/>
      <c r="J43" s="518"/>
      <c r="K43" s="518"/>
      <c r="L43" s="518"/>
      <c r="M43" s="518"/>
      <c r="N43" s="518"/>
      <c r="O43" s="518"/>
      <c r="P43" s="518"/>
      <c r="Q43" s="518"/>
      <c r="R43" s="518"/>
      <c r="S43" s="528"/>
      <c r="T43" s="457"/>
      <c r="U43" s="428"/>
      <c r="V43" s="41" t="s">
        <v>65</v>
      </c>
      <c r="W43" s="41" t="s">
        <v>120</v>
      </c>
      <c r="X43" s="41" t="s">
        <v>65</v>
      </c>
      <c r="Y43" s="458"/>
    </row>
    <row r="44" spans="2:28" ht="24" customHeight="1">
      <c r="B44" s="428"/>
      <c r="C44" s="483" t="s">
        <v>268</v>
      </c>
      <c r="D44" s="520" t="s">
        <v>136</v>
      </c>
      <c r="E44" s="525"/>
      <c r="F44" s="518" t="s">
        <v>146</v>
      </c>
      <c r="G44" s="518"/>
      <c r="H44" s="518"/>
      <c r="I44" s="518"/>
      <c r="J44" s="518"/>
      <c r="K44" s="518"/>
      <c r="L44" s="518"/>
      <c r="M44" s="518"/>
      <c r="N44" s="518"/>
      <c r="O44" s="518"/>
      <c r="P44" s="518"/>
      <c r="Q44" s="518"/>
      <c r="R44" s="518"/>
      <c r="S44" s="528"/>
      <c r="T44" s="457"/>
      <c r="U44" s="428"/>
      <c r="V44" s="41" t="s">
        <v>65</v>
      </c>
      <c r="W44" s="41" t="s">
        <v>120</v>
      </c>
      <c r="X44" s="41" t="s">
        <v>65</v>
      </c>
      <c r="Y44" s="458"/>
    </row>
    <row r="45" spans="2:28" ht="26.25" customHeight="1">
      <c r="B45" s="428"/>
      <c r="C45" s="484"/>
      <c r="D45" s="521"/>
      <c r="E45" s="526"/>
      <c r="F45" s="518" t="s">
        <v>438</v>
      </c>
      <c r="G45" s="518"/>
      <c r="H45" s="518"/>
      <c r="I45" s="518"/>
      <c r="J45" s="518"/>
      <c r="K45" s="518"/>
      <c r="L45" s="518"/>
      <c r="M45" s="518"/>
      <c r="N45" s="518"/>
      <c r="O45" s="518"/>
      <c r="P45" s="518"/>
      <c r="Q45" s="518"/>
      <c r="R45" s="518"/>
      <c r="S45" s="528"/>
      <c r="T45" s="457"/>
      <c r="U45" s="428"/>
      <c r="V45" s="41"/>
      <c r="W45" s="41"/>
      <c r="X45" s="41"/>
      <c r="Y45" s="458"/>
    </row>
    <row r="46" spans="2:28" ht="18.75" customHeight="1">
      <c r="B46" s="428"/>
      <c r="C46" s="484"/>
      <c r="D46" s="521"/>
      <c r="E46" s="526"/>
      <c r="F46" s="518" t="s">
        <v>436</v>
      </c>
      <c r="G46" s="518"/>
      <c r="H46" s="518"/>
      <c r="I46" s="518"/>
      <c r="J46" s="518"/>
      <c r="K46" s="518"/>
      <c r="L46" s="518"/>
      <c r="M46" s="518"/>
      <c r="N46" s="518"/>
      <c r="O46" s="518"/>
      <c r="P46" s="518"/>
      <c r="Q46" s="518"/>
      <c r="R46" s="518"/>
      <c r="S46" s="528"/>
      <c r="T46" s="457"/>
      <c r="U46" s="428"/>
      <c r="V46" s="41"/>
      <c r="W46" s="41"/>
      <c r="X46" s="41"/>
      <c r="Y46" s="458"/>
    </row>
    <row r="47" spans="2:28" ht="25.5" customHeight="1">
      <c r="B47" s="428"/>
      <c r="C47" s="485"/>
      <c r="D47" s="522"/>
      <c r="E47" s="527"/>
      <c r="F47" s="518" t="s">
        <v>17</v>
      </c>
      <c r="G47" s="518"/>
      <c r="H47" s="518"/>
      <c r="I47" s="518"/>
      <c r="J47" s="518"/>
      <c r="K47" s="518"/>
      <c r="L47" s="518"/>
      <c r="M47" s="518"/>
      <c r="N47" s="518"/>
      <c r="O47" s="518"/>
      <c r="P47" s="518"/>
      <c r="Q47" s="518"/>
      <c r="R47" s="518"/>
      <c r="S47" s="528"/>
      <c r="T47" s="457"/>
      <c r="U47" s="428"/>
      <c r="V47" s="41"/>
      <c r="W47" s="41"/>
      <c r="X47" s="41"/>
      <c r="Y47" s="458"/>
    </row>
    <row r="48" spans="2:28">
      <c r="B48" s="443"/>
      <c r="C48" s="444"/>
      <c r="D48" s="444"/>
      <c r="E48" s="444"/>
      <c r="F48" s="444"/>
      <c r="G48" s="444"/>
      <c r="H48" s="444"/>
      <c r="I48" s="444"/>
      <c r="J48" s="444"/>
      <c r="K48" s="444"/>
      <c r="L48" s="444"/>
      <c r="M48" s="444"/>
      <c r="N48" s="444"/>
      <c r="O48" s="444"/>
      <c r="P48" s="444"/>
      <c r="Q48" s="444"/>
      <c r="R48" s="444"/>
      <c r="S48" s="444"/>
      <c r="T48" s="456"/>
      <c r="U48" s="443"/>
      <c r="V48" s="444"/>
      <c r="W48" s="444"/>
      <c r="X48" s="444"/>
      <c r="Y48" s="456"/>
    </row>
    <row r="49" spans="2:28" ht="4.5" customHeight="1">
      <c r="Z49" s="467"/>
      <c r="AA49" s="467"/>
      <c r="AB49" s="467"/>
    </row>
    <row r="50" spans="2:28">
      <c r="B50" s="19" t="s">
        <v>448</v>
      </c>
      <c r="Z50" s="467"/>
      <c r="AA50" s="467"/>
      <c r="AB50" s="467"/>
    </row>
    <row r="51" spans="2:28" ht="24" customHeight="1">
      <c r="B51" s="427"/>
      <c r="C51" s="516" t="s">
        <v>101</v>
      </c>
      <c r="D51" s="516"/>
      <c r="E51" s="516"/>
      <c r="F51" s="516"/>
      <c r="G51" s="516"/>
      <c r="H51" s="516"/>
      <c r="I51" s="516"/>
      <c r="J51" s="516"/>
      <c r="K51" s="516"/>
      <c r="L51" s="516"/>
      <c r="M51" s="516"/>
      <c r="N51" s="516"/>
      <c r="O51" s="516"/>
      <c r="P51" s="516"/>
      <c r="Q51" s="516"/>
      <c r="R51" s="516"/>
      <c r="S51" s="516"/>
      <c r="T51" s="455"/>
      <c r="U51" s="435"/>
      <c r="V51" s="451" t="s">
        <v>239</v>
      </c>
      <c r="W51" s="451" t="s">
        <v>120</v>
      </c>
      <c r="X51" s="451" t="s">
        <v>240</v>
      </c>
      <c r="Y51" s="455"/>
      <c r="Z51" s="467"/>
      <c r="AA51" s="467"/>
      <c r="AB51" s="467"/>
    </row>
    <row r="52" spans="2:28" ht="5.25" customHeight="1">
      <c r="B52" s="428"/>
      <c r="C52" s="517"/>
      <c r="D52" s="517"/>
      <c r="E52" s="517"/>
      <c r="F52" s="517"/>
      <c r="G52" s="517"/>
      <c r="H52" s="517"/>
      <c r="I52" s="517"/>
      <c r="J52" s="517"/>
      <c r="K52" s="517"/>
      <c r="L52" s="517"/>
      <c r="M52" s="517"/>
      <c r="N52" s="517"/>
      <c r="O52" s="517"/>
      <c r="P52" s="517"/>
      <c r="Q52" s="517"/>
      <c r="R52" s="517"/>
      <c r="S52" s="517"/>
      <c r="T52" s="457"/>
      <c r="V52" s="452"/>
      <c r="W52" s="452"/>
      <c r="X52" s="452"/>
      <c r="Y52" s="457"/>
      <c r="Z52" s="467"/>
      <c r="AA52" s="467"/>
      <c r="AB52" s="467"/>
    </row>
    <row r="53" spans="2:28" ht="21" customHeight="1">
      <c r="B53" s="428"/>
      <c r="C53" s="513" t="s">
        <v>243</v>
      </c>
      <c r="D53" s="518" t="s">
        <v>449</v>
      </c>
      <c r="E53" s="518"/>
      <c r="F53" s="518"/>
      <c r="G53" s="518"/>
      <c r="H53" s="518"/>
      <c r="I53" s="518"/>
      <c r="J53" s="518"/>
      <c r="K53" s="518"/>
      <c r="L53" s="518"/>
      <c r="M53" s="518"/>
      <c r="N53" s="518"/>
      <c r="O53" s="518"/>
      <c r="P53" s="518"/>
      <c r="Q53" s="518"/>
      <c r="R53" s="518"/>
      <c r="S53" s="528"/>
      <c r="T53" s="457"/>
      <c r="V53" s="41" t="s">
        <v>65</v>
      </c>
      <c r="W53" s="41" t="s">
        <v>120</v>
      </c>
      <c r="X53" s="41" t="s">
        <v>65</v>
      </c>
      <c r="Y53" s="457"/>
      <c r="Z53" s="467"/>
      <c r="AA53" s="467"/>
      <c r="AB53" s="467"/>
    </row>
    <row r="54" spans="2:28" ht="5.25" customHeight="1">
      <c r="B54" s="428"/>
      <c r="D54" s="524"/>
      <c r="T54" s="457"/>
      <c r="V54" s="41"/>
      <c r="W54" s="41"/>
      <c r="X54" s="41"/>
      <c r="Y54" s="457"/>
      <c r="Z54" s="467"/>
      <c r="AA54" s="467"/>
      <c r="AB54" s="467"/>
    </row>
    <row r="55" spans="2:28" ht="24.75" customHeight="1">
      <c r="B55" s="428"/>
      <c r="C55" s="461" t="s">
        <v>450</v>
      </c>
      <c r="D55" s="461"/>
      <c r="E55" s="461"/>
      <c r="F55" s="461"/>
      <c r="G55" s="461"/>
      <c r="H55" s="461"/>
      <c r="I55" s="461"/>
      <c r="J55" s="461"/>
      <c r="K55" s="461"/>
      <c r="L55" s="461"/>
      <c r="M55" s="461"/>
      <c r="N55" s="461"/>
      <c r="O55" s="461"/>
      <c r="P55" s="461"/>
      <c r="Q55" s="461"/>
      <c r="R55" s="461"/>
      <c r="S55" s="461"/>
      <c r="T55" s="457"/>
      <c r="V55" s="453"/>
      <c r="W55" s="41"/>
      <c r="X55" s="453"/>
      <c r="Y55" s="458"/>
    </row>
    <row r="56" spans="2:28" ht="6" customHeight="1">
      <c r="B56" s="428"/>
      <c r="C56" s="517"/>
      <c r="D56" s="517"/>
      <c r="E56" s="517"/>
      <c r="F56" s="517"/>
      <c r="G56" s="517"/>
      <c r="H56" s="517"/>
      <c r="I56" s="517"/>
      <c r="J56" s="517"/>
      <c r="K56" s="517"/>
      <c r="L56" s="517"/>
      <c r="M56" s="517"/>
      <c r="N56" s="517"/>
      <c r="O56" s="517"/>
      <c r="P56" s="517"/>
      <c r="Q56" s="517"/>
      <c r="R56" s="517"/>
      <c r="S56" s="517"/>
      <c r="T56" s="457"/>
      <c r="V56" s="453"/>
      <c r="W56" s="41"/>
      <c r="X56" s="453"/>
      <c r="Y56" s="458"/>
    </row>
    <row r="57" spans="2:28" ht="22.5" customHeight="1">
      <c r="B57" s="428"/>
      <c r="C57" s="513" t="s">
        <v>243</v>
      </c>
      <c r="D57" s="518" t="s">
        <v>405</v>
      </c>
      <c r="E57" s="518"/>
      <c r="F57" s="518"/>
      <c r="G57" s="518"/>
      <c r="H57" s="518"/>
      <c r="I57" s="518"/>
      <c r="J57" s="518"/>
      <c r="K57" s="518"/>
      <c r="L57" s="518"/>
      <c r="M57" s="518"/>
      <c r="N57" s="518"/>
      <c r="O57" s="518"/>
      <c r="P57" s="518"/>
      <c r="Q57" s="518"/>
      <c r="R57" s="518"/>
      <c r="S57" s="528"/>
      <c r="T57" s="457"/>
      <c r="V57" s="41" t="s">
        <v>65</v>
      </c>
      <c r="W57" s="41" t="s">
        <v>120</v>
      </c>
      <c r="X57" s="41" t="s">
        <v>65</v>
      </c>
      <c r="Y57" s="458"/>
    </row>
    <row r="58" spans="2:28" ht="5.25" customHeight="1">
      <c r="B58" s="443"/>
      <c r="C58" s="444"/>
      <c r="D58" s="444"/>
      <c r="E58" s="444"/>
      <c r="F58" s="444"/>
      <c r="G58" s="444"/>
      <c r="H58" s="444"/>
      <c r="I58" s="444"/>
      <c r="J58" s="444"/>
      <c r="K58" s="444"/>
      <c r="L58" s="444"/>
      <c r="M58" s="444"/>
      <c r="N58" s="444"/>
      <c r="O58" s="444"/>
      <c r="P58" s="444"/>
      <c r="Q58" s="444"/>
      <c r="R58" s="444"/>
      <c r="S58" s="444"/>
      <c r="T58" s="456"/>
      <c r="U58" s="444"/>
      <c r="V58" s="444"/>
      <c r="W58" s="444"/>
      <c r="X58" s="444"/>
      <c r="Y58" s="456"/>
    </row>
    <row r="59" spans="2:28">
      <c r="B59" s="19" t="s">
        <v>237</v>
      </c>
    </row>
    <row r="60" spans="2:28">
      <c r="B60" s="19" t="s">
        <v>278</v>
      </c>
      <c r="K60" s="467"/>
      <c r="L60" s="467"/>
      <c r="M60" s="467"/>
      <c r="N60" s="467"/>
      <c r="O60" s="467"/>
      <c r="P60" s="467"/>
      <c r="Q60" s="467"/>
      <c r="R60" s="467"/>
      <c r="S60" s="467"/>
      <c r="T60" s="467"/>
      <c r="U60" s="467"/>
      <c r="V60" s="467"/>
      <c r="W60" s="467"/>
      <c r="X60" s="467"/>
      <c r="Y60" s="467"/>
      <c r="Z60" s="467"/>
      <c r="AA60" s="467"/>
      <c r="AB60" s="467"/>
    </row>
    <row r="122" spans="3:7">
      <c r="C122" s="444"/>
      <c r="D122" s="444"/>
      <c r="E122" s="444"/>
      <c r="F122" s="444"/>
      <c r="G122" s="444"/>
    </row>
    <row r="123" spans="3:7">
      <c r="C123" s="435"/>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2"/>
  <dataValidations count="1">
    <dataValidation type="list" allowBlank="1" showDropDown="0" showInputMessage="1" showErrorMessage="1" sqref="L7 Q7 G7:G12 X57 V57 X17:X24 X28:X35 V17:V24 V28:V35 V39:V47 X39:X47 V53:V54 X53:X54">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27</vt:i4>
      </vt:variant>
    </vt:vector>
  </HeadingPairs>
  <TitlesOfParts>
    <vt:vector size="27" baseType="lpstr">
      <vt:lpstr>別紙１（届出書）</vt:lpstr>
      <vt:lpstr xml:space="preserve">別紙２ </vt:lpstr>
      <vt:lpstr xml:space="preserve">別紙３ </vt:lpstr>
      <vt:lpstr xml:space="preserve">別紙4 </vt:lpstr>
      <vt:lpstr>別紙５</vt:lpstr>
      <vt:lpstr>別紙６</vt:lpstr>
      <vt:lpstr>別紙７</vt:lpstr>
      <vt:lpstr>別紙８</vt:lpstr>
      <vt:lpstr>別紙９</vt:lpstr>
      <vt:lpstr>別紙１０</vt:lpstr>
      <vt:lpstr>参考様式１</vt:lpstr>
      <vt:lpstr>参考様式２-１</vt:lpstr>
      <vt:lpstr>参考様式２-２</vt:lpstr>
      <vt:lpstr>参考様式２-３</vt:lpstr>
      <vt:lpstr>参考様式２-４</vt:lpstr>
      <vt:lpstr>参考様式２-５</vt:lpstr>
      <vt:lpstr>参考様式２-６</vt:lpstr>
      <vt:lpstr>参考様式２-7</vt:lpstr>
      <vt:lpstr>参考様式２-8</vt:lpstr>
      <vt:lpstr>参考様式３</vt:lpstr>
      <vt:lpstr>標準様式１（1枚用）</vt:lpstr>
      <vt:lpstr>標準様式１(50人)</vt:lpstr>
      <vt:lpstr>標準様式１シフト記号表（勤務時間帯）</vt:lpstr>
      <vt:lpstr>標準様式１【記載例】小多機</vt:lpstr>
      <vt:lpstr>標準様式１【記載例】シフト記号表（勤務時間帯）</vt:lpstr>
      <vt:lpstr>標準様式１記入方法</vt:lpstr>
      <vt:lpstr>標準様式１プルダウン・リスト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2024-04-05T02:31:47Z</cp:lastPrinted>
  <dcterms:created xsi:type="dcterms:W3CDTF">2023-01-16T02:34:32Z</dcterms:created>
  <dcterms:modified xsi:type="dcterms:W3CDTF">2026-03-18T00:52:48Z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2026-03-18T00:52:48Z</vt:filetime>
  </property>
</Properties>
</file>