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5" yWindow="-105" windowWidth="23250" windowHeight="14010" tabRatio="927"/>
  </bookViews>
  <sheets>
    <sheet name="別紙１（届出書）" sheetId="1" r:id="rId1"/>
    <sheet name="別紙２ " sheetId="3" r:id="rId2"/>
    <sheet name="別紙3" sheetId="28" r:id="rId3"/>
    <sheet name="別紙4 " sheetId="4" r:id="rId4"/>
    <sheet name="別紙５" sheetId="5" r:id="rId5"/>
    <sheet name="別紙６" sheetId="6" r:id="rId6"/>
    <sheet name="【記入例】別紙６" sheetId="7" r:id="rId7"/>
    <sheet name="別紙７" sheetId="8" r:id="rId8"/>
    <sheet name="別紙７－２" sheetId="9" r:id="rId9"/>
    <sheet name="別紙８" sheetId="10" r:id="rId10"/>
    <sheet name="別紙８－２" sheetId="11" r:id="rId11"/>
    <sheet name="別紙９" sheetId="12" r:id="rId12"/>
    <sheet name="別紙１０" sheetId="13" r:id="rId13"/>
    <sheet name="別紙１１" sheetId="14" r:id="rId14"/>
    <sheet name="別紙１２" sheetId="15" r:id="rId15"/>
    <sheet name="参考様式１" sheetId="16" r:id="rId16"/>
    <sheet name="参考様式２" sheetId="17" r:id="rId17"/>
    <sheet name="参考様式３－１" sheetId="18" r:id="rId18"/>
    <sheet name="参考様式３－２" sheetId="19" r:id="rId19"/>
    <sheet name="参考様式３-３" sheetId="20" r:id="rId20"/>
    <sheet name="参考様式３-４" sheetId="21" r:id="rId21"/>
    <sheet name="標準様式１（1枚版）" sheetId="22" r:id="rId22"/>
    <sheet name="標準様式１シフト記号表（勤務時間帯）" sheetId="23" r:id="rId23"/>
    <sheet name="標準様式１【記載例】" sheetId="24" r:id="rId24"/>
    <sheet name="標準様式１【記載例】シフト記号表（勤務時間帯）" sheetId="25" r:id="rId25"/>
    <sheet name="標準様式１記入方法" sheetId="26" r:id="rId26"/>
    <sheet name="標準様式１プルダウン・リスト" sheetId="27" r:id="rId27"/>
  </sheets>
  <externalReferences>
    <externalReference r:id="rId28"/>
    <externalReference r:id="rId29"/>
    <externalReference r:id="rId30"/>
    <externalReference r:id="rId31"/>
    <externalReference r:id="rId32"/>
    <externalReference r:id="rId33"/>
    <externalReference r:id="rId34"/>
  </externalReferences>
  <definedNames>
    <definedName name="【記載例】シフト記号">'標準様式１【記載例】シフト記号表（勤務時間帯）'!$C$6:$C$35</definedName>
    <definedName name="【記載例】シフト記号" localSheetId="0">'[3]標準様式１【記載例】シフト記号表（勤務時間帯）'!$C$6:$C$35</definedName>
    <definedName name="シフト記号表">'標準様式１シフト記号表（勤務時間帯）'!$C$6:$C$35</definedName>
    <definedName name="シフト記号表" localSheetId="0">'[3]標準様式１シフト記号表（勤務時間帯）'!$C$7:$C$36</definedName>
    <definedName name="職種">'標準様式１プルダウン・リスト'!$C$12:$L$12</definedName>
    <definedName name="職種" localSheetId="0">'[3]標準様式１プルダウン・リスト'!$C$12:$L$12</definedName>
    <definedName name="【記載例】シフト記号" localSheetId="1">'[5]標準様式１【記載例】シフト記号表（勤務時間帯）'!$C$6:$C$35</definedName>
    <definedName name="シフト記号表" localSheetId="1">'[5]標準様式１シフト記号表（勤務時間帯）'!$C$6:$C$35</definedName>
    <definedName name="【記載例】シフト記号" localSheetId="3">'[3]標準様式１【記載例】シフト記号表（勤務時間帯）'!$C$6:$C$35</definedName>
    <definedName name="シフト記号表" localSheetId="3">[1]標準様式１シフト記号表!$C$6:$C$47</definedName>
    <definedName name="職種" localSheetId="3">'[1]標準様式１プルダウン・リスト'!$C$17:$L$17</definedName>
    <definedName name="【記載例】シフト記号" localSheetId="13">'[3]標準様式１【記載例】シフト記号表（勤務時間帯）'!$C$6:$C$35</definedName>
    <definedName name="シフト記号表" localSheetId="13">'[3]標準様式１シフト記号表（勤務時間帯）'!$C$7:$C$36</definedName>
    <definedName name="職種" localSheetId="13">'[3]標準様式１プルダウン・リスト'!$C$12:$L$12</definedName>
    <definedName name="【記載例】シフト記号" localSheetId="14">'[3]標準様式１【記載例】シフト記号表（勤務時間帯）'!$C$6:$C$35</definedName>
    <definedName name="シフト記号表" localSheetId="14">'[3]標準様式１シフト記号表（勤務時間帯）'!$C$7:$C$36</definedName>
    <definedName name="職種" localSheetId="14">'[3]標準様式１プルダウン・リスト'!$C$12:$L$12</definedName>
    <definedName name="【記載例】シフト記号" localSheetId="15">'[7]標準様式１【記載例】シフト記号表（勤務時間帯）'!$C$6:$C$35</definedName>
    <definedName name="シフト記号表" localSheetId="15">'[7]標準様式１シフト記号表（勤務時間帯）'!$C$7:$C$36</definedName>
    <definedName name="職種" localSheetId="15">'[7]標準様式１プルダウン・リスト'!$C$12:$L$12</definedName>
    <definedName name="【記載例】シフト記号" localSheetId="16">'[6]標準様式１【記載例】シフト記号表（勤務時間帯）'!$C$6:$C$47</definedName>
    <definedName name="シフト記号表" localSheetId="16">'[6]標準様式１シフト記号表（勤務時間帯）'!$C$6:$C$47</definedName>
    <definedName name="職種" localSheetId="16">'[6]標準様式１プルダウン・リスト'!$C$14:$L$14</definedName>
    <definedName name="【記載例】シフト記号" localSheetId="22">'標準様式１シフト記号表（勤務時間帯）'!$C$6:$C$35</definedName>
    <definedName name="【記載例】シフト記号" localSheetId="2">'[2]標準様式１【記載例】シフト記号表（勤務時間帯）'!$C$6:$C$35</definedName>
    <definedName name="【記載例】シフト記号表">'[1]標準様式１【記載例】シフト記号表（勤務時間帯）'!$C$6:$C$47</definedName>
    <definedName name="【記載例】シフト記号表" localSheetId="2">'[4]標準様式１【記載例】シフト記号表（勤務時間帯）'!$C$6:$C$47</definedName>
    <definedName name="シフト記号表" localSheetId="2">'[2]標準様式１シフト記号表（勤務時間帯）'!$C$6:$C$35</definedName>
    <definedName name="職種" localSheetId="2">'[2]標準様式１プルダウン・リスト'!$C$12:$L$12</definedName>
    <definedName name="職種" localSheetId="1">'[5]標準様式１プルダウン・リスト'!$C$12:$L$12</definedName>
    <definedName name="管理者">'標準様式１プルダウン・リスト'!$C$13:$C$25</definedName>
    <definedName name="ｋ">#N/A</definedName>
    <definedName name="サービス名">#N/A</definedName>
    <definedName name="機能訓練指導員">'標準様式１プルダウン・リスト'!$G$13:$G$25</definedName>
    <definedName name="___xlfn_IFERROR">#N/A</definedName>
    <definedName name="_____xlfn_IFERROR">#N/A</definedName>
    <definedName name="サービス名称">#N/A</definedName>
    <definedName name="__xlfn_IFERROR">#N/A</definedName>
    <definedName name="____xlfn_IFERROR">#N/A</definedName>
    <definedName name="だだ">#N/A</definedName>
    <definedName name="っっｋ">#N/A</definedName>
    <definedName name="っっっっｌ">#N/A</definedName>
    <definedName name="介護職員">'標準様式１プルダウン・リスト'!$F$13:$F$25</definedName>
    <definedName name="確認">#N/A</definedName>
    <definedName name="生活相談員">'標準様式１プルダウン・リスト'!$D$13:$D$25</definedName>
    <definedName name="看護職員">'標準様式１プルダウン・リスト'!$E$13:$E$25</definedName>
    <definedName name="_xlnm.Print_Area" localSheetId="0">'別紙１（届出書）'!$A$1:$AM$78</definedName>
    <definedName name="_xlnm.Print_Area" localSheetId="1">'別紙２ '!$A$1:$H$46</definedName>
    <definedName name="_xlnm.Print_Titles" localSheetId="1">'別紙２ '!$5:$5</definedName>
    <definedName name="_xlnm.Print_Area" localSheetId="3">'別紙4 '!$A$1:$AF$60</definedName>
    <definedName name="_xlnm.Print_Area" localSheetId="4">別紙５!$A$1:$Z$30</definedName>
    <definedName name="_xlnm.Print_Area" localSheetId="5">別紙６!$A$1:$AJ$34</definedName>
    <definedName name="_xlnm.Print_Area" localSheetId="6">'【記入例】別紙６'!$A$1:$AJ$34</definedName>
    <definedName name="_xlnm.Print_Area" localSheetId="7">別紙７!$A$1:$Y$31</definedName>
    <definedName name="_xlnm.Print_Area" localSheetId="8">'別紙７－２'!$A$1:$W$47</definedName>
    <definedName name="_xlnm.Print_Area" localSheetId="9">別紙８!$A$1:$AB$37</definedName>
    <definedName name="_xlnm.Print_Area" localSheetId="10">'別紙８－２'!$A$1:$W$48</definedName>
    <definedName name="_xlnm.Print_Area" localSheetId="11">別紙９!$A$1:$Y$47</definedName>
    <definedName name="_xlnm.Print_Area" localSheetId="12">別紙１０!$A$1:$AE$49</definedName>
    <definedName name="_xlnm.Print_Area" localSheetId="13">別紙１１!$A$1:$AH$78</definedName>
    <definedName name="_xlnm.Print_Area" localSheetId="14">別紙１２!$A$1:$U$29</definedName>
    <definedName name="_xlnm.Print_Area" localSheetId="15">参考様式１!$A$1:$K$38</definedName>
    <definedName name="_xlnm.Print_Area" localSheetId="16">参考様式２!$A$1:$Y$38</definedName>
    <definedName name="_xlnm.Print_Area" localSheetId="17">'参考様式３－１'!$A$1:$P$59</definedName>
    <definedName name="_xlnm.Print_Area" localSheetId="18">'参考様式３－２'!$A$1:$O$64</definedName>
    <definedName name="_xlnm.Print_Area" localSheetId="19">'参考様式３-３'!$A$1:$N$109</definedName>
    <definedName name="_xlnm.Print_Area" localSheetId="20">'参考様式３-４'!$A$1:$O$115</definedName>
    <definedName name="_xlnm.Print_Area" localSheetId="21">'標準様式１（1枚版）'!$A$1:$BF$72</definedName>
    <definedName name="_xlnm.Print_Titles" localSheetId="21">'標準様式１（1枚版）'!$1:$21</definedName>
    <definedName name="_xlnm.Print_Area" localSheetId="23">'標準様式１【記載例】'!$A$1:$BF$72</definedName>
    <definedName name="_xlnm.Print_Area" localSheetId="25">標準様式１記入方法!$B$1:$P$84</definedName>
    <definedName name="_xlnm.Print_Area" localSheetId="2">別紙3!$A$1:$AG$81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<sst xmlns="http://schemas.openxmlformats.org/spreadsheetml/2006/main" xmlns:r="http://schemas.openxmlformats.org/officeDocument/2006/relationships" count="905" uniqueCount="905">
  <si>
    <t>２ 対応可</t>
  </si>
  <si>
    <t>受付番号</t>
  </si>
  <si>
    <t>年</t>
    <rPh sb="0" eb="1">
      <t>ネン</t>
    </rPh>
    <phoneticPr fontId="24"/>
  </si>
  <si>
    <t>該当者の資格書を添付すること</t>
    <rPh sb="0" eb="3">
      <t>ガイトウシャ</t>
    </rPh>
    <rPh sb="4" eb="6">
      <t>シカク</t>
    </rPh>
    <rPh sb="6" eb="7">
      <t>ショ</t>
    </rPh>
    <rPh sb="8" eb="10">
      <t>テンプ</t>
    </rPh>
    <phoneticPr fontId="24"/>
  </si>
  <si>
    <t>栄養マネジメントの状況</t>
    <rPh sb="0" eb="2">
      <t>エイヨウ</t>
    </rPh>
    <rPh sb="9" eb="11">
      <t>ジョウキョウ</t>
    </rPh>
    <phoneticPr fontId="24"/>
  </si>
  <si>
    <t>換算月</t>
    <rPh sb="0" eb="2">
      <t>カンサン</t>
    </rPh>
    <rPh sb="2" eb="3">
      <t>ツキ</t>
    </rPh>
    <phoneticPr fontId="24"/>
  </si>
  <si>
    <t>8　加算Ⅱイ</t>
    <rPh sb="2" eb="4">
      <t>カサン</t>
    </rPh>
    <phoneticPr fontId="34"/>
  </si>
  <si>
    <t>１ 減算型</t>
  </si>
  <si>
    <t>所在地</t>
  </si>
  <si>
    <t>(8)
資格</t>
    <rPh sb="4" eb="6">
      <t>シカク</t>
    </rPh>
    <phoneticPr fontId="24"/>
  </si>
  <si>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4"/>
  </si>
  <si>
    <t>氏　　　名</t>
    <rPh sb="0" eb="1">
      <t>シ</t>
    </rPh>
    <rPh sb="4" eb="5">
      <t>メイ</t>
    </rPh>
    <phoneticPr fontId="24"/>
  </si>
  <si>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4"/>
  </si>
  <si>
    <t>代表者の職・氏名</t>
  </si>
  <si>
    <t>規模区分</t>
    <rPh sb="0" eb="2">
      <t>キボ</t>
    </rPh>
    <rPh sb="2" eb="4">
      <t>クブン</t>
    </rPh>
    <phoneticPr fontId="34"/>
  </si>
  <si>
    <t>生活相談員配置等加算</t>
    <rPh sb="0" eb="2">
      <t>セイカツ</t>
    </rPh>
    <rPh sb="2" eb="5">
      <t>ソウダンイン</t>
    </rPh>
    <rPh sb="5" eb="7">
      <t>ハイチ</t>
    </rPh>
    <rPh sb="7" eb="8">
      <t>トウ</t>
    </rPh>
    <rPh sb="8" eb="10">
      <t>カサン</t>
    </rPh>
    <phoneticPr fontId="24"/>
  </si>
  <si>
    <t>①のうち勤続年数７年以上の者の総数（常勤換算）</t>
  </si>
  <si>
    <t>　　速やかに提出すること。</t>
    <rPh sb="2" eb="3">
      <t>スミ</t>
    </rPh>
    <rPh sb="6" eb="8">
      <t>テイシュツ</t>
    </rPh>
    <phoneticPr fontId="24"/>
  </si>
  <si>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4"/>
  </si>
  <si>
    <t>介護福祉士</t>
    <rPh sb="0" eb="2">
      <t>カイゴ</t>
    </rPh>
    <rPh sb="2" eb="5">
      <t>フクシシ</t>
    </rPh>
    <phoneticPr fontId="24"/>
  </si>
  <si>
    <t>届　出　者</t>
  </si>
  <si>
    <t>電話番号</t>
  </si>
  <si>
    <t>生年月日</t>
  </si>
  <si>
    <t>各サービス共通</t>
  </si>
  <si>
    <t>管理者の氏名</t>
  </si>
  <si>
    <t>複合型サービス</t>
  </si>
  <si>
    <t>氏名</t>
  </si>
  <si>
    <t>・「２．算定期間」でアまたはイの算定期間を選択してください。</t>
    <rPh sb="4" eb="6">
      <t>サンテイ</t>
    </rPh>
    <rPh sb="6" eb="8">
      <t>キカン</t>
    </rPh>
    <rPh sb="16" eb="18">
      <t>サンテイ</t>
    </rPh>
    <rPh sb="18" eb="20">
      <t>キカン</t>
    </rPh>
    <rPh sb="21" eb="23">
      <t>センタク</t>
    </rPh>
    <phoneticPr fontId="24"/>
  </si>
  <si>
    <t>職名</t>
  </si>
  <si>
    <t>代表者の住所</t>
  </si>
  <si>
    <t>介護職員の常勤換算数　（届出月前３か月の平均）</t>
    <rPh sb="0" eb="2">
      <t>カイゴ</t>
    </rPh>
    <rPh sb="2" eb="4">
      <t>ショクイン</t>
    </rPh>
    <rPh sb="5" eb="7">
      <t>ジョウキン</t>
    </rPh>
    <rPh sb="7" eb="9">
      <t>カンサン</t>
    </rPh>
    <rPh sb="9" eb="10">
      <t>スウ</t>
    </rPh>
    <phoneticPr fontId="24"/>
  </si>
  <si>
    <t>備　　考</t>
    <rPh sb="0" eb="1">
      <t>ソナエ</t>
    </rPh>
    <rPh sb="3" eb="4">
      <t>コウ</t>
    </rPh>
    <phoneticPr fontId="24"/>
  </si>
  <si>
    <t>（宛先）</t>
    <rPh sb="1" eb="2">
      <t>ア</t>
    </rPh>
    <rPh sb="2" eb="3">
      <t>サキ</t>
    </rPh>
    <phoneticPr fontId="24"/>
  </si>
  <si>
    <t>休</t>
    <rPh sb="0" eb="1">
      <t>ヤス</t>
    </rPh>
    <phoneticPr fontId="24"/>
  </si>
  <si>
    <t>※２</t>
  </si>
  <si>
    <t>イ．届出日の属する月の前３月</t>
  </si>
  <si>
    <t>管理者の住所</t>
  </si>
  <si>
    <t>５　その他</t>
  </si>
  <si>
    <t>地域区分</t>
  </si>
  <si>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4"/>
  </si>
  <si>
    <t>生活機能向上連携加算</t>
    <rPh sb="0" eb="2">
      <t>セイカツ</t>
    </rPh>
    <rPh sb="2" eb="4">
      <t>キノウ</t>
    </rPh>
    <rPh sb="4" eb="6">
      <t>コウジョウ</t>
    </rPh>
    <rPh sb="6" eb="8">
      <t>レンケイ</t>
    </rPh>
    <rPh sb="8" eb="10">
      <t>カサン</t>
    </rPh>
    <phoneticPr fontId="95"/>
  </si>
  <si>
    <t>介護保険事業所番号</t>
  </si>
  <si>
    <t>８月</t>
    <rPh sb="1" eb="2">
      <t>ガツ</t>
    </rPh>
    <phoneticPr fontId="24"/>
  </si>
  <si>
    <t>通所リハビリテーション</t>
    <rPh sb="0" eb="2">
      <t>ツウショ</t>
    </rPh>
    <phoneticPr fontId="34"/>
  </si>
  <si>
    <t>生活機能向上連携加算</t>
  </si>
  <si>
    <t>単位目</t>
    <rPh sb="0" eb="2">
      <t>タンイ</t>
    </rPh>
    <rPh sb="2" eb="3">
      <t>メ</t>
    </rPh>
    <phoneticPr fontId="24"/>
  </si>
  <si>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</si>
  <si>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ADL維持等加算〔申出〕の有無</t>
  </si>
  <si>
    <t>a</t>
  </si>
  <si>
    <t>医療機関コード等</t>
  </si>
  <si>
    <t>始業時刻</t>
    <rPh sb="0" eb="2">
      <t>シギョウ</t>
    </rPh>
    <rPh sb="2" eb="4">
      <t>ジコク</t>
    </rPh>
    <phoneticPr fontId="24"/>
  </si>
  <si>
    <t>業務継続計画策定の有無</t>
  </si>
  <si>
    <t>高齢者虐待防止措置実施の有無</t>
  </si>
  <si>
    <t>別添のとおり</t>
  </si>
  <si>
    <t>８月</t>
  </si>
  <si>
    <t>７月の常勤換算数</t>
  </si>
  <si>
    <t>２ 看護職員</t>
    <rPh sb="2" eb="4">
      <t>カンゴ</t>
    </rPh>
    <rPh sb="4" eb="6">
      <t>ショクイン</t>
    </rPh>
    <phoneticPr fontId="24"/>
  </si>
  <si>
    <t>高齢者虐待防止措置実施の有無</t>
    <rPh sb="0" eb="7">
      <t>コウレイシャギャクタイボウシ</t>
    </rPh>
    <rPh sb="7" eb="11">
      <t>ソチジッシ</t>
    </rPh>
    <rPh sb="12" eb="14">
      <t>ウム</t>
    </rPh>
    <phoneticPr fontId="95"/>
  </si>
  <si>
    <t>事 業 所 番 号</t>
  </si>
  <si>
    <t>提供サービス</t>
  </si>
  <si>
    <t>≪要 提出≫</t>
    <rPh sb="1" eb="2">
      <t>ヨウ</t>
    </rPh>
    <rPh sb="3" eb="5">
      <t>テイシュツ</t>
    </rPh>
    <phoneticPr fontId="24"/>
  </si>
  <si>
    <t>指定地域密着型サービス基準第20条第１項第２号又は第３号に規定する看護職員又は介護職員の員数に加え、看護職員又は介護職員を常勤換算方法で２以上確保している。</t>
  </si>
  <si>
    <r>
      <rPr>
        <b/>
        <sz val="9"/>
        <color auto="1"/>
        <rFont val="ＭＳ 明朝"/>
      </rPr>
      <t>平均提供時間</t>
    </r>
    <r>
      <rPr>
        <sz val="9"/>
        <color auto="1"/>
        <rFont val="ＭＳ 明朝"/>
      </rPr>
      <t xml:space="preserve">
</t>
    </r>
    <r>
      <rPr>
        <sz val="11"/>
        <color auto="1"/>
        <rFont val="ＭＳ Ｐゴシック"/>
      </rPr>
      <t>　※“サービス提供時間”の使用を推奨</t>
    </r>
    <rPh sb="0" eb="2">
      <t>ヘイキン</t>
    </rPh>
    <rPh sb="2" eb="4">
      <t>テイキョウ</t>
    </rPh>
    <rPh sb="4" eb="6">
      <t>ジカン</t>
    </rPh>
    <rPh sb="14" eb="16">
      <t>テイキョウ</t>
    </rPh>
    <rPh sb="16" eb="18">
      <t>ジカン</t>
    </rPh>
    <rPh sb="20" eb="22">
      <t>シヨウ</t>
    </rPh>
    <rPh sb="23" eb="25">
      <t>スイショウ</t>
    </rPh>
    <phoneticPr fontId="24"/>
  </si>
  <si>
    <t>認知症対応型通所介護</t>
    <rPh sb="0" eb="3">
      <t>ニンチショウ</t>
    </rPh>
    <rPh sb="3" eb="6">
      <t>タイオウガタ</t>
    </rPh>
    <rPh sb="6" eb="8">
      <t>ツウショ</t>
    </rPh>
    <rPh sb="8" eb="10">
      <t>カイゴ</t>
    </rPh>
    <phoneticPr fontId="34"/>
  </si>
  <si>
    <t>施設等の区分</t>
  </si>
  <si>
    <t>2週目</t>
    <rPh sb="1" eb="2">
      <t>シュウ</t>
    </rPh>
    <rPh sb="2" eb="3">
      <t>メ</t>
    </rPh>
    <phoneticPr fontId="24"/>
  </si>
  <si>
    <t>９　７級地</t>
  </si>
  <si>
    <t>人員配置区分</t>
  </si>
  <si>
    <t>平均利用延人員数　※８</t>
    <rPh sb="0" eb="2">
      <t>ヘイキン</t>
    </rPh>
    <rPh sb="2" eb="4">
      <t>リヨウ</t>
    </rPh>
    <rPh sb="4" eb="5">
      <t>ノベ</t>
    </rPh>
    <rPh sb="5" eb="8">
      <t>ジンインスウ</t>
    </rPh>
    <phoneticPr fontId="24"/>
  </si>
  <si>
    <t>３　５級地</t>
  </si>
  <si>
    <t>サービス提供体制強化加算</t>
    <rPh sb="4" eb="6">
      <t>テイキョウ</t>
    </rPh>
    <rPh sb="6" eb="8">
      <t>タイセイ</t>
    </rPh>
    <rPh sb="8" eb="10">
      <t>キョウカ</t>
    </rPh>
    <rPh sb="10" eb="12">
      <t>カサン</t>
    </rPh>
    <phoneticPr fontId="24"/>
  </si>
  <si>
    <t>そ　 　　の　 　　他　　 　該　　 　当　　 　す 　　　る 　　　体 　　　制 　　　等</t>
  </si>
  <si>
    <t>割 引</t>
  </si>
  <si>
    <t>８ 加算Ⅲイ（ロの場合）</t>
  </si>
  <si>
    <t>生活相談員、看護・介護職員、機能訓練指導員</t>
    <rPh sb="0" eb="2">
      <t>セイカツ</t>
    </rPh>
    <rPh sb="2" eb="5">
      <t>ソウダンイン</t>
    </rPh>
    <rPh sb="6" eb="8">
      <t>カンゴ</t>
    </rPh>
    <rPh sb="9" eb="11">
      <t>カイゴ</t>
    </rPh>
    <rPh sb="11" eb="13">
      <t>ショクイン</t>
    </rPh>
    <rPh sb="14" eb="16">
      <t>キノウ</t>
    </rPh>
    <rPh sb="16" eb="18">
      <t>クンレン</t>
    </rPh>
    <rPh sb="18" eb="21">
      <t>シドウイン</t>
    </rPh>
    <phoneticPr fontId="24"/>
  </si>
  <si>
    <t>1　介護老人福祉施設</t>
    <rPh sb="2" eb="4">
      <t>カイゴ</t>
    </rPh>
    <rPh sb="4" eb="6">
      <t>ロウジン</t>
    </rPh>
    <rPh sb="6" eb="8">
      <t>フクシ</t>
    </rPh>
    <rPh sb="8" eb="10">
      <t>シセツ</t>
    </rPh>
    <phoneticPr fontId="24"/>
  </si>
  <si>
    <t>LIFEへの登録</t>
    <rPh sb="6" eb="8">
      <t>トウロク</t>
    </rPh>
    <phoneticPr fontId="24"/>
  </si>
  <si>
    <t>７月</t>
  </si>
  <si>
    <t>□</t>
  </si>
  <si>
    <t>１　１級地</t>
  </si>
  <si>
    <t>栄養マネジメント体制に関する届出書</t>
    <rPh sb="0" eb="2">
      <t>エイヨウ</t>
    </rPh>
    <rPh sb="8" eb="10">
      <t>タイセイ</t>
    </rPh>
    <rPh sb="11" eb="12">
      <t>カン</t>
    </rPh>
    <rPh sb="14" eb="17">
      <t>トドケデショ</t>
    </rPh>
    <phoneticPr fontId="24"/>
  </si>
  <si>
    <t>(16) サービス提供時間（平均提供時間）</t>
    <rPh sb="9" eb="11">
      <t>テイキョウ</t>
    </rPh>
    <rPh sb="11" eb="13">
      <t>ジカン</t>
    </rPh>
    <rPh sb="14" eb="16">
      <t>ヘイキン</t>
    </rPh>
    <rPh sb="16" eb="18">
      <t>テイキョウ</t>
    </rPh>
    <rPh sb="18" eb="20">
      <t>ジカン</t>
    </rPh>
    <phoneticPr fontId="24"/>
  </si>
  <si>
    <t>２　療養通所介護事業所</t>
  </si>
  <si>
    <t>①に占める③の割合が25％以上</t>
    <rPh sb="2" eb="3">
      <t>シ</t>
    </rPh>
    <rPh sb="7" eb="9">
      <t>ワリアイ</t>
    </rPh>
    <rPh sb="13" eb="15">
      <t>イジョウ</t>
    </rPh>
    <phoneticPr fontId="24"/>
  </si>
  <si>
    <t>サービス提供体制強化加算に関する届出書＜別紙１０＞</t>
    <rPh sb="4" eb="6">
      <t>テイキョウ</t>
    </rPh>
    <rPh sb="6" eb="8">
      <t>タイセイ</t>
    </rPh>
    <rPh sb="8" eb="10">
      <t>キョウカ</t>
    </rPh>
    <rPh sb="10" eb="12">
      <t>カサン</t>
    </rPh>
    <rPh sb="13" eb="14">
      <t>カン</t>
    </rPh>
    <rPh sb="16" eb="19">
      <t>トドケデショ</t>
    </rPh>
    <phoneticPr fontId="24"/>
  </si>
  <si>
    <t>６　２級地</t>
  </si>
  <si>
    <t>１日の職種別
勤務時間数</t>
    <rPh sb="1" eb="2">
      <t>ニチ</t>
    </rPh>
    <rPh sb="3" eb="6">
      <t>ショクシュベツ</t>
    </rPh>
    <rPh sb="7" eb="9">
      <t>キンム</t>
    </rPh>
    <rPh sb="9" eb="11">
      <t>ジカン</t>
    </rPh>
    <rPh sb="11" eb="12">
      <t>スウ</t>
    </rPh>
    <phoneticPr fontId="24"/>
  </si>
  <si>
    <t>利用延人員数の減少が生じた月</t>
    <rPh sb="0" eb="2">
      <t>リヨウ</t>
    </rPh>
    <rPh sb="2" eb="5">
      <t>ノベジンイン</t>
    </rPh>
    <rPh sb="5" eb="6">
      <t>スウ</t>
    </rPh>
    <rPh sb="7" eb="9">
      <t>ゲンショウ</t>
    </rPh>
    <rPh sb="10" eb="11">
      <t>ショウ</t>
    </rPh>
    <rPh sb="13" eb="14">
      <t>ツキ</t>
    </rPh>
    <phoneticPr fontId="34"/>
  </si>
  <si>
    <t>７　３級地</t>
  </si>
  <si>
    <t>事業所番号</t>
    <rPh sb="0" eb="3">
      <t>ジギョウショ</t>
    </rPh>
    <rPh sb="3" eb="5">
      <t>バンゴウ</t>
    </rPh>
    <phoneticPr fontId="34"/>
  </si>
  <si>
    <t>２ 加算Ⅱ</t>
  </si>
  <si>
    <t>地域密着型通所介護</t>
    <rPh sb="0" eb="2">
      <t>チイキ</t>
    </rPh>
    <rPh sb="2" eb="5">
      <t>ミッチャクガタ</t>
    </rPh>
    <rPh sb="5" eb="7">
      <t>ツウショ</t>
    </rPh>
    <rPh sb="7" eb="9">
      <t>カイゴ</t>
    </rPh>
    <phoneticPr fontId="24"/>
  </si>
  <si>
    <t>認知症加算に係る届出内容</t>
    <rPh sb="0" eb="3">
      <t>ニンチショウ</t>
    </rPh>
    <rPh sb="3" eb="5">
      <t>カサン</t>
    </rPh>
    <rPh sb="6" eb="7">
      <t>カカワ</t>
    </rPh>
    <rPh sb="8" eb="10">
      <t>トドケデ</t>
    </rPh>
    <rPh sb="10" eb="12">
      <t>ナイヨウ</t>
    </rPh>
    <phoneticPr fontId="24"/>
  </si>
  <si>
    <t>主たる事業所・施設の所在地</t>
  </si>
  <si>
    <t>感染症又は災害の発生を理由とする利用者数の減少が一定以上生じている場合の対応</t>
  </si>
  <si>
    <t>１月の常勤換算数</t>
    <rPh sb="1" eb="2">
      <t>ガツ</t>
    </rPh>
    <rPh sb="3" eb="5">
      <t>ジョウキン</t>
    </rPh>
    <rPh sb="5" eb="7">
      <t>カンサン</t>
    </rPh>
    <rPh sb="7" eb="8">
      <t>スウ</t>
    </rPh>
    <phoneticPr fontId="24"/>
  </si>
  <si>
    <t>z</t>
  </si>
  <si>
    <t>２　４級地</t>
  </si>
  <si>
    <t>※　要件を満たすことが分かる根拠書類を準備し、指定権者からの求めがあった場合には、速やかに提出してください。</t>
    <rPh sb="16" eb="18">
      <t>ショルイ</t>
    </rPh>
    <phoneticPr fontId="24"/>
  </si>
  <si>
    <t>４　６級地</t>
  </si>
  <si>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4"/>
  </si>
  <si>
    <t>入浴介助加算</t>
  </si>
  <si>
    <t>科学的介護推進体制加算</t>
    <rPh sb="0" eb="3">
      <t>カガクテキ</t>
    </rPh>
    <rPh sb="3" eb="5">
      <t>カイゴ</t>
    </rPh>
    <rPh sb="5" eb="7">
      <t>スイシン</t>
    </rPh>
    <rPh sb="7" eb="9">
      <t>タイセイ</t>
    </rPh>
    <rPh sb="9" eb="11">
      <t>カサン</t>
    </rPh>
    <phoneticPr fontId="24"/>
  </si>
  <si>
    <t>共生型サービスの提供
（児童発達支援事業所）</t>
    <rPh sb="0" eb="3">
      <t>キョウセイガタ</t>
    </rPh>
    <rPh sb="8" eb="10">
      <t>テイキョウ</t>
    </rPh>
    <rPh sb="18" eb="20">
      <t>ジギョウ</t>
    </rPh>
    <rPh sb="20" eb="21">
      <t>ショ</t>
    </rPh>
    <phoneticPr fontId="24"/>
  </si>
  <si>
    <t>介護福祉士の割合</t>
    <rPh sb="0" eb="2">
      <t>カイゴ</t>
    </rPh>
    <rPh sb="2" eb="5">
      <t>フクシシ</t>
    </rPh>
    <rPh sb="6" eb="8">
      <t>ワリアイ</t>
    </rPh>
    <phoneticPr fontId="24"/>
  </si>
  <si>
    <t>x</t>
  </si>
  <si>
    <t>大規模型Ⅰ</t>
    <rPh sb="0" eb="3">
      <t>ダイキボ</t>
    </rPh>
    <rPh sb="3" eb="4">
      <t>ガタ</t>
    </rPh>
    <phoneticPr fontId="34"/>
  </si>
  <si>
    <t>職員の欠員による減算の状況</t>
  </si>
  <si>
    <t>事業所・施設の名称</t>
  </si>
  <si>
    <t>１ なし</t>
  </si>
  <si>
    <t>○前年度の実績が６月に満たない場合（新たに事業を開始・再開した場合を含む）及び前年度から定員を概ね25％以上
変更しようとする場合の前年度の１月当たりの平均利用延人員数</t>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5" eb="57">
      <t>ヘンコウ</t>
    </rPh>
    <rPh sb="63" eb="65">
      <t>バアイ</t>
    </rPh>
    <phoneticPr fontId="24"/>
  </si>
  <si>
    <t>３ 介護職員</t>
    <rPh sb="2" eb="4">
      <t>カイゴ</t>
    </rPh>
    <rPh sb="4" eb="6">
      <t>ショクイン</t>
    </rPh>
    <phoneticPr fontId="24"/>
  </si>
  <si>
    <t>異動等区分</t>
  </si>
  <si>
    <t>10月の常勤換算数</t>
    <rPh sb="2" eb="3">
      <t>ガツ</t>
    </rPh>
    <rPh sb="4" eb="6">
      <t>ジョウキン</t>
    </rPh>
    <rPh sb="6" eb="8">
      <t>カンサン</t>
    </rPh>
    <rPh sb="8" eb="9">
      <t>スウ</t>
    </rPh>
    <phoneticPr fontId="24"/>
  </si>
  <si>
    <t>特例適用の可否</t>
    <rPh sb="0" eb="2">
      <t>トクレイ</t>
    </rPh>
    <rPh sb="2" eb="4">
      <t>テキヨウ</t>
    </rPh>
    <rPh sb="5" eb="7">
      <t>カヒ</t>
    </rPh>
    <phoneticPr fontId="34"/>
  </si>
  <si>
    <t>４月の常勤換算数</t>
    <rPh sb="1" eb="2">
      <t>ガツ</t>
    </rPh>
    <rPh sb="3" eb="5">
      <t>ジョウキン</t>
    </rPh>
    <rPh sb="5" eb="7">
      <t>カンサン</t>
    </rPh>
    <rPh sb="7" eb="8">
      <t>スウ</t>
    </rPh>
    <phoneticPr fontId="24"/>
  </si>
  <si>
    <t>l</t>
  </si>
  <si>
    <t>１　なし</t>
  </si>
  <si>
    <t>２ 基準型</t>
  </si>
  <si>
    <t>月</t>
    <rPh sb="0" eb="1">
      <t>ゲツ</t>
    </rPh>
    <phoneticPr fontId="24"/>
  </si>
  <si>
    <t>　認知症対応型通所介護</t>
    <rPh sb="1" eb="4">
      <t>ニンチショウ</t>
    </rPh>
    <rPh sb="4" eb="7">
      <t>タイオウガタ</t>
    </rPh>
    <rPh sb="7" eb="9">
      <t>ツウショ</t>
    </rPh>
    <rPh sb="9" eb="11">
      <t>カイゴ</t>
    </rPh>
    <phoneticPr fontId="24"/>
  </si>
  <si>
    <t>２ 加算Ⅰ</t>
  </si>
  <si>
    <t>６月の常勤換算数</t>
    <rPh sb="1" eb="2">
      <t>ガツ</t>
    </rPh>
    <rPh sb="3" eb="5">
      <t>ジョウキン</t>
    </rPh>
    <rPh sb="5" eb="7">
      <t>カンサン</t>
    </rPh>
    <rPh sb="7" eb="8">
      <t>スウ</t>
    </rPh>
    <phoneticPr fontId="24"/>
  </si>
  <si>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4"/>
  </si>
  <si>
    <t>２　あり</t>
  </si>
  <si>
    <t>t</t>
  </si>
  <si>
    <t>（１）　事業所基本情報</t>
    <rPh sb="4" eb="7">
      <t>ジギョウショ</t>
    </rPh>
    <rPh sb="7" eb="9">
      <t>キホン</t>
    </rPh>
    <rPh sb="9" eb="11">
      <t>ジョウホウ</t>
    </rPh>
    <phoneticPr fontId="34"/>
  </si>
  <si>
    <t>２ あり</t>
  </si>
  <si>
    <t>備考１　</t>
  </si>
  <si>
    <t>3週目</t>
    <rPh sb="1" eb="2">
      <t>シュウ</t>
    </rPh>
    <rPh sb="2" eb="3">
      <t>メ</t>
    </rPh>
    <phoneticPr fontId="24"/>
  </si>
  <si>
    <t>時間延長サービス体制</t>
  </si>
  <si>
    <t>6　認知症対応型通所介護</t>
    <rPh sb="2" eb="8">
      <t>ニンチショウタイオウガタ</t>
    </rPh>
    <rPh sb="8" eb="12">
      <t>ツウショカイゴ</t>
    </rPh>
    <phoneticPr fontId="24"/>
  </si>
  <si>
    <t>36</t>
  </si>
  <si>
    <t>(14) サービス提供時間内の勤務延時間数</t>
  </si>
  <si>
    <t>１ 対応不可</t>
    <rPh sb="2" eb="4">
      <t>タイオウ</t>
    </rPh>
    <rPh sb="4" eb="6">
      <t>フカ</t>
    </rPh>
    <phoneticPr fontId="24"/>
  </si>
  <si>
    <t>ア．前年度（３月を除く）の実績の平均</t>
  </si>
  <si>
    <t>社会福祉主事任用資格</t>
  </si>
  <si>
    <t>共生型サービスの提供
（生活介護事業所）</t>
    <rPh sb="0" eb="3">
      <t>キョウセイガタ</t>
    </rPh>
    <rPh sb="8" eb="10">
      <t>テイキョウ</t>
    </rPh>
    <rPh sb="16" eb="18">
      <t>ジギョウ</t>
    </rPh>
    <rPh sb="18" eb="19">
      <t>ショ</t>
    </rPh>
    <phoneticPr fontId="24"/>
  </si>
  <si>
    <t>共生型サービスの提供
（自立訓練事業所）</t>
    <rPh sb="0" eb="3">
      <t>キョウセイガタ</t>
    </rPh>
    <rPh sb="8" eb="10">
      <t>テイキョウ</t>
    </rPh>
    <rPh sb="16" eb="19">
      <t>ジギョウショ</t>
    </rPh>
    <phoneticPr fontId="24"/>
  </si>
  <si>
    <t>職　務　内　容</t>
  </si>
  <si>
    <t>■シフト記号表（勤務時間帯）</t>
    <rPh sb="4" eb="6">
      <t>キゴウ</t>
    </rPh>
    <rPh sb="6" eb="7">
      <t>ヒョウ</t>
    </rPh>
    <rPh sb="8" eb="10">
      <t>キンム</t>
    </rPh>
    <rPh sb="10" eb="13">
      <t>ジカンタイ</t>
    </rPh>
    <phoneticPr fontId="24"/>
  </si>
  <si>
    <t>　・「名前」に職種名を入力</t>
    <rPh sb="3" eb="5">
      <t>ナマエ</t>
    </rPh>
    <rPh sb="7" eb="9">
      <t>ショクシュ</t>
    </rPh>
    <rPh sb="9" eb="10">
      <t>メイ</t>
    </rPh>
    <rPh sb="11" eb="13">
      <t>ニュウリョク</t>
    </rPh>
    <phoneticPr fontId="24"/>
  </si>
  <si>
    <t>１　地域密着型通所介護事業所</t>
  </si>
  <si>
    <t>重度者ケア体制加算</t>
    <rPh sb="0" eb="2">
      <t>ジュウド</t>
    </rPh>
    <rPh sb="2" eb="3">
      <t>シャ</t>
    </rPh>
    <rPh sb="5" eb="7">
      <t>タイセイ</t>
    </rPh>
    <rPh sb="7" eb="9">
      <t>カサン</t>
    </rPh>
    <phoneticPr fontId="24"/>
  </si>
  <si>
    <t>共生型サービスの提供
（放課後等デイサービス事業所）</t>
    <rPh sb="0" eb="3">
      <t>キョウセイガタ</t>
    </rPh>
    <rPh sb="8" eb="10">
      <t>テイキョウ</t>
    </rPh>
    <rPh sb="22" eb="25">
      <t>ジギョウショ</t>
    </rPh>
    <phoneticPr fontId="24"/>
  </si>
  <si>
    <t>変　更　後</t>
  </si>
  <si>
    <r>
      <t>認知症研修修了者</t>
    </r>
    <r>
      <rPr>
        <sz val="9"/>
        <color auto="1"/>
        <rFont val="ＭＳ 明朝"/>
      </rPr>
      <t>（他加算の要件者での配置は不可）</t>
    </r>
    <rPh sb="0" eb="3">
      <t>ニンチショウ</t>
    </rPh>
    <rPh sb="3" eb="5">
      <t>ケンシュウ</t>
    </rPh>
    <rPh sb="5" eb="8">
      <t>シュウリョウシャ</t>
    </rPh>
    <rPh sb="9" eb="10">
      <t>ホカ</t>
    </rPh>
    <rPh sb="10" eb="12">
      <t>カサン</t>
    </rPh>
    <rPh sb="13" eb="15">
      <t>ヨウケン</t>
    </rPh>
    <rPh sb="15" eb="16">
      <t>シャ</t>
    </rPh>
    <rPh sb="18" eb="20">
      <t>ハイチ</t>
    </rPh>
    <rPh sb="21" eb="23">
      <t>フカ</t>
    </rPh>
    <phoneticPr fontId="24"/>
  </si>
  <si>
    <t>利用延べ人数が減少していることがわかる書類＜別紙１１,１２＞</t>
    <rPh sb="22" eb="24">
      <t>ベッシ</t>
    </rPh>
    <phoneticPr fontId="24"/>
  </si>
  <si>
    <t>３ 加算Ⅱ</t>
  </si>
  <si>
    <t>※　特例適用の届出を行った場合は、特例適用届を提出した月から適用終了月まで、各月の利用延人員数を入力してください。
※　「特例適用の可否」欄に「否」が表示された場合は、速やかに福岡市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1">
      <t>フクオカシ</t>
    </rPh>
    <rPh sb="116" eb="118">
      <t>トクレイ</t>
    </rPh>
    <rPh sb="132" eb="134">
      <t>バアイ</t>
    </rPh>
    <rPh sb="137" eb="138">
      <t>エ</t>
    </rPh>
    <rPh sb="143" eb="145">
      <t>リュウイ</t>
    </rPh>
    <rPh sb="154" eb="155">
      <t>カ</t>
    </rPh>
    <rPh sb="162" eb="164">
      <t>バアイ</t>
    </rPh>
    <phoneticPr fontId="34"/>
  </si>
  <si>
    <t>C</t>
  </si>
  <si>
    <t>中重度者ケア体制加算</t>
  </si>
  <si>
    <t>20</t>
  </si>
  <si>
    <t>３ 加算Ⅰ</t>
  </si>
  <si>
    <t>個別機能訓練加算</t>
  </si>
  <si>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4"/>
  </si>
  <si>
    <t>２ 加算Ⅰイ</t>
  </si>
  <si>
    <t>市町村が定める単位の有無</t>
  </si>
  <si>
    <t>３ 加算Ⅰロ</t>
  </si>
  <si>
    <t>休日</t>
    <rPh sb="0" eb="2">
      <t>キュウジツ</t>
    </rPh>
    <phoneticPr fontId="24"/>
  </si>
  <si>
    <t>３　療養通所介護事業所（短期利用型）</t>
  </si>
  <si>
    <t>４週の</t>
    <rPh sb="1" eb="2">
      <t>シュウ</t>
    </rPh>
    <phoneticPr fontId="24"/>
  </si>
  <si>
    <t>認知症加算</t>
    <rPh sb="0" eb="3">
      <t>ニンチショウ</t>
    </rPh>
    <rPh sb="3" eb="5">
      <t>カサン</t>
    </rPh>
    <phoneticPr fontId="24"/>
  </si>
  <si>
    <t>若年性認知症利用者（入所者・患者・入居者）受入加算に関する届出書</t>
    <rPh sb="0" eb="2">
      <t>ジャクネン</t>
    </rPh>
    <rPh sb="2" eb="3">
      <t>セイ</t>
    </rPh>
    <rPh sb="3" eb="6">
      <t>ニンチショウ</t>
    </rPh>
    <rPh sb="6" eb="9">
      <t>リヨウシャ</t>
    </rPh>
    <rPh sb="10" eb="13">
      <t>ニュウショシャ</t>
    </rPh>
    <rPh sb="14" eb="16">
      <t>カンジャ</t>
    </rPh>
    <rPh sb="17" eb="20">
      <t>ニュウキョシャ</t>
    </rPh>
    <rPh sb="21" eb="23">
      <t>ウケイレ</t>
    </rPh>
    <rPh sb="23" eb="25">
      <t>カサン</t>
    </rPh>
    <rPh sb="26" eb="27">
      <t>カン</t>
    </rPh>
    <rPh sb="29" eb="31">
      <t>トドケデ</t>
    </rPh>
    <rPh sb="31" eb="32">
      <t>ショ</t>
    </rPh>
    <phoneticPr fontId="24"/>
  </si>
  <si>
    <t>若年性認知症利用者受入加算</t>
    <rPh sb="6" eb="9">
      <t>リヨウシャ</t>
    </rPh>
    <rPh sb="9" eb="11">
      <t>ウケイレ</t>
    </rPh>
    <rPh sb="11" eb="13">
      <t>カサン</t>
    </rPh>
    <phoneticPr fontId="24"/>
  </si>
  <si>
    <t>栄養アセスメント・栄養改善体制</t>
  </si>
  <si>
    <t>事業所番号</t>
    <rPh sb="0" eb="3">
      <t>ジギョウショ</t>
    </rPh>
    <rPh sb="3" eb="5">
      <t>バンゴウ</t>
    </rPh>
    <phoneticPr fontId="24"/>
  </si>
  <si>
    <t>口腔機能向上加算</t>
    <rPh sb="6" eb="8">
      <t>カサン</t>
    </rPh>
    <phoneticPr fontId="24"/>
  </si>
  <si>
    <t>６ 加算Ⅰ（イの場合）</t>
    <rPh sb="8" eb="10">
      <t>バアイ</t>
    </rPh>
    <phoneticPr fontId="24"/>
  </si>
  <si>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1">
      <t>ショウスウ</t>
    </rPh>
    <rPh sb="21" eb="22">
      <t>テン</t>
    </rPh>
    <rPh sb="22" eb="23">
      <t>ダイ</t>
    </rPh>
    <rPh sb="24" eb="25">
      <t>イ</t>
    </rPh>
    <rPh sb="25" eb="27">
      <t>イカ</t>
    </rPh>
    <rPh sb="28" eb="29">
      <t>キ</t>
    </rPh>
    <rPh sb="30" eb="31">
      <t>ス</t>
    </rPh>
    <phoneticPr fontId="24"/>
  </si>
  <si>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4"/>
  </si>
  <si>
    <t>区分</t>
    <rPh sb="0" eb="2">
      <t>クブン</t>
    </rPh>
    <phoneticPr fontId="24"/>
  </si>
  <si>
    <t>５ 加算Ⅱ（イの場合）</t>
    <rPh sb="8" eb="10">
      <t>バアイ</t>
    </rPh>
    <phoneticPr fontId="24"/>
  </si>
  <si>
    <t>７ 加算Ⅲ（イの場合）</t>
  </si>
  <si>
    <t>m</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</si>
  <si>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4"/>
  </si>
  <si>
    <t>９ 加算Ⅲイ（ハの場合）</t>
  </si>
  <si>
    <t>事業所・施設名</t>
    <rPh sb="0" eb="3">
      <t>ジギョウショ</t>
    </rPh>
    <rPh sb="4" eb="6">
      <t>シセツ</t>
    </rPh>
    <rPh sb="6" eb="7">
      <t>メイ</t>
    </rPh>
    <phoneticPr fontId="24"/>
  </si>
  <si>
    <t>５月の常勤換算数</t>
  </si>
  <si>
    <t>(例)年間研修計画書等</t>
    <rPh sb="1" eb="2">
      <t>レイ</t>
    </rPh>
    <rPh sb="3" eb="7">
      <t>ネンカンケンシュウ</t>
    </rPh>
    <rPh sb="7" eb="10">
      <t>ケイカクショ</t>
    </rPh>
    <rPh sb="10" eb="11">
      <t>トウ</t>
    </rPh>
    <phoneticPr fontId="24"/>
  </si>
  <si>
    <t>４ 加算Ⅲロ（ロの場合）</t>
  </si>
  <si>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20">
      <t>リヨウシャスウ</t>
    </rPh>
    <rPh sb="21" eb="23">
      <t>ゲンショウ</t>
    </rPh>
    <rPh sb="24" eb="26">
      <t>イッテイ</t>
    </rPh>
    <rPh sb="26" eb="28">
      <t>イジョウ</t>
    </rPh>
    <rPh sb="28" eb="29">
      <t>ショウ</t>
    </rPh>
    <rPh sb="33" eb="35">
      <t>バアイ</t>
    </rPh>
    <rPh sb="36" eb="38">
      <t>タイオウ</t>
    </rPh>
    <phoneticPr fontId="24"/>
  </si>
  <si>
    <t>　2　適用開始年月日</t>
    <rPh sb="3" eb="5">
      <t>テキヨウ</t>
    </rPh>
    <rPh sb="5" eb="7">
      <t>カイシ</t>
    </rPh>
    <rPh sb="7" eb="10">
      <t>ネンガッピ</t>
    </rPh>
    <phoneticPr fontId="2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</si>
  <si>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4"/>
  </si>
  <si>
    <t>Ａ 加算Ⅲロ（ハの場合）</t>
  </si>
  <si>
    <t>　　  ※ 指定基準の確認に際しては、４週分の入力で差し支えありません。</t>
  </si>
  <si>
    <r>
      <t>介 護 給 付 費 算 定 に 係 る 体 制 等 状 況 一 覧 表</t>
    </r>
    <r>
      <rPr>
        <sz val="14"/>
        <color auto="1"/>
        <rFont val="HGSｺﾞｼｯｸM"/>
      </rPr>
      <t>（主たる事業所の所在地以外の場所で一部実施する場合の出張所等の状況）</t>
    </r>
  </si>
  <si>
    <t>地域密着型通所介護</t>
  </si>
  <si>
    <t>地域密着型
通所介護</t>
    <rPh sb="0" eb="5">
      <t>チイキミッチャクガタ</t>
    </rPh>
    <rPh sb="6" eb="8">
      <t>ツウショ</t>
    </rPh>
    <rPh sb="8" eb="10">
      <t>カイゴ</t>
    </rPh>
    <phoneticPr fontId="24"/>
  </si>
  <si>
    <t>備考　１　この表は、事業所所在地以外の場所で一部事業を実施する出張所等がある場合について記載することとし、複数出張所等を有する場合は出張所ごとに提出してください。</t>
  </si>
  <si>
    <t>備考　要件を満たすことが分かる根拠書類を準備し、指定権者からの求めがあった場合には、</t>
  </si>
  <si>
    <t>１２月</t>
  </si>
  <si>
    <t>精神保健福祉士</t>
    <rPh sb="0" eb="2">
      <t>セイシン</t>
    </rPh>
    <rPh sb="2" eb="4">
      <t>ホケン</t>
    </rPh>
    <rPh sb="4" eb="7">
      <t>フクシシ</t>
    </rPh>
    <phoneticPr fontId="24"/>
  </si>
  <si>
    <t>共生型通所介護費を算定している。</t>
    <rPh sb="7" eb="8">
      <t>ヒ</t>
    </rPh>
    <rPh sb="9" eb="11">
      <t>サンテイ</t>
    </rPh>
    <phoneticPr fontId="24"/>
  </si>
  <si>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4"/>
  </si>
  <si>
    <t>※　加算が算定されなくなる場合、欠員が解消される場合等についても同様に届け出てください。</t>
    <rPh sb="2" eb="4">
      <t>カサン</t>
    </rPh>
    <rPh sb="5" eb="7">
      <t>サンテイ</t>
    </rPh>
    <rPh sb="13" eb="15">
      <t>バアイ</t>
    </rPh>
    <rPh sb="16" eb="18">
      <t>ケツイン</t>
    </rPh>
    <rPh sb="19" eb="21">
      <t>カイショウ</t>
    </rPh>
    <rPh sb="24" eb="26">
      <t>バアイ</t>
    </rPh>
    <rPh sb="26" eb="27">
      <t>トウ</t>
    </rPh>
    <rPh sb="32" eb="34">
      <t>ドウヨウ</t>
    </rPh>
    <rPh sb="35" eb="36">
      <t>トド</t>
    </rPh>
    <rPh sb="37" eb="38">
      <t>デ</t>
    </rPh>
    <phoneticPr fontId="24"/>
  </si>
  <si>
    <t>届出事項</t>
    <rPh sb="0" eb="2">
      <t>トドケデ</t>
    </rPh>
    <rPh sb="2" eb="4">
      <t>ジコウ</t>
    </rPh>
    <phoneticPr fontId="24"/>
  </si>
  <si>
    <t>加算
追加
・
加算
削除</t>
    <rPh sb="0" eb="2">
      <t>カサン</t>
    </rPh>
    <rPh sb="3" eb="5">
      <t>ツイカ</t>
    </rPh>
    <rPh sb="8" eb="10">
      <t>カサン</t>
    </rPh>
    <rPh sb="11" eb="13">
      <t>サクジョ</t>
    </rPh>
    <phoneticPr fontId="24"/>
  </si>
  <si>
    <t>添　付　書　類</t>
    <rPh sb="0" eb="1">
      <t>ソウ</t>
    </rPh>
    <rPh sb="2" eb="3">
      <t>ヅケ</t>
    </rPh>
    <rPh sb="4" eb="5">
      <t>ショ</t>
    </rPh>
    <rPh sb="6" eb="7">
      <t>タグイ</t>
    </rPh>
    <phoneticPr fontId="24"/>
  </si>
  <si>
    <t>　・「数式」タブ　⇒　「名前の定義」を選択</t>
    <rPh sb="3" eb="5">
      <t>スウシキ</t>
    </rPh>
    <rPh sb="12" eb="14">
      <t>ナマエ</t>
    </rPh>
    <rPh sb="15" eb="17">
      <t>テイギ</t>
    </rPh>
    <rPh sb="19" eb="21">
      <t>センタク</t>
    </rPh>
    <phoneticPr fontId="24"/>
  </si>
  <si>
    <t>共　通　事　項
（必ず必要な書類）</t>
    <rPh sb="0" eb="1">
      <t>トモ</t>
    </rPh>
    <rPh sb="2" eb="3">
      <t>ツウ</t>
    </rPh>
    <rPh sb="4" eb="5">
      <t>コト</t>
    </rPh>
    <rPh sb="6" eb="7">
      <t>コウ</t>
    </rPh>
    <rPh sb="9" eb="10">
      <t>カナラ</t>
    </rPh>
    <rPh sb="11" eb="13">
      <t>ヒツヨウ</t>
    </rPh>
    <rPh sb="14" eb="16">
      <t>ショルイ</t>
    </rPh>
    <phoneticPr fontId="24"/>
  </si>
  <si>
    <t>・「１．要介護３、要介護４または要介護５である者の割合の算出基準」で、</t>
  </si>
  <si>
    <t>該当する資格証（写）</t>
  </si>
  <si>
    <t>・</t>
  </si>
  <si>
    <t>e</t>
  </si>
  <si>
    <t>５月</t>
  </si>
  <si>
    <t>本チェック表＜別紙２＞</t>
    <rPh sb="0" eb="1">
      <t>ホン</t>
    </rPh>
    <rPh sb="5" eb="6">
      <t>オモテ</t>
    </rPh>
    <rPh sb="7" eb="9">
      <t>ベッシ</t>
    </rPh>
    <phoneticPr fontId="24"/>
  </si>
  <si>
    <t>減少率（小数）</t>
    <rPh sb="0" eb="3">
      <t>ゲンショウリツ</t>
    </rPh>
    <rPh sb="4" eb="6">
      <t>ショウスウ</t>
    </rPh>
    <phoneticPr fontId="34"/>
  </si>
  <si>
    <t>※</t>
  </si>
  <si>
    <t>指定通所介護を行う時間帯を通じて専ら当該指定通所介護の提供に当たる看護職員を１名以上配置している。</t>
  </si>
  <si>
    <t>○○　E次</t>
    <rPh sb="4" eb="5">
      <t>ツギ</t>
    </rPh>
    <phoneticPr fontId="24"/>
  </si>
  <si>
    <t>割引をする場合</t>
    <rPh sb="0" eb="2">
      <t>ワリビキ</t>
    </rPh>
    <rPh sb="5" eb="7">
      <t>バアイ</t>
    </rPh>
    <phoneticPr fontId="24"/>
  </si>
  <si>
    <t>(1)</t>
  </si>
  <si>
    <t>９月</t>
    <rPh sb="1" eb="2">
      <t>ガツ</t>
    </rPh>
    <phoneticPr fontId="24"/>
  </si>
  <si>
    <t>職員の欠員による減算の状況</t>
    <rPh sb="0" eb="2">
      <t>ショクイン</t>
    </rPh>
    <rPh sb="3" eb="5">
      <t>ケツイン</t>
    </rPh>
    <rPh sb="8" eb="10">
      <t>ゲンサン</t>
    </rPh>
    <rPh sb="11" eb="13">
      <t>ジョウキョウ</t>
    </rPh>
    <phoneticPr fontId="24"/>
  </si>
  <si>
    <t>終業時刻</t>
    <rPh sb="0" eb="2">
      <t>シュウギョウ</t>
    </rPh>
    <rPh sb="2" eb="4">
      <t>ジコク</t>
    </rPh>
    <phoneticPr fontId="24"/>
  </si>
  <si>
    <t>（３）　加算算定後の各月の利用延人員数の確認</t>
    <rPh sb="10" eb="11">
      <t>カク</t>
    </rPh>
    <rPh sb="11" eb="12">
      <t>ツキ</t>
    </rPh>
    <rPh sb="13" eb="15">
      <t>リヨウ</t>
    </rPh>
    <rPh sb="15" eb="18">
      <t>ノベジンイン</t>
    </rPh>
    <rPh sb="18" eb="19">
      <t>スウ</t>
    </rPh>
    <rPh sb="20" eb="22">
      <t>カクニン</t>
    </rPh>
    <phoneticPr fontId="34"/>
  </si>
  <si>
    <t>理由書</t>
  </si>
  <si>
    <t>組織体制図</t>
    <rPh sb="2" eb="4">
      <t>タイセイ</t>
    </rPh>
    <phoneticPr fontId="24"/>
  </si>
  <si>
    <t>指定通所リハビリテーションを行う時間帯を通じて専ら当該指定通所リハビリテーションの提供に当たる看護職員を１名以上配置している。</t>
    <rPh sb="2" eb="4">
      <t>ツウショ</t>
    </rPh>
    <rPh sb="29" eb="31">
      <t>ツウショ</t>
    </rPh>
    <phoneticPr fontId="24"/>
  </si>
  <si>
    <t>業務継続計画策定の有無</t>
    <rPh sb="0" eb="8">
      <t>ギョウムケイゾクケイカクサクテイ</t>
    </rPh>
    <rPh sb="9" eb="11">
      <t>ウム</t>
    </rPh>
    <phoneticPr fontId="95"/>
  </si>
  <si>
    <t>時間延長サービス体制</t>
    <rPh sb="0" eb="2">
      <t>ジカン</t>
    </rPh>
    <rPh sb="2" eb="4">
      <t>エンチョウ</t>
    </rPh>
    <rPh sb="8" eb="10">
      <t>タイセイ</t>
    </rPh>
    <phoneticPr fontId="24"/>
  </si>
  <si>
    <r>
      <rPr>
        <sz val="11"/>
        <color auto="1"/>
        <rFont val="ＭＳ Ｐゴシック"/>
      </rPr>
      <t>大牟田市長　</t>
    </r>
    <r>
      <rPr>
        <sz val="11"/>
        <color auto="1"/>
        <rFont val="DejaVu Sans"/>
      </rPr>
      <t xml:space="preserve">     </t>
    </r>
    <r>
      <rPr>
        <sz val="11"/>
        <color auto="1"/>
        <rFont val="ＭＳ Ｐゴシック"/>
      </rPr>
      <t>　　　</t>
    </r>
    <r>
      <rPr>
        <sz val="11"/>
        <color auto="1"/>
        <rFont val="DejaVu Sans"/>
      </rPr>
      <t xml:space="preserve">     </t>
    </r>
    <r>
      <rPr>
        <sz val="11"/>
        <color auto="1"/>
        <rFont val="ＭＳ Ｐゴシック"/>
      </rPr>
      <t>様</t>
    </r>
    <rPh sb="0" eb="3">
      <t>オオムタ</t>
    </rPh>
    <phoneticPr fontId="24"/>
  </si>
  <si>
    <t>加算算定開始する月の分を予定で記載し提出</t>
  </si>
  <si>
    <t>共生型通所介護費を算定していない。</t>
    <rPh sb="0" eb="3">
      <t>キョウセイガタ</t>
    </rPh>
    <rPh sb="3" eb="5">
      <t>ツウショ</t>
    </rPh>
    <rPh sb="5" eb="8">
      <t>カイゴヒ</t>
    </rPh>
    <rPh sb="9" eb="11">
      <t>サンテイ</t>
    </rPh>
    <phoneticPr fontId="24"/>
  </si>
  <si>
    <t>入浴介助に関する研修を実施、または実施することがわかる資料</t>
    <rPh sb="0" eb="2">
      <t>ニュウヨク</t>
    </rPh>
    <rPh sb="2" eb="4">
      <t>カイジョ</t>
    </rPh>
    <rPh sb="5" eb="6">
      <t>カン</t>
    </rPh>
    <rPh sb="8" eb="10">
      <t>ケンシュウ</t>
    </rPh>
    <rPh sb="11" eb="13">
      <t>ジッシ</t>
    </rPh>
    <rPh sb="17" eb="19">
      <t>ジッシ</t>
    </rPh>
    <rPh sb="27" eb="29">
      <t>シリョウ</t>
    </rPh>
    <phoneticPr fontId="24"/>
  </si>
  <si>
    <t>中重度者ケア体制加算</t>
    <rPh sb="0" eb="1">
      <t>チュウ</t>
    </rPh>
    <rPh sb="1" eb="3">
      <t>ジュウド</t>
    </rPh>
    <rPh sb="3" eb="4">
      <t>シャ</t>
    </rPh>
    <rPh sb="6" eb="8">
      <t>タイセイ</t>
    </rPh>
    <rPh sb="8" eb="10">
      <t>カサン</t>
    </rPh>
    <phoneticPr fontId="24"/>
  </si>
  <si>
    <t>事  業  所  名</t>
  </si>
  <si>
    <r>
      <t>　「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必要な書類となるため、</t>
    </r>
    <r>
      <rPr>
        <sz val="11"/>
        <color indexed="10"/>
        <rFont val="ＭＳ Ｐゴシック"/>
      </rPr>
      <t>必ず提出して下さい。</t>
    </r>
    <r>
      <rPr>
        <sz val="11"/>
        <color indexed="8"/>
        <rFont val="ＭＳ Ｐゴシック"/>
      </rPr>
      <t xml:space="preserve">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
    <rPh sb="147" eb="148">
      <t>モト</t>
    </rPh>
    <rPh sb="151" eb="153">
      <t>カクツキ</t>
    </rPh>
    <rPh sb="154" eb="156">
      <t>リヨウ</t>
    </rPh>
    <rPh sb="156" eb="157">
      <t>ノ</t>
    </rPh>
    <rPh sb="157" eb="160">
      <t>ジンインスウ</t>
    </rPh>
    <rPh sb="160" eb="161">
      <t>オヨ</t>
    </rPh>
    <rPh sb="162" eb="165">
      <t>ゼンネンド</t>
    </rPh>
    <rPh sb="167" eb="168">
      <t>ツキ</t>
    </rPh>
    <rPh sb="168" eb="169">
      <t>ア</t>
    </rPh>
    <rPh sb="172" eb="174">
      <t>ヘイキン</t>
    </rPh>
    <rPh sb="174" eb="176">
      <t>リヨウ</t>
    </rPh>
    <rPh sb="176" eb="177">
      <t>ノ</t>
    </rPh>
    <rPh sb="177" eb="180">
      <t>ジンインスウ</t>
    </rPh>
    <rPh sb="181" eb="183">
      <t>サンテイ</t>
    </rPh>
    <rPh sb="189" eb="191">
      <t>ヒツヨウ</t>
    </rPh>
    <rPh sb="192" eb="194">
      <t>ショルイ</t>
    </rPh>
    <rPh sb="200" eb="201">
      <t>カナラ</t>
    </rPh>
    <rPh sb="202" eb="204">
      <t>テイシュツ</t>
    </rPh>
    <rPh sb="206" eb="207">
      <t>クダ</t>
    </rPh>
    <rPh sb="214" eb="216">
      <t>ツウショ</t>
    </rPh>
    <rPh sb="216" eb="218">
      <t>カイゴ</t>
    </rPh>
    <rPh sb="219" eb="221">
      <t>チイキ</t>
    </rPh>
    <rPh sb="221" eb="224">
      <t>ミッチャクガタ</t>
    </rPh>
    <rPh sb="224" eb="226">
      <t>ツウショ</t>
    </rPh>
    <rPh sb="226" eb="228">
      <t>カイゴ</t>
    </rPh>
    <rPh sb="230" eb="232">
      <t>カイゴ</t>
    </rPh>
    <rPh sb="232" eb="234">
      <t>ヨボウ</t>
    </rPh>
    <rPh sb="235" eb="238">
      <t>ニンチショウ</t>
    </rPh>
    <rPh sb="238" eb="241">
      <t>タイオウガタ</t>
    </rPh>
    <rPh sb="241" eb="243">
      <t>ツウショ</t>
    </rPh>
    <rPh sb="243" eb="245">
      <t>カイゴ</t>
    </rPh>
    <rPh sb="247" eb="249">
      <t>イカ</t>
    </rPh>
    <rPh sb="254" eb="256">
      <t>ツウショ</t>
    </rPh>
    <rPh sb="288" eb="290">
      <t>カイゴ</t>
    </rPh>
    <rPh sb="290" eb="292">
      <t>ヨボウ</t>
    </rPh>
    <rPh sb="330" eb="332">
      <t>アオイロ</t>
    </rPh>
    <rPh sb="336" eb="338">
      <t>スウチ</t>
    </rPh>
    <rPh sb="339" eb="341">
      <t>ニュウリョク</t>
    </rPh>
    <rPh sb="343" eb="345">
      <t>ミドリイロ</t>
    </rPh>
    <rPh sb="356" eb="358">
      <t>センタク</t>
    </rPh>
    <rPh sb="360" eb="362">
      <t>ニュウリョク</t>
    </rPh>
    <rPh sb="369" eb="371">
      <t>ニュウリョク</t>
    </rPh>
    <rPh sb="374" eb="376">
      <t>スウチ</t>
    </rPh>
    <rPh sb="376" eb="377">
      <t>トウ</t>
    </rPh>
    <rPh sb="378" eb="379">
      <t>モト</t>
    </rPh>
    <rPh sb="382" eb="384">
      <t>キイロ</t>
    </rPh>
    <rPh sb="387" eb="389">
      <t>サンテイ</t>
    </rPh>
    <rPh sb="389" eb="391">
      <t>ケッカ</t>
    </rPh>
    <rPh sb="392" eb="394">
      <t>ヒョウジ</t>
    </rPh>
    <phoneticPr fontId="24"/>
  </si>
  <si>
    <t>入浴介助加算</t>
    <rPh sb="0" eb="2">
      <t>ニュウヨク</t>
    </rPh>
    <rPh sb="2" eb="4">
      <t>カイジョ</t>
    </rPh>
    <rPh sb="4" eb="6">
      <t>カサン</t>
    </rPh>
    <phoneticPr fontId="24"/>
  </si>
  <si>
    <t>1　通所介護</t>
    <rPh sb="2" eb="4">
      <t>ツウショ</t>
    </rPh>
    <rPh sb="4" eb="6">
      <t>カイゴ</t>
    </rPh>
    <phoneticPr fontId="24"/>
  </si>
  <si>
    <t>栄養マネジメントに関わる者（注）</t>
    <rPh sb="0" eb="2">
      <t>エイヨウ</t>
    </rPh>
    <rPh sb="9" eb="10">
      <t>カカ</t>
    </rPh>
    <rPh sb="12" eb="13">
      <t>モノ</t>
    </rPh>
    <rPh sb="14" eb="15">
      <t>チュウ</t>
    </rPh>
    <phoneticPr fontId="24"/>
  </si>
  <si>
    <t>3　施 設 種 別</t>
    <rPh sb="2" eb="3">
      <t>シ</t>
    </rPh>
    <rPh sb="4" eb="5">
      <t>セツ</t>
    </rPh>
    <rPh sb="6" eb="7">
      <t>シュ</t>
    </rPh>
    <rPh sb="8" eb="9">
      <t>ベツ</t>
    </rPh>
    <phoneticPr fontId="24"/>
  </si>
  <si>
    <t>浴室の平面図</t>
    <rPh sb="0" eb="2">
      <t>ヨクシツ</t>
    </rPh>
    <rPh sb="3" eb="6">
      <t>ヘイメンズ</t>
    </rPh>
    <phoneticPr fontId="24"/>
  </si>
  <si>
    <t>合計時間数</t>
    <rPh sb="0" eb="2">
      <t>ゴウケイ</t>
    </rPh>
    <rPh sb="2" eb="4">
      <t>ジカン</t>
    </rPh>
    <rPh sb="4" eb="5">
      <t>スウ</t>
    </rPh>
    <phoneticPr fontId="24"/>
  </si>
  <si>
    <t>3　（介護予防）認知症対応型通所介護</t>
    <rPh sb="3" eb="5">
      <t>カイゴ</t>
    </rPh>
    <rPh sb="5" eb="7">
      <t>ヨボウ</t>
    </rPh>
    <rPh sb="8" eb="11">
      <t>ニンチショウ</t>
    </rPh>
    <rPh sb="11" eb="14">
      <t>タイオウガタ</t>
    </rPh>
    <rPh sb="14" eb="16">
      <t>ツウショ</t>
    </rPh>
    <rPh sb="16" eb="18">
      <t>カイゴ</t>
    </rPh>
    <phoneticPr fontId="24"/>
  </si>
  <si>
    <t>共生型サービスの提供</t>
    <rPh sb="0" eb="3">
      <t>キョウセイガタ</t>
    </rPh>
    <rPh sb="8" eb="10">
      <t>テイキョウ</t>
    </rPh>
    <phoneticPr fontId="95"/>
  </si>
  <si>
    <t>生活相談員配置等加算</t>
    <rPh sb="0" eb="4">
      <t>セイカツソウダン</t>
    </rPh>
    <rPh sb="4" eb="5">
      <t>イン</t>
    </rPh>
    <rPh sb="5" eb="7">
      <t>ハイチ</t>
    </rPh>
    <rPh sb="7" eb="8">
      <t>ナド</t>
    </rPh>
    <rPh sb="8" eb="10">
      <t>カサン</t>
    </rPh>
    <phoneticPr fontId="95"/>
  </si>
  <si>
    <t>主たる事業所の所在地以外の場所で一部実施する場合の出張所等の所在地</t>
  </si>
  <si>
    <t>常勤で専従</t>
    <rPh sb="0" eb="2">
      <t>ジョウキン</t>
    </rPh>
    <rPh sb="3" eb="5">
      <t>センジュウ</t>
    </rPh>
    <phoneticPr fontId="24"/>
  </si>
  <si>
    <t>訪問リハビリテーション事業所、通所リハビリテーション事業所、リハビリテーションを実施している医療提供施設と連携していることを確認できる書類（契約書等）</t>
    <rPh sb="0" eb="2">
      <t>ホウモン</t>
    </rPh>
    <rPh sb="11" eb="13">
      <t>ジギョウ</t>
    </rPh>
    <rPh sb="13" eb="14">
      <t>ショ</t>
    </rPh>
    <rPh sb="15" eb="17">
      <t>ツウショ</t>
    </rPh>
    <rPh sb="26" eb="28">
      <t>ジギョウ</t>
    </rPh>
    <rPh sb="28" eb="29">
      <t>ショ</t>
    </rPh>
    <rPh sb="40" eb="42">
      <t>ジッシ</t>
    </rPh>
    <rPh sb="46" eb="48">
      <t>イリョウ</t>
    </rPh>
    <rPh sb="48" eb="50">
      <t>テイキョウ</t>
    </rPh>
    <rPh sb="50" eb="52">
      <t>シセツ</t>
    </rPh>
    <rPh sb="53" eb="55">
      <t>レンケイ</t>
    </rPh>
    <rPh sb="62" eb="64">
      <t>カクニン</t>
    </rPh>
    <rPh sb="67" eb="69">
      <t>ショルイ</t>
    </rPh>
    <rPh sb="70" eb="72">
      <t>ケイヤク</t>
    </rPh>
    <rPh sb="72" eb="73">
      <t>ショ</t>
    </rPh>
    <rPh sb="73" eb="74">
      <t>ナド</t>
    </rPh>
    <phoneticPr fontId="95"/>
  </si>
  <si>
    <t>（機能訓練の従事　有・無）</t>
    <rPh sb="1" eb="3">
      <t>キノウ</t>
    </rPh>
    <rPh sb="3" eb="5">
      <t>クンレン</t>
    </rPh>
    <rPh sb="6" eb="8">
      <t>ジュウジ</t>
    </rPh>
    <rPh sb="9" eb="10">
      <t>ア</t>
    </rPh>
    <rPh sb="11" eb="12">
      <t>ナ</t>
    </rPh>
    <phoneticPr fontId="95"/>
  </si>
  <si>
    <t>加算算定事業所のみ</t>
    <rPh sb="0" eb="2">
      <t>カサン</t>
    </rPh>
    <rPh sb="2" eb="4">
      <t>サンテイ</t>
    </rPh>
    <rPh sb="4" eb="7">
      <t>ジギョウショ</t>
    </rPh>
    <phoneticPr fontId="34"/>
  </si>
  <si>
    <t>個別機能訓練計画書等様式</t>
    <rPh sb="9" eb="10">
      <t>トウ</t>
    </rPh>
    <phoneticPr fontId="24"/>
  </si>
  <si>
    <t>イ．届出日の属する月の前３月</t>
    <rPh sb="2" eb="4">
      <t>トドケデ</t>
    </rPh>
    <rPh sb="4" eb="5">
      <t>ヒ</t>
    </rPh>
    <rPh sb="6" eb="7">
      <t>ゾク</t>
    </rPh>
    <rPh sb="9" eb="10">
      <t>ツキ</t>
    </rPh>
    <rPh sb="11" eb="12">
      <t>ゼン</t>
    </rPh>
    <rPh sb="13" eb="14">
      <t>ガツ</t>
    </rPh>
    <phoneticPr fontId="24"/>
  </si>
  <si>
    <t>(介護予防)
短期入所
生活介護</t>
    <rPh sb="1" eb="3">
      <t>カイゴ</t>
    </rPh>
    <rPh sb="3" eb="5">
      <t>ヨボウ</t>
    </rPh>
    <rPh sb="7" eb="9">
      <t>タンキ</t>
    </rPh>
    <rPh sb="9" eb="11">
      <t>ニュウショ</t>
    </rPh>
    <rPh sb="12" eb="14">
      <t>セイカツ</t>
    </rPh>
    <rPh sb="14" eb="16">
      <t>カイゴ</t>
    </rPh>
    <phoneticPr fontId="24"/>
  </si>
  <si>
    <t>B</t>
  </si>
  <si>
    <t>ＡＤＬ維持等加算</t>
    <rPh sb="3" eb="5">
      <t>イジ</t>
    </rPh>
    <rPh sb="5" eb="6">
      <t>ナド</t>
    </rPh>
    <rPh sb="6" eb="8">
      <t>カサン</t>
    </rPh>
    <phoneticPr fontId="95"/>
  </si>
  <si>
    <t>当月の日数</t>
    <rPh sb="0" eb="2">
      <t>トウゲツ</t>
    </rPh>
    <rPh sb="3" eb="5">
      <t>ニッスウ</t>
    </rPh>
    <phoneticPr fontId="24"/>
  </si>
  <si>
    <t>若年性認知症利用者受入加算</t>
    <rPh sb="0" eb="2">
      <t>ジャクネン</t>
    </rPh>
    <rPh sb="2" eb="3">
      <t>セイ</t>
    </rPh>
    <rPh sb="3" eb="6">
      <t>ニンチショウ</t>
    </rPh>
    <rPh sb="6" eb="9">
      <t>リヨウシャ</t>
    </rPh>
    <rPh sb="9" eb="11">
      <t>ウケイレ</t>
    </rPh>
    <rPh sb="11" eb="13">
      <t>カサン</t>
    </rPh>
    <phoneticPr fontId="24"/>
  </si>
  <si>
    <t>栄養アセスメント・栄養改善体制</t>
    <rPh sb="0" eb="2">
      <t>エイヨウ</t>
    </rPh>
    <rPh sb="9" eb="11">
      <t>エイヨウ</t>
    </rPh>
    <rPh sb="11" eb="13">
      <t>カイゼン</t>
    </rPh>
    <rPh sb="13" eb="15">
      <t>タイセイ</t>
    </rPh>
    <phoneticPr fontId="24"/>
  </si>
  <si>
    <t>事業所等の区分</t>
    <rPh sb="0" eb="3">
      <t>ジギョウショ</t>
    </rPh>
    <phoneticPr fontId="24"/>
  </si>
  <si>
    <t>加算算定開始する月の分を予定で記載し提出</t>
    <rPh sb="18" eb="20">
      <t>テイシュツ</t>
    </rPh>
    <phoneticPr fontId="24"/>
  </si>
  <si>
    <t>該当する資格証（写）</t>
    <rPh sb="0" eb="2">
      <t>ガイトウ</t>
    </rPh>
    <rPh sb="4" eb="7">
      <t>シカクショウ</t>
    </rPh>
    <phoneticPr fontId="24"/>
  </si>
  <si>
    <t>　勤続年数の算定に当たっては、当該事業所の勤続年数に加え、同一法人の経営する他の介護サービス事業所、病院、社会福祉施設等においてサービスを利用者に直接提供する職員として勤務した年数を含めることができる。</t>
    <rPh sb="1" eb="3">
      <t>キンゾク</t>
    </rPh>
    <rPh sb="3" eb="5">
      <t>ネンスウ</t>
    </rPh>
    <rPh sb="6" eb="8">
      <t>サンテイ</t>
    </rPh>
    <rPh sb="9" eb="10">
      <t>ア</t>
    </rPh>
    <rPh sb="15" eb="17">
      <t>トウガイ</t>
    </rPh>
    <rPh sb="17" eb="20">
      <t>ジギョウショ</t>
    </rPh>
    <rPh sb="21" eb="23">
      <t>キンゾク</t>
    </rPh>
    <rPh sb="23" eb="25">
      <t>ネンスウ</t>
    </rPh>
    <rPh sb="26" eb="27">
      <t>クワ</t>
    </rPh>
    <rPh sb="29" eb="31">
      <t>ドウイツ</t>
    </rPh>
    <rPh sb="31" eb="33">
      <t>ホウジン</t>
    </rPh>
    <rPh sb="34" eb="36">
      <t>ケイエイ</t>
    </rPh>
    <rPh sb="38" eb="39">
      <t>タ</t>
    </rPh>
    <rPh sb="40" eb="42">
      <t>カイゴ</t>
    </rPh>
    <rPh sb="46" eb="49">
      <t>ジギョウショ</t>
    </rPh>
    <rPh sb="50" eb="52">
      <t>ビョウイン</t>
    </rPh>
    <rPh sb="53" eb="55">
      <t>シャカイ</t>
    </rPh>
    <rPh sb="55" eb="57">
      <t>フクシ</t>
    </rPh>
    <rPh sb="57" eb="59">
      <t>シセツ</t>
    </rPh>
    <rPh sb="59" eb="60">
      <t>トウ</t>
    </rPh>
    <rPh sb="69" eb="72">
      <t>リヨウシャ</t>
    </rPh>
    <rPh sb="73" eb="75">
      <t>チョクセツ</t>
    </rPh>
    <rPh sb="75" eb="77">
      <t>テイキョウ</t>
    </rPh>
    <rPh sb="79" eb="81">
      <t>ショクイン</t>
    </rPh>
    <rPh sb="84" eb="86">
      <t>キンム</t>
    </rPh>
    <rPh sb="88" eb="90">
      <t>ネンスウ</t>
    </rPh>
    <rPh sb="91" eb="92">
      <t>フク</t>
    </rPh>
    <phoneticPr fontId="24"/>
  </si>
  <si>
    <t>k</t>
  </si>
  <si>
    <r>
      <rPr>
        <sz val="11"/>
        <color auto="1"/>
        <rFont val="HGSｺﾞｼｯｸM"/>
      </rPr>
      <t xml:space="preserve">1 </t>
    </r>
    <r>
      <rPr>
        <sz val="11"/>
        <color auto="1"/>
        <rFont val="DejaVu Sans"/>
      </rPr>
      <t>新規　</t>
    </r>
    <r>
      <rPr>
        <sz val="11"/>
        <color auto="1"/>
        <rFont val="HGSｺﾞｼｯｸM"/>
      </rPr>
      <t xml:space="preserve">2 </t>
    </r>
    <r>
      <rPr>
        <sz val="11"/>
        <color auto="1"/>
        <rFont val="DejaVu Sans"/>
      </rPr>
      <t>変更　</t>
    </r>
    <r>
      <rPr>
        <sz val="11"/>
        <color auto="1"/>
        <rFont val="HGSｺﾞｼｯｸM"/>
      </rPr>
      <t xml:space="preserve">3 </t>
    </r>
    <r>
      <rPr>
        <sz val="11"/>
        <color auto="1"/>
        <rFont val="DejaVu Sans"/>
      </rPr>
      <t>終了</t>
    </r>
  </si>
  <si>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4"/>
  </si>
  <si>
    <t>管理栄養士（連携により配置する場合は不要）</t>
    <rPh sb="0" eb="2">
      <t>カンリ</t>
    </rPh>
    <rPh sb="2" eb="5">
      <t>エイヨウシ</t>
    </rPh>
    <rPh sb="6" eb="8">
      <t>レンケイ</t>
    </rPh>
    <rPh sb="11" eb="13">
      <t>ハイチ</t>
    </rPh>
    <rPh sb="15" eb="17">
      <t>バアイ</t>
    </rPh>
    <rPh sb="18" eb="20">
      <t>フヨウ</t>
    </rPh>
    <phoneticPr fontId="24"/>
  </si>
  <si>
    <t>（ｂ）</t>
  </si>
  <si>
    <t>栄養ケア計画書等様式</t>
    <rPh sb="0" eb="2">
      <t>エイヨウ</t>
    </rPh>
    <rPh sb="4" eb="6">
      <t>ケイカク</t>
    </rPh>
    <rPh sb="6" eb="7">
      <t>ショ</t>
    </rPh>
    <rPh sb="7" eb="8">
      <t>トウ</t>
    </rPh>
    <rPh sb="8" eb="10">
      <t>ヨウシキ</t>
    </rPh>
    <phoneticPr fontId="24"/>
  </si>
  <si>
    <t>　特定施設入居者生活介護</t>
  </si>
  <si>
    <t>登録年月日</t>
    <rPh sb="0" eb="2">
      <t>トウロク</t>
    </rPh>
    <rPh sb="2" eb="5">
      <t>ネンガッピ</t>
    </rPh>
    <phoneticPr fontId="24"/>
  </si>
  <si>
    <t>備考</t>
  </si>
  <si>
    <t>外部と連携していることを確認できる書類（契約書等）</t>
    <rPh sb="0" eb="2">
      <t>ガイブ</t>
    </rPh>
    <rPh sb="3" eb="5">
      <t>レンケイ</t>
    </rPh>
    <rPh sb="12" eb="14">
      <t>カクニン</t>
    </rPh>
    <rPh sb="17" eb="19">
      <t>ショルイ</t>
    </rPh>
    <rPh sb="20" eb="23">
      <t>ケイヤクショ</t>
    </rPh>
    <rPh sb="23" eb="24">
      <t>ナド</t>
    </rPh>
    <phoneticPr fontId="95"/>
  </si>
  <si>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4"/>
  </si>
  <si>
    <t>入所者数を
50で除した
数以上</t>
    <rPh sb="0" eb="3">
      <t>ニュウショシャ</t>
    </rPh>
    <rPh sb="3" eb="4">
      <t>スウ</t>
    </rPh>
    <rPh sb="9" eb="10">
      <t>ジョ</t>
    </rPh>
    <rPh sb="13" eb="14">
      <t>カズ</t>
    </rPh>
    <rPh sb="14" eb="16">
      <t>イジョウ</t>
    </rPh>
    <phoneticPr fontId="24"/>
  </si>
  <si>
    <t>外部との連携により管理栄養士を配置する場合</t>
    <rPh sb="0" eb="2">
      <t>ガイブ</t>
    </rPh>
    <rPh sb="4" eb="6">
      <t>レンケイ</t>
    </rPh>
    <rPh sb="9" eb="11">
      <t>カンリ</t>
    </rPh>
    <rPh sb="11" eb="14">
      <t>エイヨウシ</t>
    </rPh>
    <rPh sb="15" eb="17">
      <t>ハイチ</t>
    </rPh>
    <rPh sb="19" eb="21">
      <t>バアイ</t>
    </rPh>
    <phoneticPr fontId="95"/>
  </si>
  <si>
    <t>（指定を受けている場合）</t>
  </si>
  <si>
    <t>口腔機能改善管理指導計画書等様式</t>
    <rPh sb="0" eb="2">
      <t>コウクウ</t>
    </rPh>
    <rPh sb="2" eb="4">
      <t>キノウ</t>
    </rPh>
    <rPh sb="4" eb="6">
      <t>カイゼン</t>
    </rPh>
    <rPh sb="6" eb="8">
      <t>カンリ</t>
    </rPh>
    <rPh sb="8" eb="10">
      <t>シドウ</t>
    </rPh>
    <rPh sb="10" eb="12">
      <t>ケイカク</t>
    </rPh>
    <rPh sb="12" eb="13">
      <t>ショ</t>
    </rPh>
    <rPh sb="13" eb="14">
      <t>トウ</t>
    </rPh>
    <rPh sb="14" eb="16">
      <t>ヨウシキ</t>
    </rPh>
    <phoneticPr fontId="24"/>
  </si>
  <si>
    <t>「異動等の区分」欄には、今回届出を行う事業所・施設について該当する数字に「〇」を記入してください。</t>
  </si>
  <si>
    <t>資格等</t>
    <rPh sb="0" eb="2">
      <t>シカク</t>
    </rPh>
    <rPh sb="2" eb="3">
      <t>トウ</t>
    </rPh>
    <phoneticPr fontId="24"/>
  </si>
  <si>
    <t>　「常勤換算平均」の欄は、常勤換算方法により算出した届出日の属する月の前３か月の平均を記入してください。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40" eb="42">
      <t>ヘイキン</t>
    </rPh>
    <rPh sb="43" eb="45">
      <t>キニュウ</t>
    </rPh>
    <phoneticPr fontId="24"/>
  </si>
  <si>
    <t>既に指定等を受けている事業</t>
  </si>
  <si>
    <t>科学的介護推進体制加算</t>
    <rPh sb="0" eb="3">
      <t>カガクテキ</t>
    </rPh>
    <rPh sb="3" eb="11">
      <t>カイゴスイシンタイセイカサン</t>
    </rPh>
    <phoneticPr fontId="95"/>
  </si>
  <si>
    <t>←（Ｂ）</t>
  </si>
  <si>
    <t xml:space="preserve">サービス提供体制強化加算
</t>
    <rPh sb="4" eb="6">
      <t>テイキョウ</t>
    </rPh>
    <rPh sb="6" eb="8">
      <t>タイセイ</t>
    </rPh>
    <rPh sb="8" eb="10">
      <t>キョウカ</t>
    </rPh>
    <rPh sb="10" eb="12">
      <t>カサン</t>
    </rPh>
    <phoneticPr fontId="24"/>
  </si>
  <si>
    <t>勤続年数の状況</t>
    <rPh sb="0" eb="2">
      <t>キンゾク</t>
    </rPh>
    <rPh sb="2" eb="4">
      <t>ネンスウ</t>
    </rPh>
    <rPh sb="5" eb="7">
      <t>ジョウキョウ</t>
    </rPh>
    <phoneticPr fontId="24"/>
  </si>
  <si>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4"/>
  </si>
  <si>
    <t>(9) 氏　名</t>
  </si>
  <si>
    <t>契約書等（協定を含む）</t>
  </si>
  <si>
    <t>サービスの種類</t>
    <rPh sb="5" eb="7">
      <t>シュルイ</t>
    </rPh>
    <phoneticPr fontId="24"/>
  </si>
  <si>
    <t>適用条件</t>
    <rPh sb="0" eb="2">
      <t>テキヨウ</t>
    </rPh>
    <rPh sb="2" eb="4">
      <t>ジョウケン</t>
    </rPh>
    <phoneticPr fontId="24"/>
  </si>
  <si>
    <t>認知症対応型通所介護</t>
    <rPh sb="0" eb="3">
      <t>ニンチショウ</t>
    </rPh>
    <rPh sb="3" eb="6">
      <t>タイオウガタ</t>
    </rPh>
    <rPh sb="6" eb="8">
      <t>ツウショ</t>
    </rPh>
    <rPh sb="8" eb="10">
      <t>カイゴ</t>
    </rPh>
    <phoneticPr fontId="24"/>
  </si>
  <si>
    <t>記号</t>
    <rPh sb="0" eb="2">
      <t>キゴウ</t>
    </rPh>
    <phoneticPr fontId="24"/>
  </si>
  <si>
    <t>小規模多機能型居宅介護</t>
    <rPh sb="0" eb="3">
      <t>ショウキボ</t>
    </rPh>
    <rPh sb="3" eb="6">
      <t>タキノウ</t>
    </rPh>
    <rPh sb="6" eb="7">
      <t>ガタ</t>
    </rPh>
    <rPh sb="7" eb="9">
      <t>キョタク</t>
    </rPh>
    <rPh sb="9" eb="11">
      <t>カイゴ</t>
    </rPh>
    <phoneticPr fontId="24"/>
  </si>
  <si>
    <t>認知症対応型共同生活介護</t>
    <rPh sb="0" eb="3">
      <t>ニンチショウ</t>
    </rPh>
    <rPh sb="3" eb="6">
      <t>タイオウガタ</t>
    </rPh>
    <rPh sb="6" eb="8">
      <t>キョウドウ</t>
    </rPh>
    <rPh sb="8" eb="10">
      <t>セイカツ</t>
    </rPh>
    <rPh sb="10" eb="12">
      <t>カイゴ</t>
    </rPh>
    <phoneticPr fontId="24"/>
  </si>
  <si>
    <t>複合型サービス</t>
    <rPh sb="0" eb="3">
      <t>フクゴウガタ</t>
    </rPh>
    <phoneticPr fontId="24"/>
  </si>
  <si>
    <t>通所介護</t>
    <rPh sb="0" eb="2">
      <t>ツウショ</t>
    </rPh>
    <rPh sb="2" eb="4">
      <t>カイゴ</t>
    </rPh>
    <phoneticPr fontId="24"/>
  </si>
  <si>
    <t>事業所のおける常勤職員の勤務時間</t>
    <rPh sb="0" eb="3">
      <t>ジギョウショ</t>
    </rPh>
    <rPh sb="7" eb="9">
      <t>ジョウキン</t>
    </rPh>
    <rPh sb="9" eb="11">
      <t>ショクイン</t>
    </rPh>
    <rPh sb="12" eb="14">
      <t>キンム</t>
    </rPh>
    <rPh sb="14" eb="16">
      <t>ジカン</t>
    </rPh>
    <phoneticPr fontId="24"/>
  </si>
  <si>
    <t>サ　ー　ビ　ス　種　類</t>
    <rPh sb="8" eb="9">
      <t>タネ</t>
    </rPh>
    <rPh sb="10" eb="11">
      <t>タグイ</t>
    </rPh>
    <phoneticPr fontId="24"/>
  </si>
  <si>
    <t>≧</t>
  </si>
  <si>
    <t>h</t>
  </si>
  <si>
    <t>該当する資格証（写）　　　　　　　　　　　　　　　　　　　　　　　　　　　　　　　　　　　　　※一定の実務経験を有するはり師、きゅう師の場合は実務経験の分かる経歴書を添付する。＜参考様式１＞　　　　　　　　　　　　　　　　　　　　　　　　　　　　　　　　　　　　　　　　　　　　</t>
    <rPh sb="0" eb="2">
      <t>ガイトウ</t>
    </rPh>
    <rPh sb="4" eb="7">
      <t>シカクショウ</t>
    </rPh>
    <rPh sb="48" eb="50">
      <t>イッテイ</t>
    </rPh>
    <rPh sb="51" eb="53">
      <t>ジツム</t>
    </rPh>
    <rPh sb="53" eb="55">
      <t>ケイケン</t>
    </rPh>
    <rPh sb="56" eb="57">
      <t>ユウ</t>
    </rPh>
    <rPh sb="61" eb="62">
      <t>シ</t>
    </rPh>
    <rPh sb="66" eb="67">
      <t>シ</t>
    </rPh>
    <rPh sb="68" eb="70">
      <t>バアイ</t>
    </rPh>
    <rPh sb="71" eb="73">
      <t>ジツム</t>
    </rPh>
    <rPh sb="73" eb="75">
      <t>ケイケン</t>
    </rPh>
    <rPh sb="76" eb="77">
      <t>ワ</t>
    </rPh>
    <rPh sb="79" eb="82">
      <t>ケイレキショ</t>
    </rPh>
    <rPh sb="83" eb="85">
      <t>テンプ</t>
    </rPh>
    <rPh sb="89" eb="91">
      <t>サンコウ</t>
    </rPh>
    <rPh sb="91" eb="93">
      <t>ヨウシキ</t>
    </rPh>
    <phoneticPr fontId="24"/>
  </si>
  <si>
    <t>第２週</t>
    <rPh sb="0" eb="1">
      <t>ダイ</t>
    </rPh>
    <rPh sb="2" eb="3">
      <t>シュウ</t>
    </rPh>
    <phoneticPr fontId="24"/>
  </si>
  <si>
    <t>職　種</t>
    <rPh sb="0" eb="3">
      <t>ショクシュ</t>
    </rPh>
    <phoneticPr fontId="24"/>
  </si>
  <si>
    <t>無</t>
    <rPh sb="0" eb="1">
      <t>ナ</t>
    </rPh>
    <phoneticPr fontId="24"/>
  </si>
  <si>
    <t>氏　名</t>
    <rPh sb="0" eb="3">
      <t>シメイ</t>
    </rPh>
    <phoneticPr fontId="24"/>
  </si>
  <si>
    <t>d</t>
  </si>
  <si>
    <t>合計</t>
    <rPh sb="0" eb="2">
      <t>ゴウケイ</t>
    </rPh>
    <phoneticPr fontId="96"/>
  </si>
  <si>
    <t>第１週</t>
    <rPh sb="0" eb="1">
      <t>ダイ</t>
    </rPh>
    <rPh sb="2" eb="3">
      <t>シュウ</t>
    </rPh>
    <phoneticPr fontId="24"/>
  </si>
  <si>
    <t>第３週</t>
    <rPh sb="0" eb="1">
      <t>ダイ</t>
    </rPh>
    <rPh sb="2" eb="3">
      <t>シュウ</t>
    </rPh>
    <phoneticPr fontId="24"/>
  </si>
  <si>
    <t>第４週</t>
    <rPh sb="0" eb="1">
      <t>ダイ</t>
    </rPh>
    <rPh sb="2" eb="3">
      <t>シュウ</t>
    </rPh>
    <phoneticPr fontId="24"/>
  </si>
  <si>
    <t>従業者の勤務の体制及び勤務形態一覧表（認知症加算・中重度者ケア体制加算確認用）　（令和　　年　　月予定分）</t>
    <rPh sb="19" eb="22">
      <t>ニンチショウ</t>
    </rPh>
    <rPh sb="22" eb="24">
      <t>カサン</t>
    </rPh>
    <rPh sb="25" eb="26">
      <t>チュウ</t>
    </rPh>
    <rPh sb="26" eb="28">
      <t>ジュウド</t>
    </rPh>
    <rPh sb="28" eb="29">
      <t>シャ</t>
    </rPh>
    <rPh sb="31" eb="33">
      <t>タイセイ</t>
    </rPh>
    <rPh sb="33" eb="35">
      <t>カサン</t>
    </rPh>
    <rPh sb="35" eb="37">
      <t>カクニン</t>
    </rPh>
    <rPh sb="37" eb="38">
      <t>ヨウ</t>
    </rPh>
    <rPh sb="41" eb="43">
      <t>レイワ</t>
    </rPh>
    <rPh sb="45" eb="46">
      <t>ネン</t>
    </rPh>
    <rPh sb="48" eb="49">
      <t>ガツ</t>
    </rPh>
    <rPh sb="49" eb="51">
      <t>ヨテイ</t>
    </rPh>
    <rPh sb="51" eb="52">
      <t>ブン</t>
    </rPh>
    <phoneticPr fontId="24"/>
  </si>
  <si>
    <t>◎介護職員又は看護職員の勤務予定時間数</t>
    <rPh sb="1" eb="3">
      <t>カイゴ</t>
    </rPh>
    <rPh sb="3" eb="5">
      <t>ショクイン</t>
    </rPh>
    <rPh sb="5" eb="6">
      <t>マタ</t>
    </rPh>
    <rPh sb="7" eb="9">
      <t>カンゴ</t>
    </rPh>
    <rPh sb="9" eb="11">
      <t>ショクイン</t>
    </rPh>
    <rPh sb="12" eb="14">
      <t>キンム</t>
    </rPh>
    <rPh sb="14" eb="16">
      <t>ヨテイ</t>
    </rPh>
    <rPh sb="16" eb="18">
      <t>ジカン</t>
    </rPh>
    <rPh sb="18" eb="19">
      <t>スウ</t>
    </rPh>
    <phoneticPr fontId="24"/>
  </si>
  <si>
    <t>（計</t>
    <rPh sb="1" eb="2">
      <t>ケイ</t>
    </rPh>
    <phoneticPr fontId="24"/>
  </si>
  <si>
    <t>勤務時間数</t>
    <rPh sb="0" eb="2">
      <t>キンム</t>
    </rPh>
    <rPh sb="2" eb="4">
      <t>ジカン</t>
    </rPh>
    <rPh sb="4" eb="5">
      <t>スウ</t>
    </rPh>
    <phoneticPr fontId="24"/>
  </si>
  <si>
    <t>週平均の</t>
    <rPh sb="0" eb="3">
      <t>シュウヘイキン</t>
    </rPh>
    <phoneticPr fontId="24"/>
  </si>
  <si>
    <t>管理者</t>
    <rPh sb="0" eb="3">
      <t>カンリシャ</t>
    </rPh>
    <phoneticPr fontId="24"/>
  </si>
  <si>
    <t>　届出を行った場合は、職員の割合につき、毎月継続的に記録をとっておくこと。</t>
    <rPh sb="1" eb="3">
      <t>トドケデ</t>
    </rPh>
    <rPh sb="4" eb="5">
      <t>オコナ</t>
    </rPh>
    <rPh sb="7" eb="9">
      <t>バアイ</t>
    </rPh>
    <rPh sb="11" eb="13">
      <t>ショクイン</t>
    </rPh>
    <rPh sb="14" eb="16">
      <t>ワリアイ</t>
    </rPh>
    <rPh sb="20" eb="22">
      <t>マイツキ</t>
    </rPh>
    <rPh sb="22" eb="24">
      <t>ケイゾク</t>
    </rPh>
    <rPh sb="24" eb="25">
      <t>テキ</t>
    </rPh>
    <rPh sb="26" eb="28">
      <t>キロク</t>
    </rPh>
    <phoneticPr fontId="24"/>
  </si>
  <si>
    <t>生活相談員</t>
    <rPh sb="0" eb="2">
      <t>セイカツ</t>
    </rPh>
    <rPh sb="2" eb="5">
      <t>ソウダンイン</t>
    </rPh>
    <phoneticPr fontId="24"/>
  </si>
  <si>
    <r>
      <rPr>
        <sz val="11"/>
        <color auto="1"/>
        <rFont val="DejaVu Sans"/>
      </rPr>
      <t>指定</t>
    </r>
    <r>
      <rPr>
        <sz val="11"/>
        <color auto="1"/>
        <rFont val="HGSｺﾞｼｯｸM"/>
      </rPr>
      <t>(</t>
    </r>
    <r>
      <rPr>
        <sz val="11"/>
        <color auto="1"/>
        <rFont val="DejaVu Sans"/>
      </rPr>
      <t>許可</t>
    </r>
    <r>
      <rPr>
        <sz val="11"/>
        <color auto="1"/>
        <rFont val="HGSｺﾞｼｯｸM"/>
      </rPr>
      <t>)</t>
    </r>
  </si>
  <si>
    <t>介護職員</t>
    <rPh sb="0" eb="2">
      <t>カイゴ</t>
    </rPh>
    <rPh sb="2" eb="4">
      <t>ショクイン</t>
    </rPh>
    <phoneticPr fontId="24"/>
  </si>
  <si>
    <t>　地域密着型特定施設入居者生活介護</t>
    <rPh sb="1" eb="3">
      <t>チイキ</t>
    </rPh>
    <rPh sb="3" eb="6">
      <t>ミッチャクガタ</t>
    </rPh>
    <rPh sb="6" eb="17">
      <t>トクテイシセツニュウキョシャセイカツカイゴ</t>
    </rPh>
    <phoneticPr fontId="24"/>
  </si>
  <si>
    <t>事業所の状況</t>
  </si>
  <si>
    <t>看護職員</t>
    <rPh sb="0" eb="2">
      <t>カンゴ</t>
    </rPh>
    <rPh sb="2" eb="4">
      <t>ショクイン</t>
    </rPh>
    <phoneticPr fontId="24"/>
  </si>
  <si>
    <t>このことについて、関係書類を添えて次のとおり届出します。</t>
  </si>
  <si>
    <t>機能訓練指導員</t>
    <rPh sb="0" eb="2">
      <t>キノウ</t>
    </rPh>
    <rPh sb="2" eb="4">
      <t>クンレン</t>
    </rPh>
    <rPh sb="4" eb="7">
      <t>シドウイン</t>
    </rPh>
    <phoneticPr fontId="24"/>
  </si>
  <si>
    <t>※１</t>
  </si>
  <si>
    <t>看護・介護職員の勤務予定時間数</t>
    <rPh sb="0" eb="2">
      <t>カンゴ</t>
    </rPh>
    <rPh sb="3" eb="5">
      <t>カイゴ</t>
    </rPh>
    <rPh sb="5" eb="7">
      <t>ショクイン</t>
    </rPh>
    <rPh sb="8" eb="10">
      <t>キンム</t>
    </rPh>
    <rPh sb="10" eb="12">
      <t>ヨテイ</t>
    </rPh>
    <rPh sb="12" eb="14">
      <t>ジカン</t>
    </rPh>
    <rPh sb="14" eb="15">
      <t>スウ</t>
    </rPh>
    <phoneticPr fontId="24"/>
  </si>
  <si>
    <t>←（Ａ）</t>
  </si>
  <si>
    <t>◎基準上必要な介護職員又は看護職員の勤務時間数</t>
    <rPh sb="1" eb="3">
      <t>キジュン</t>
    </rPh>
    <rPh sb="3" eb="4">
      <t>ジョウ</t>
    </rPh>
    <rPh sb="4" eb="6">
      <t>ヒツヨウ</t>
    </rPh>
    <rPh sb="7" eb="9">
      <t>カイゴ</t>
    </rPh>
    <rPh sb="9" eb="11">
      <t>ショクイン</t>
    </rPh>
    <rPh sb="11" eb="12">
      <t>マタ</t>
    </rPh>
    <rPh sb="13" eb="15">
      <t>カンゴ</t>
    </rPh>
    <rPh sb="15" eb="17">
      <t>ショクイン</t>
    </rPh>
    <rPh sb="18" eb="20">
      <t>キンム</t>
    </rPh>
    <rPh sb="20" eb="22">
      <t>ジカン</t>
    </rPh>
    <rPh sb="22" eb="23">
      <t>スウ</t>
    </rPh>
    <phoneticPr fontId="24"/>
  </si>
  <si>
    <t>実績月数</t>
    <rPh sb="0" eb="2">
      <t>ジッセキ</t>
    </rPh>
    <rPh sb="2" eb="4">
      <t>ツキスウ</t>
    </rPh>
    <phoneticPr fontId="24"/>
  </si>
  <si>
    <r>
      <rPr>
        <b/>
        <sz val="9"/>
        <color auto="1"/>
        <rFont val="ＭＳ 明朝"/>
      </rPr>
      <t>利用者数</t>
    </r>
    <r>
      <rPr>
        <sz val="9"/>
        <color auto="1"/>
        <rFont val="ＭＳ 明朝"/>
      </rPr>
      <t xml:space="preserve">
　</t>
    </r>
    <r>
      <rPr>
        <sz val="11"/>
        <color auto="1"/>
        <rFont val="ＭＳ Ｐゴシック"/>
      </rPr>
      <t>※“利用定員”又は“最大利用予定者数”の使用を推奨</t>
    </r>
    <rPh sb="0" eb="3">
      <t>リヨウシャ</t>
    </rPh>
    <rPh sb="3" eb="4">
      <t>スウ</t>
    </rPh>
    <rPh sb="8" eb="10">
      <t>リヨウ</t>
    </rPh>
    <rPh sb="10" eb="12">
      <t>テイイン</t>
    </rPh>
    <rPh sb="13" eb="14">
      <t>マタ</t>
    </rPh>
    <rPh sb="16" eb="18">
      <t>サイダイ</t>
    </rPh>
    <rPh sb="18" eb="20">
      <t>リヨウ</t>
    </rPh>
    <rPh sb="20" eb="23">
      <t>ヨテイシャ</t>
    </rPh>
    <rPh sb="23" eb="24">
      <t>スウ</t>
    </rPh>
    <rPh sb="26" eb="28">
      <t>シヨウ</t>
    </rPh>
    <rPh sb="29" eb="31">
      <t>スイショウ</t>
    </rPh>
    <phoneticPr fontId="24"/>
  </si>
  <si>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4"/>
  </si>
  <si>
    <r>
      <t>①</t>
    </r>
    <r>
      <rPr>
        <b/>
        <sz val="9"/>
        <color auto="1"/>
        <rFont val="ＭＳ 明朝"/>
      </rPr>
      <t>確保すべき</t>
    </r>
    <r>
      <rPr>
        <b/>
        <u/>
        <sz val="9"/>
        <color auto="1"/>
        <rFont val="ＭＳ 明朝"/>
      </rPr>
      <t>介護職員</t>
    </r>
    <r>
      <rPr>
        <b/>
        <sz val="9"/>
        <color auto="1"/>
        <rFont val="ＭＳ 明朝"/>
      </rPr>
      <t>の勤務延時間数</t>
    </r>
    <r>
      <rPr>
        <sz val="9"/>
        <color auto="1"/>
        <rFont val="ＭＳ 明朝"/>
      </rPr>
      <t xml:space="preserve">
</t>
    </r>
    <r>
      <rPr>
        <sz val="11"/>
        <color auto="1"/>
        <rFont val="ＭＳ Ｐゴシック"/>
      </rPr>
      <t>　（(利用者数－15)÷5＋1）×平均提供時間</t>
    </r>
    <rPh sb="1" eb="3">
      <t>カクホ</t>
    </rPh>
    <rPh sb="6" eb="8">
      <t>カイゴ</t>
    </rPh>
    <rPh sb="8" eb="10">
      <t>ショクイン</t>
    </rPh>
    <rPh sb="11" eb="13">
      <t>キンム</t>
    </rPh>
    <rPh sb="13" eb="14">
      <t>ノベ</t>
    </rPh>
    <rPh sb="14" eb="17">
      <t>ジカンスウ</t>
    </rPh>
    <rPh sb="21" eb="23">
      <t>リヨウ</t>
    </rPh>
    <rPh sb="23" eb="24">
      <t>シャ</t>
    </rPh>
    <rPh sb="24" eb="25">
      <t>スウ</t>
    </rPh>
    <rPh sb="35" eb="37">
      <t>ヘイキン</t>
    </rPh>
    <rPh sb="37" eb="39">
      <t>テイキョウ</t>
    </rPh>
    <rPh sb="39" eb="41">
      <t>ジカン</t>
    </rPh>
    <phoneticPr fontId="24"/>
  </si>
  <si>
    <t>12月の常勤換算数</t>
  </si>
  <si>
    <r>
      <t>②</t>
    </r>
    <r>
      <rPr>
        <b/>
        <sz val="9"/>
        <color auto="1"/>
        <rFont val="ＭＳ 明朝"/>
      </rPr>
      <t>確保すべき</t>
    </r>
    <r>
      <rPr>
        <b/>
        <u/>
        <sz val="9"/>
        <color auto="1"/>
        <rFont val="ＭＳ 明朝"/>
      </rPr>
      <t>看護職員</t>
    </r>
    <r>
      <rPr>
        <b/>
        <sz val="9"/>
        <color auto="1"/>
        <rFont val="ＭＳ 明朝"/>
      </rPr>
      <t>の勤務延時間数</t>
    </r>
    <r>
      <rPr>
        <sz val="9"/>
        <color auto="1"/>
        <rFont val="ＭＳ 明朝"/>
      </rPr>
      <t xml:space="preserve">
</t>
    </r>
    <r>
      <rPr>
        <sz val="11"/>
        <color auto="1"/>
        <rFont val="ＭＳ Ｐゴシック"/>
      </rPr>
      <t>（中重度者ケア体制加算の場合：サービス提供時間数）</t>
    </r>
    <rPh sb="1" eb="3">
      <t>カクホ</t>
    </rPh>
    <rPh sb="6" eb="8">
      <t>カンゴ</t>
    </rPh>
    <rPh sb="8" eb="10">
      <t>ショクイン</t>
    </rPh>
    <rPh sb="11" eb="13">
      <t>キンム</t>
    </rPh>
    <rPh sb="13" eb="14">
      <t>ノベ</t>
    </rPh>
    <rPh sb="14" eb="17">
      <t>ジカンスウ</t>
    </rPh>
    <rPh sb="19" eb="20">
      <t>チュウ</t>
    </rPh>
    <rPh sb="20" eb="22">
      <t>ジュウド</t>
    </rPh>
    <rPh sb="22" eb="23">
      <t>シャ</t>
    </rPh>
    <rPh sb="25" eb="27">
      <t>タイセイ</t>
    </rPh>
    <rPh sb="27" eb="29">
      <t>カサン</t>
    </rPh>
    <rPh sb="30" eb="32">
      <t>バアイ</t>
    </rPh>
    <rPh sb="37" eb="39">
      <t>テイキョウ</t>
    </rPh>
    <rPh sb="39" eb="42">
      <t>ジカンスウ</t>
    </rPh>
    <phoneticPr fontId="24"/>
  </si>
  <si>
    <r>
      <rPr>
        <b/>
        <sz val="9"/>
        <color auto="1"/>
        <rFont val="ＭＳ 明朝"/>
      </rPr>
      <t>確保すべき介護・看護職員の勤務延時間数</t>
    </r>
    <r>
      <rPr>
        <sz val="9"/>
        <color auto="1"/>
        <rFont val="ＭＳ 明朝"/>
      </rPr>
      <t>（①＋②）</t>
    </r>
    <rPh sb="0" eb="2">
      <t>カクホ</t>
    </rPh>
    <rPh sb="5" eb="7">
      <t>カイゴ</t>
    </rPh>
    <rPh sb="8" eb="10">
      <t>カンゴ</t>
    </rPh>
    <rPh sb="10" eb="12">
      <t>ショクイン</t>
    </rPh>
    <rPh sb="13" eb="15">
      <t>キンム</t>
    </rPh>
    <rPh sb="15" eb="16">
      <t>ノベ</t>
    </rPh>
    <rPh sb="16" eb="19">
      <t>ジカンスウ</t>
    </rPh>
    <phoneticPr fontId="24"/>
  </si>
  <si>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4"/>
  </si>
  <si>
    <t>注　「栄養マネジメントに関わる者」には、共同で栄養ケア計画を作成している者の職種及び氏名を記入してください。</t>
    <rPh sb="0" eb="1">
      <t>チュウ</t>
    </rPh>
    <phoneticPr fontId="24"/>
  </si>
  <si>
    <t>異動区分</t>
    <rPh sb="0" eb="2">
      <t>イドウ</t>
    </rPh>
    <rPh sb="2" eb="4">
      <t>クブン</t>
    </rPh>
    <phoneticPr fontId="24"/>
  </si>
  <si>
    <t>②</t>
  </si>
  <si>
    <t>氏　名</t>
  </si>
  <si>
    <t>　看護小規模多機能型居宅介護</t>
    <rPh sb="1" eb="3">
      <t>カンゴ</t>
    </rPh>
    <rPh sb="3" eb="6">
      <t>ショウキボ</t>
    </rPh>
    <rPh sb="6" eb="10">
      <t>タキノウガタ</t>
    </rPh>
    <rPh sb="10" eb="12">
      <t>キョタク</t>
    </rPh>
    <rPh sb="12" eb="14">
      <t>カイゴ</t>
    </rPh>
    <phoneticPr fontId="24"/>
  </si>
  <si>
    <t>週　　　時間</t>
    <rPh sb="0" eb="1">
      <t>シュウ</t>
    </rPh>
    <rPh sb="4" eb="6">
      <t>ジカン</t>
    </rPh>
    <phoneticPr fontId="24"/>
  </si>
  <si>
    <t>各月の
利用延人員数</t>
    <rPh sb="0" eb="2">
      <t>カクツキ</t>
    </rPh>
    <rPh sb="4" eb="6">
      <t>リヨウ</t>
    </rPh>
    <rPh sb="6" eb="9">
      <t>ノベジンイン</t>
    </rPh>
    <rPh sb="9" eb="10">
      <t>スウ</t>
    </rPh>
    <phoneticPr fontId="34"/>
  </si>
  <si>
    <t>休憩時間1時間は「1:00」、休憩時間45分は「00:45」と入力してください。</t>
  </si>
  <si>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24"/>
  </si>
  <si>
    <t>←（Ｃ）</t>
  </si>
  <si>
    <t>大規模型Ⅱ</t>
    <rPh sb="0" eb="3">
      <t>ダイキボ</t>
    </rPh>
    <rPh sb="3" eb="4">
      <t>ガタ</t>
    </rPh>
    <phoneticPr fontId="34"/>
  </si>
  <si>
    <r>
      <rPr>
        <b/>
        <sz val="10"/>
        <color auto="1"/>
        <rFont val="ＭＳ 明朝"/>
      </rPr>
      <t>加配職員の常勤換算数</t>
    </r>
    <r>
      <rPr>
        <sz val="10"/>
        <color auto="1"/>
        <rFont val="HG丸ｺﾞｼｯｸM-PRO"/>
      </rPr>
      <t xml:space="preserve"> : （（A）－（Ｂ））÷（Ｃ）</t>
    </r>
    <rPh sb="0" eb="2">
      <t>カハイ</t>
    </rPh>
    <rPh sb="2" eb="4">
      <t>ショクイン</t>
    </rPh>
    <rPh sb="5" eb="7">
      <t>ジョウキン</t>
    </rPh>
    <rPh sb="7" eb="9">
      <t>カンサン</t>
    </rPh>
    <rPh sb="9" eb="10">
      <t>スウ</t>
    </rPh>
    <phoneticPr fontId="24"/>
  </si>
  <si>
    <t>　　　・「認知症加算」のみの届出の場合で，介護職員の計算だけで加配職員の常勤換算数が２以上を超えていることを確認できる場合は　※１の列（看護職員）の記載は省略可能　　</t>
    <rPh sb="5" eb="8">
      <t>ニンチショウ</t>
    </rPh>
    <rPh sb="8" eb="10">
      <t>カサン</t>
    </rPh>
    <rPh sb="14" eb="16">
      <t>トドケデ</t>
    </rPh>
    <rPh sb="17" eb="19">
      <t>バアイ</t>
    </rPh>
    <rPh sb="21" eb="23">
      <t>カイゴ</t>
    </rPh>
    <rPh sb="23" eb="25">
      <t>ショクイン</t>
    </rPh>
    <rPh sb="26" eb="28">
      <t>ケイサン</t>
    </rPh>
    <rPh sb="31" eb="33">
      <t>カハイ</t>
    </rPh>
    <rPh sb="33" eb="35">
      <t>ショクイン</t>
    </rPh>
    <rPh sb="36" eb="38">
      <t>ジョウキン</t>
    </rPh>
    <rPh sb="38" eb="40">
      <t>カンサン</t>
    </rPh>
    <rPh sb="40" eb="41">
      <t>スウ</t>
    </rPh>
    <rPh sb="43" eb="45">
      <t>イジョウ</t>
    </rPh>
    <rPh sb="46" eb="47">
      <t>コ</t>
    </rPh>
    <rPh sb="54" eb="56">
      <t>カクニン</t>
    </rPh>
    <rPh sb="59" eb="61">
      <t>バアイ</t>
    </rPh>
    <rPh sb="66" eb="67">
      <t>レツ</t>
    </rPh>
    <rPh sb="68" eb="70">
      <t>カンゴ</t>
    </rPh>
    <rPh sb="70" eb="72">
      <t>ショクイン</t>
    </rPh>
    <rPh sb="74" eb="76">
      <t>キサイ</t>
    </rPh>
    <rPh sb="77" eb="79">
      <t>ショウリャク</t>
    </rPh>
    <rPh sb="79" eb="80">
      <t>カ</t>
    </rPh>
    <rPh sb="80" eb="81">
      <t>ノウ</t>
    </rPh>
    <phoneticPr fontId="24"/>
  </si>
  <si>
    <t>　　　・「中重度者ケア体制加算」のみの届出の場合は　※２の列（認知症研修修了者）の記載は不要　　</t>
    <rPh sb="5" eb="6">
      <t>チュウ</t>
    </rPh>
    <rPh sb="6" eb="8">
      <t>ジュウド</t>
    </rPh>
    <rPh sb="8" eb="9">
      <t>シャ</t>
    </rPh>
    <rPh sb="11" eb="13">
      <t>タイセイ</t>
    </rPh>
    <rPh sb="13" eb="15">
      <t>カサン</t>
    </rPh>
    <rPh sb="19" eb="21">
      <t>トドケデ</t>
    </rPh>
    <rPh sb="22" eb="24">
      <t>バアイ</t>
    </rPh>
    <rPh sb="29" eb="30">
      <t>レツ</t>
    </rPh>
    <rPh sb="31" eb="34">
      <t>ニンチショウ</t>
    </rPh>
    <rPh sb="34" eb="36">
      <t>ケンシュウ</t>
    </rPh>
    <rPh sb="36" eb="39">
      <t>シュウリョウシャ</t>
    </rPh>
    <rPh sb="41" eb="43">
      <t>キサイ</t>
    </rPh>
    <rPh sb="44" eb="46">
      <t>フヨウ</t>
    </rPh>
    <phoneticPr fontId="24"/>
  </si>
  <si>
    <t>8</t>
  </si>
  <si>
    <t>実践者研修修了</t>
    <rPh sb="0" eb="3">
      <t>ジッセンシャ</t>
    </rPh>
    <rPh sb="3" eb="5">
      <t>ケンシュウ</t>
    </rPh>
    <rPh sb="5" eb="7">
      <t>シュウリョウ</t>
    </rPh>
    <phoneticPr fontId="2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</si>
  <si>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</si>
  <si>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4</t>
  </si>
  <si>
    <t>単位</t>
    <rPh sb="0" eb="2">
      <t>タンイ</t>
    </rPh>
    <phoneticPr fontId="24"/>
  </si>
  <si>
    <t>　短期入所生活介護</t>
    <rPh sb="1" eb="3">
      <t>タンキ</t>
    </rPh>
    <rPh sb="3" eb="5">
      <t>ニュウショ</t>
    </rPh>
    <rPh sb="5" eb="7">
      <t>セイカツ</t>
    </rPh>
    <rPh sb="7" eb="9">
      <t>カイゴ</t>
    </rPh>
    <phoneticPr fontId="24"/>
  </si>
  <si>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4"/>
  </si>
  <si>
    <t>11月</t>
    <rPh sb="2" eb="3">
      <t>ガツ</t>
    </rPh>
    <phoneticPr fontId="24"/>
  </si>
  <si>
    <t>正看護師</t>
    <rPh sb="0" eb="4">
      <t>セイカンゴシ</t>
    </rPh>
    <phoneticPr fontId="24"/>
  </si>
  <si>
    <t>7.25</t>
  </si>
  <si>
    <t>週　40　時間</t>
    <rPh sb="0" eb="1">
      <t>シュウ</t>
    </rPh>
    <rPh sb="5" eb="7">
      <t>ジカン</t>
    </rPh>
    <phoneticPr fontId="24"/>
  </si>
  <si>
    <t>小規模多機能型居宅介護</t>
  </si>
  <si>
    <t>3　地域密着型介護老人福祉施設</t>
    <rPh sb="2" eb="4">
      <t>チイキ</t>
    </rPh>
    <rPh sb="4" eb="7">
      <t>ミッチャクガタ</t>
    </rPh>
    <rPh sb="7" eb="9">
      <t>カイゴ</t>
    </rPh>
    <rPh sb="9" eb="11">
      <t>ロウジン</t>
    </rPh>
    <rPh sb="11" eb="13">
      <t>フクシ</t>
    </rPh>
    <rPh sb="13" eb="15">
      <t>シセツ</t>
    </rPh>
    <phoneticPr fontId="24"/>
  </si>
  <si>
    <t>2　介護老人保健施設</t>
    <rPh sb="2" eb="4">
      <t>カイゴ</t>
    </rPh>
    <rPh sb="4" eb="6">
      <t>ロウジン</t>
    </rPh>
    <rPh sb="6" eb="8">
      <t>ホケン</t>
    </rPh>
    <rPh sb="8" eb="10">
      <t>シセツ</t>
    </rPh>
    <phoneticPr fontId="24"/>
  </si>
  <si>
    <t>2.7</t>
  </si>
  <si>
    <t>介護職員の常勤換算数　（３月を除く前年度の平均）</t>
    <rPh sb="0" eb="2">
      <t>カイゴ</t>
    </rPh>
    <rPh sb="2" eb="4">
      <t>ショクイン</t>
    </rPh>
    <rPh sb="5" eb="7">
      <t>ジョウキン</t>
    </rPh>
    <rPh sb="7" eb="9">
      <t>カンサン</t>
    </rPh>
    <rPh sb="9" eb="10">
      <t>スウ</t>
    </rPh>
    <rPh sb="13" eb="14">
      <t>ガツ</t>
    </rPh>
    <rPh sb="15" eb="16">
      <t>ノゾ</t>
    </rPh>
    <rPh sb="17" eb="20">
      <t>ゼンネンド</t>
    </rPh>
    <rPh sb="21" eb="23">
      <t>ヘイキン</t>
    </rPh>
    <phoneticPr fontId="24"/>
  </si>
  <si>
    <t>延長適用終了月</t>
    <rPh sb="0" eb="2">
      <t>エンチョウ</t>
    </rPh>
    <rPh sb="2" eb="4">
      <t>テキヨウ</t>
    </rPh>
    <rPh sb="4" eb="6">
      <t>シュウリョウ</t>
    </rPh>
    <rPh sb="6" eb="7">
      <t>ツキ</t>
    </rPh>
    <phoneticPr fontId="34"/>
  </si>
  <si>
    <t>No</t>
  </si>
  <si>
    <t>加算算定届提出月</t>
    <rPh sb="4" eb="5">
      <t>トドケ</t>
    </rPh>
    <rPh sb="5" eb="7">
      <t>テイシュツ</t>
    </rPh>
    <rPh sb="7" eb="8">
      <t>ツキ</t>
    </rPh>
    <phoneticPr fontId="34"/>
  </si>
  <si>
    <t>①</t>
  </si>
  <si>
    <t>平均利用延人員数
 （a÷b）　　※５</t>
    <rPh sb="0" eb="2">
      <t>ヘイキン</t>
    </rPh>
    <rPh sb="2" eb="4">
      <t>リヨウ</t>
    </rPh>
    <rPh sb="4" eb="5">
      <t>ノベ</t>
    </rPh>
    <rPh sb="5" eb="8">
      <t>ジンインスウ</t>
    </rPh>
    <phoneticPr fontId="96"/>
  </si>
  <si>
    <t>人</t>
    <rPh sb="0" eb="1">
      <t>ニン</t>
    </rPh>
    <phoneticPr fontId="24"/>
  </si>
  <si>
    <t>B ／ A × 100</t>
  </si>
  <si>
    <t>○○　F子</t>
    <rPh sb="4" eb="5">
      <t>コ</t>
    </rPh>
    <phoneticPr fontId="24"/>
  </si>
  <si>
    <t>③</t>
  </si>
  <si>
    <t>％</t>
  </si>
  <si>
    <t>④</t>
  </si>
  <si>
    <t>1　通所介護事業所</t>
    <rPh sb="2" eb="4">
      <t>ツウショ</t>
    </rPh>
    <rPh sb="4" eb="6">
      <t>カイゴ</t>
    </rPh>
    <rPh sb="6" eb="9">
      <t>ジギョウショ</t>
    </rPh>
    <phoneticPr fontId="24"/>
  </si>
  <si>
    <t>特例
適用の可否</t>
    <rPh sb="0" eb="2">
      <t>トクレイ</t>
    </rPh>
    <rPh sb="3" eb="5">
      <t>テキヨウ</t>
    </rPh>
    <rPh sb="6" eb="8">
      <t>カヒ</t>
    </rPh>
    <phoneticPr fontId="34"/>
  </si>
  <si>
    <t>令和</t>
    <rPh sb="0" eb="2">
      <t>レイワ</t>
    </rPh>
    <phoneticPr fontId="24"/>
  </si>
  <si>
    <t>サービス提供体制強化加算に関する確認書　（勤続年数）　〔前年度の実績が６月に満たない事業所・施設用〕</t>
    <rPh sb="4" eb="6">
      <t>テイキョウ</t>
    </rPh>
    <rPh sb="6" eb="8">
      <t>タイセイ</t>
    </rPh>
    <rPh sb="8" eb="10">
      <t>キョウカ</t>
    </rPh>
    <rPh sb="10" eb="12">
      <t>カサン</t>
    </rPh>
    <rPh sb="13" eb="14">
      <t>カン</t>
    </rPh>
    <rPh sb="16" eb="19">
      <t>カクニンショ</t>
    </rPh>
    <rPh sb="21" eb="23">
      <t>キンゾク</t>
    </rPh>
    <rPh sb="23" eb="25">
      <t>ネンスウ</t>
    </rPh>
    <rPh sb="42" eb="45">
      <t>ジギョウショ</t>
    </rPh>
    <phoneticPr fontId="24"/>
  </si>
  <si>
    <t>４月</t>
    <rPh sb="1" eb="2">
      <t>ガツ</t>
    </rPh>
    <phoneticPr fontId="24"/>
  </si>
  <si>
    <t>年</t>
    <rPh sb="0" eb="1">
      <t>ネン</t>
    </rPh>
    <phoneticPr fontId="34"/>
  </si>
  <si>
    <t>事業所又は施設の名称</t>
  </si>
  <si>
    <t>サービス提供体制強化加算に関する確認書　（勤続年数）</t>
    <rPh sb="4" eb="6">
      <t>テイキョウ</t>
    </rPh>
    <rPh sb="6" eb="8">
      <t>タイセイ</t>
    </rPh>
    <rPh sb="8" eb="10">
      <t>キョウカ</t>
    </rPh>
    <rPh sb="10" eb="12">
      <t>カサン</t>
    </rPh>
    <rPh sb="13" eb="14">
      <t>カン</t>
    </rPh>
    <rPh sb="16" eb="19">
      <t>カクニンショ</t>
    </rPh>
    <rPh sb="21" eb="23">
      <t>キンゾク</t>
    </rPh>
    <rPh sb="23" eb="25">
      <t>ネンスウ</t>
    </rPh>
    <phoneticPr fontId="24"/>
  </si>
  <si>
    <t>　地域密着型通所介護</t>
    <rPh sb="1" eb="3">
      <t>チイキ</t>
    </rPh>
    <rPh sb="3" eb="6">
      <t>ミッチャクガタ</t>
    </rPh>
    <rPh sb="6" eb="8">
      <t>ツウショ</t>
    </rPh>
    <rPh sb="8" eb="10">
      <t>カイゴ</t>
    </rPh>
    <phoneticPr fontId="24"/>
  </si>
  <si>
    <t>５月</t>
    <rPh sb="1" eb="2">
      <t>ガツ</t>
    </rPh>
    <phoneticPr fontId="24"/>
  </si>
  <si>
    <t>看護職員、介護職員</t>
    <rPh sb="0" eb="2">
      <t>カンゴ</t>
    </rPh>
    <rPh sb="2" eb="4">
      <t>ショクイン</t>
    </rPh>
    <rPh sb="5" eb="7">
      <t>カイゴ</t>
    </rPh>
    <rPh sb="7" eb="9">
      <t>ショクイン</t>
    </rPh>
    <phoneticPr fontId="24"/>
  </si>
  <si>
    <t>６月</t>
    <rPh sb="1" eb="2">
      <t>ガツ</t>
    </rPh>
    <phoneticPr fontId="24"/>
  </si>
  <si>
    <t>介護関係の職歴については、開設法人名と事業所名の両方を記載してください。</t>
  </si>
  <si>
    <t>(15) 利用者数　　　</t>
  </si>
  <si>
    <t>①　利用者総数　</t>
    <rPh sb="2" eb="5">
      <t>リヨウシャ</t>
    </rPh>
    <rPh sb="6" eb="7">
      <t>スウ</t>
    </rPh>
    <phoneticPr fontId="24"/>
  </si>
  <si>
    <t>７月</t>
    <rPh sb="1" eb="2">
      <t>ガツ</t>
    </rPh>
    <phoneticPr fontId="24"/>
  </si>
  <si>
    <t>10月</t>
    <rPh sb="2" eb="3">
      <t>ガツ</t>
    </rPh>
    <phoneticPr fontId="24"/>
  </si>
  <si>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4"/>
  </si>
  <si>
    <t>①のうち勤続年数10年以上の介護福祉士の総数（常勤換算）</t>
    <rPh sb="4" eb="6">
      <t>キンゾク</t>
    </rPh>
    <rPh sb="6" eb="8">
      <t>ネンスウ</t>
    </rPh>
    <rPh sb="10" eb="13">
      <t>ネンイジョウ</t>
    </rPh>
    <rPh sb="14" eb="16">
      <t>カイゴ</t>
    </rPh>
    <rPh sb="16" eb="19">
      <t>フクシシ</t>
    </rPh>
    <phoneticPr fontId="24"/>
  </si>
  <si>
    <t>加算算定開始する月の分を予定で記載
し提出</t>
    <rPh sb="19" eb="21">
      <t>テイシュツ</t>
    </rPh>
    <phoneticPr fontId="24"/>
  </si>
  <si>
    <t>１月</t>
    <rPh sb="1" eb="2">
      <t>ガツ</t>
    </rPh>
    <phoneticPr fontId="24"/>
  </si>
  <si>
    <t>２月</t>
    <rPh sb="1" eb="2">
      <t>ガツ</t>
    </rPh>
    <phoneticPr fontId="24"/>
  </si>
  <si>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34"/>
  </si>
  <si>
    <t>日</t>
    <rPh sb="0" eb="1">
      <t>ニチ</t>
    </rPh>
    <phoneticPr fontId="24"/>
  </si>
  <si>
    <t>5　介護職員等の状況</t>
    <rPh sb="2" eb="4">
      <t>カイゴ</t>
    </rPh>
    <rPh sb="4" eb="6">
      <t>ショクイン</t>
    </rPh>
    <rPh sb="6" eb="7">
      <t>トウ</t>
    </rPh>
    <rPh sb="8" eb="10">
      <t>ジョウキョウ</t>
    </rPh>
    <phoneticPr fontId="24"/>
  </si>
  <si>
    <t>i</t>
  </si>
  <si>
    <t>「法人所轄庁」欄は、申請者が認可法人である場合に、その主務官庁の名称を記載してください。</t>
  </si>
  <si>
    <t>サービス提供体制強化加算に関する届出書</t>
    <rPh sb="4" eb="6">
      <t>テイキョウ</t>
    </rPh>
    <rPh sb="6" eb="8">
      <t>タイセイ</t>
    </rPh>
    <rPh sb="8" eb="10">
      <t>キョウカ</t>
    </rPh>
    <rPh sb="10" eb="12">
      <t>カサン</t>
    </rPh>
    <rPh sb="13" eb="14">
      <t>カン</t>
    </rPh>
    <rPh sb="16" eb="19">
      <t>トドケデショ</t>
    </rPh>
    <phoneticPr fontId="24"/>
  </si>
  <si>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4"/>
  </si>
  <si>
    <t>８月の常勤換算数</t>
  </si>
  <si>
    <t>夜間対応型訪問介護</t>
  </si>
  <si>
    <t>1　事 業 所 名</t>
  </si>
  <si>
    <t>４週</t>
  </si>
  <si>
    <t>　介護医療院</t>
    <rPh sb="1" eb="3">
      <t>カイゴ</t>
    </rPh>
    <rPh sb="3" eb="5">
      <t>イリョウ</t>
    </rPh>
    <rPh sb="5" eb="6">
      <t>イン</t>
    </rPh>
    <phoneticPr fontId="24"/>
  </si>
  <si>
    <t>12月</t>
  </si>
  <si>
    <t>2　異 動 区 分</t>
    <rPh sb="2" eb="3">
      <t>イ</t>
    </rPh>
    <rPh sb="4" eb="5">
      <t>ドウ</t>
    </rPh>
    <rPh sb="6" eb="7">
      <t>ク</t>
    </rPh>
    <rPh sb="8" eb="9">
      <t>ブン</t>
    </rPh>
    <phoneticPr fontId="24"/>
  </si>
  <si>
    <t>常勤換算平均【A】</t>
    <rPh sb="0" eb="2">
      <t>ジョウキン</t>
    </rPh>
    <rPh sb="2" eb="4">
      <t>カンサン</t>
    </rPh>
    <rPh sb="4" eb="6">
      <t>ヘイキン</t>
    </rPh>
    <phoneticPr fontId="24"/>
  </si>
  <si>
    <t>1　新規</t>
  </si>
  <si>
    <t>2　変更</t>
  </si>
  <si>
    <t>２月</t>
  </si>
  <si>
    <t>看護師</t>
    <rPh sb="0" eb="3">
      <t>カンゴシ</t>
    </rPh>
    <phoneticPr fontId="24"/>
  </si>
  <si>
    <t>3　終了</t>
  </si>
  <si>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</si>
  <si>
    <t>2　（介護予防）通所リハビリテーション</t>
    <rPh sb="3" eb="5">
      <t>カイゴ</t>
    </rPh>
    <rPh sb="5" eb="7">
      <t>ヨボウ</t>
    </rPh>
    <rPh sb="8" eb="10">
      <t>ツウショ</t>
    </rPh>
    <phoneticPr fontId="24"/>
  </si>
  <si>
    <t>うち、休憩時間</t>
    <rPh sb="3" eb="5">
      <t>キュウケイ</t>
    </rPh>
    <rPh sb="5" eb="7">
      <t>ジカン</t>
    </rPh>
    <phoneticPr fontId="24"/>
  </si>
  <si>
    <t>２月の常勤換算数</t>
  </si>
  <si>
    <t>地域密着型通所介護</t>
    <rPh sb="0" eb="2">
      <t>チイキ</t>
    </rPh>
    <rPh sb="2" eb="5">
      <t>ミッチャクガタ</t>
    </rPh>
    <rPh sb="5" eb="7">
      <t>ツウショ</t>
    </rPh>
    <rPh sb="7" eb="9">
      <t>カイゴ</t>
    </rPh>
    <phoneticPr fontId="34"/>
  </si>
  <si>
    <t>3　地域密着型通所介護</t>
    <rPh sb="2" eb="4">
      <t>チイキ</t>
    </rPh>
    <rPh sb="4" eb="7">
      <t>ミッチャクガタ</t>
    </rPh>
    <rPh sb="7" eb="9">
      <t>ツウショ</t>
    </rPh>
    <rPh sb="9" eb="11">
      <t>カイゴ</t>
    </rPh>
    <phoneticPr fontId="24"/>
  </si>
  <si>
    <t>勤　　務　　先　　等</t>
    <rPh sb="0" eb="1">
      <t>ツトム</t>
    </rPh>
    <rPh sb="3" eb="4">
      <t>ツトム</t>
    </rPh>
    <rPh sb="6" eb="7">
      <t>サキ</t>
    </rPh>
    <rPh sb="9" eb="10">
      <t>トウ</t>
    </rPh>
    <phoneticPr fontId="24"/>
  </si>
  <si>
    <t>4　届 出 項 目</t>
    <rPh sb="2" eb="3">
      <t>トド</t>
    </rPh>
    <rPh sb="4" eb="5">
      <t>デ</t>
    </rPh>
    <rPh sb="6" eb="7">
      <t>コウ</t>
    </rPh>
    <rPh sb="8" eb="9">
      <t>メ</t>
    </rPh>
    <phoneticPr fontId="24"/>
  </si>
  <si>
    <t>1 サービス提供体制強化加算（Ⅰ）</t>
    <rPh sb="6" eb="8">
      <t>テイキョウ</t>
    </rPh>
    <rPh sb="8" eb="10">
      <t>タイセイ</t>
    </rPh>
    <rPh sb="10" eb="12">
      <t>キョウカ</t>
    </rPh>
    <rPh sb="12" eb="14">
      <t>カサン</t>
    </rPh>
    <phoneticPr fontId="24"/>
  </si>
  <si>
    <t>　としてご使用ください。</t>
  </si>
  <si>
    <t>サービス提供体制強化加算に関する確認書　（介護福祉士）</t>
    <rPh sb="4" eb="6">
      <t>テイキョウ</t>
    </rPh>
    <rPh sb="6" eb="8">
      <t>タイセイ</t>
    </rPh>
    <rPh sb="8" eb="10">
      <t>キョウカ</t>
    </rPh>
    <rPh sb="10" eb="12">
      <t>カサン</t>
    </rPh>
    <rPh sb="13" eb="14">
      <t>カン</t>
    </rPh>
    <rPh sb="16" eb="19">
      <t>カクニンショ</t>
    </rPh>
    <rPh sb="21" eb="23">
      <t>カイゴ</t>
    </rPh>
    <rPh sb="23" eb="26">
      <t>フクシシ</t>
    </rPh>
    <phoneticPr fontId="24"/>
  </si>
  <si>
    <t>2 サービス提供体制強化加算（Ⅱ）</t>
    <rPh sb="6" eb="8">
      <t>テイキョウ</t>
    </rPh>
    <rPh sb="8" eb="10">
      <t>タイセイ</t>
    </rPh>
    <rPh sb="10" eb="12">
      <t>キョウカ</t>
    </rPh>
    <rPh sb="12" eb="14">
      <t>カサン</t>
    </rPh>
    <phoneticPr fontId="24"/>
  </si>
  <si>
    <t>名   称</t>
  </si>
  <si>
    <t>3 サービス提供体制強化加算（Ⅲ）</t>
    <rPh sb="6" eb="8">
      <t>テイキョウ</t>
    </rPh>
    <rPh sb="8" eb="10">
      <t>タイセイ</t>
    </rPh>
    <rPh sb="10" eb="12">
      <t>キョウカ</t>
    </rPh>
    <rPh sb="12" eb="14">
      <t>カサン</t>
    </rPh>
    <phoneticPr fontId="24"/>
  </si>
  <si>
    <t>11月の常勤換算数</t>
    <rPh sb="2" eb="3">
      <t>ガツ</t>
    </rPh>
    <rPh sb="4" eb="6">
      <t>ジョウキン</t>
    </rPh>
    <rPh sb="6" eb="8">
      <t>カンサン</t>
    </rPh>
    <rPh sb="8" eb="9">
      <t>スウ</t>
    </rPh>
    <phoneticPr fontId="24"/>
  </si>
  <si>
    <t>（１）サービス提供体制強化加算（Ⅰ）</t>
    <rPh sb="7" eb="9">
      <t>テイキョウ</t>
    </rPh>
    <rPh sb="9" eb="11">
      <t>タイセイ</t>
    </rPh>
    <rPh sb="11" eb="13">
      <t>キョウカ</t>
    </rPh>
    <rPh sb="13" eb="15">
      <t>カサン</t>
    </rPh>
    <phoneticPr fontId="24"/>
  </si>
  <si>
    <t>介護給付費算定に係る体制等に関する届出書＜別紙１＞</t>
    <rPh sb="0" eb="2">
      <t>カイゴ</t>
    </rPh>
    <rPh sb="2" eb="5">
      <t>キュウフヒ</t>
    </rPh>
    <rPh sb="5" eb="7">
      <t>サンテイ</t>
    </rPh>
    <rPh sb="8" eb="9">
      <t>カカ</t>
    </rPh>
    <rPh sb="10" eb="12">
      <t>タイセイ</t>
    </rPh>
    <rPh sb="12" eb="13">
      <t>トウ</t>
    </rPh>
    <rPh sb="14" eb="15">
      <t>カン</t>
    </rPh>
    <rPh sb="17" eb="20">
      <t>トドケデショ</t>
    </rPh>
    <rPh sb="21" eb="23">
      <t>ベッシ</t>
    </rPh>
    <phoneticPr fontId="24"/>
  </si>
  <si>
    <t>介護福祉士等の
状況</t>
    <rPh sb="0" eb="2">
      <t>カイゴ</t>
    </rPh>
    <rPh sb="2" eb="5">
      <t>フクシシ</t>
    </rPh>
    <rPh sb="5" eb="6">
      <t>トウ</t>
    </rPh>
    <rPh sb="8" eb="10">
      <t>ジョウキョウ</t>
    </rPh>
    <phoneticPr fontId="24"/>
  </si>
  <si>
    <t>介護予防認知症対応型通所介護</t>
    <rPh sb="0" eb="2">
      <t>カイゴ</t>
    </rPh>
    <rPh sb="2" eb="4">
      <t>ヨボウ</t>
    </rPh>
    <rPh sb="4" eb="7">
      <t>ニンチショウ</t>
    </rPh>
    <rPh sb="7" eb="10">
      <t>タイオウガタ</t>
    </rPh>
    <rPh sb="10" eb="12">
      <t>ツウショ</t>
    </rPh>
    <rPh sb="12" eb="14">
      <t>カイゴ</t>
    </rPh>
    <phoneticPr fontId="34"/>
  </si>
  <si>
    <t>①に占める②の割合が70％以上</t>
    <rPh sb="2" eb="3">
      <t>シ</t>
    </rPh>
    <rPh sb="7" eb="9">
      <t>ワリアイ</t>
    </rPh>
    <rPh sb="13" eb="15">
      <t>イジョウ</t>
    </rPh>
    <phoneticPr fontId="24"/>
  </si>
  <si>
    <t>②　対象者　</t>
    <rPh sb="2" eb="5">
      <t>タイショウシャ</t>
    </rPh>
    <phoneticPr fontId="24"/>
  </si>
  <si>
    <t>有</t>
    <rPh sb="0" eb="1">
      <t>ア</t>
    </rPh>
    <phoneticPr fontId="24"/>
  </si>
  <si>
    <t>介護職員の総数（常勤換算）</t>
    <rPh sb="0" eb="2">
      <t>カイゴ</t>
    </rPh>
    <rPh sb="2" eb="4">
      <t>ショクイン</t>
    </rPh>
    <rPh sb="5" eb="7">
      <t>ソウスウ</t>
    </rPh>
    <rPh sb="8" eb="10">
      <t>ジョウキン</t>
    </rPh>
    <rPh sb="10" eb="12">
      <t>カンサン</t>
    </rPh>
    <phoneticPr fontId="24"/>
  </si>
  <si>
    <t>※　加算算定の延長を求める場合は、その理由を入力し、延長届提出月の15日までに福岡市に本様式を提出することにより、加算算定の延長の届出をすることができます。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2">
      <t>フクオカシ</t>
    </rPh>
    <rPh sb="43" eb="44">
      <t>ホン</t>
    </rPh>
    <rPh sb="44" eb="46">
      <t>ヨウシキ</t>
    </rPh>
    <rPh sb="47" eb="49">
      <t>テイシュツ</t>
    </rPh>
    <rPh sb="57" eb="59">
      <t>カサン</t>
    </rPh>
    <rPh sb="59" eb="61">
      <t>サンテイ</t>
    </rPh>
    <rPh sb="62" eb="64">
      <t>エンチョウ</t>
    </rPh>
    <rPh sb="65" eb="67">
      <t>トドケデ</t>
    </rPh>
    <phoneticPr fontId="34"/>
  </si>
  <si>
    <t>・・・直接入力する必要がある箇所です。</t>
    <rPh sb="3" eb="5">
      <t>チョクセツ</t>
    </rPh>
    <rPh sb="5" eb="7">
      <t>ニュウリョク</t>
    </rPh>
    <rPh sb="9" eb="11">
      <t>ヒツヨウ</t>
    </rPh>
    <rPh sb="14" eb="16">
      <t>カショ</t>
    </rPh>
    <phoneticPr fontId="24"/>
  </si>
  <si>
    <t>①のうち介護福祉士の総数（常勤換算）</t>
    <rPh sb="4" eb="6">
      <t>カイゴ</t>
    </rPh>
    <rPh sb="6" eb="9">
      <t>フクシシ</t>
    </rPh>
    <rPh sb="10" eb="12">
      <t>ソウスウ</t>
    </rPh>
    <rPh sb="13" eb="15">
      <t>ジョウキン</t>
    </rPh>
    <rPh sb="15" eb="17">
      <t>カンサン</t>
    </rPh>
    <phoneticPr fontId="24"/>
  </si>
  <si>
    <t>又は</t>
    <rPh sb="0" eb="1">
      <t>マタ</t>
    </rPh>
    <phoneticPr fontId="24"/>
  </si>
  <si>
    <t>（２）サービス提供体制強化加算（Ⅱ）</t>
    <rPh sb="7" eb="9">
      <t>テイキョウ</t>
    </rPh>
    <rPh sb="9" eb="11">
      <t>タイセイ</t>
    </rPh>
    <rPh sb="11" eb="13">
      <t>キョウカ</t>
    </rPh>
    <rPh sb="13" eb="15">
      <t>カサン</t>
    </rPh>
    <phoneticPr fontId="24"/>
  </si>
  <si>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4"/>
  </si>
  <si>
    <t>①に占める②の割合が50％以上</t>
    <rPh sb="2" eb="3">
      <t>シ</t>
    </rPh>
    <rPh sb="7" eb="9">
      <t>ワリアイ</t>
    </rPh>
    <rPh sb="13" eb="15">
      <t>イジョウ</t>
    </rPh>
    <phoneticPr fontId="24"/>
  </si>
  <si>
    <t>p</t>
  </si>
  <si>
    <r>
      <t>（３）サービス提供体制強化加算（Ⅲ）</t>
    </r>
    <r>
      <rPr>
        <sz val="8"/>
        <color auto="1"/>
        <rFont val="HGSｺﾞｼｯｸM"/>
      </rPr>
      <t xml:space="preserve"> </t>
    </r>
    <r>
      <rPr>
        <sz val="7"/>
        <color auto="1"/>
        <rFont val="HGSｺﾞｼｯｸM"/>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4"/>
  </si>
  <si>
    <t>(12)
週平均
勤務時間
数</t>
  </si>
  <si>
    <t>介護予防認知症対応型共同生活介護</t>
  </si>
  <si>
    <t>介護職員</t>
    <rPh sb="0" eb="4">
      <t>カイゴショクイン</t>
    </rPh>
    <phoneticPr fontId="24"/>
  </si>
  <si>
    <t>n</t>
  </si>
  <si>
    <t>①に占める②の割合が40％以上</t>
    <rPh sb="2" eb="3">
      <t>シ</t>
    </rPh>
    <rPh sb="7" eb="9">
      <t>ワリアイ</t>
    </rPh>
    <rPh sb="13" eb="15">
      <t>イジョウ</t>
    </rPh>
    <phoneticPr fontId="24"/>
  </si>
  <si>
    <t>①に占める②の割合が30％以上</t>
    <rPh sb="2" eb="3">
      <t>シ</t>
    </rPh>
    <rPh sb="7" eb="9">
      <t>ワリアイ</t>
    </rPh>
    <rPh sb="13" eb="15">
      <t>イジョウ</t>
    </rPh>
    <phoneticPr fontId="24"/>
  </si>
  <si>
    <t>常勤換算数</t>
    <rPh sb="0" eb="2">
      <t>ジョウキン</t>
    </rPh>
    <rPh sb="2" eb="4">
      <t>カンサン</t>
    </rPh>
    <rPh sb="4" eb="5">
      <t>スウ</t>
    </rPh>
    <phoneticPr fontId="24"/>
  </si>
  <si>
    <t>　（平成27年4月1日）」問31をご参照ください。</t>
    <rPh sb="13" eb="14">
      <t>トイ</t>
    </rPh>
    <rPh sb="18" eb="20">
      <t>サンショウ</t>
    </rPh>
    <phoneticPr fontId="24"/>
  </si>
  <si>
    <t>　通所リハビリテーション</t>
    <rPh sb="1" eb="3">
      <t>ツウショ</t>
    </rPh>
    <phoneticPr fontId="24"/>
  </si>
  <si>
    <t>～</t>
  </si>
  <si>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34"/>
  </si>
  <si>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4"/>
  </si>
  <si>
    <t>月</t>
    <rPh sb="0" eb="1">
      <t>ガツ</t>
    </rPh>
    <phoneticPr fontId="24"/>
  </si>
  <si>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34"/>
  </si>
  <si>
    <t>要介護３、要介護４
または要介護５の
利用者数</t>
    <rPh sb="0" eb="3">
      <t>ヨウカイゴ</t>
    </rPh>
    <rPh sb="5" eb="8">
      <t>ヨウカイゴ</t>
    </rPh>
    <rPh sb="13" eb="16">
      <t>ヨウカイゴ</t>
    </rPh>
    <rPh sb="19" eb="21">
      <t>リヨウ</t>
    </rPh>
    <rPh sb="21" eb="22">
      <t>シャ</t>
    </rPh>
    <rPh sb="22" eb="23">
      <t>スウ</t>
    </rPh>
    <phoneticPr fontId="24"/>
  </si>
  <si>
    <t>備考</t>
    <rPh sb="0" eb="2">
      <t>ビコウ</t>
    </rPh>
    <phoneticPr fontId="24"/>
  </si>
  <si>
    <t>要件を満たすことが分かる根拠書類を準備し、指定権者からの求めがあった場合には、速やかに提出すること。</t>
  </si>
  <si>
    <t>登録証登録番号</t>
    <rPh sb="0" eb="3">
      <t>トウロクショウ</t>
    </rPh>
    <rPh sb="3" eb="5">
      <t>トウロク</t>
    </rPh>
    <rPh sb="5" eb="7">
      <t>バンゴウ</t>
    </rPh>
    <phoneticPr fontId="24"/>
  </si>
  <si>
    <t>若年性認知症利用者受入加算に関する届出書＜参考様式２＞</t>
    <rPh sb="21" eb="23">
      <t>サンコウ</t>
    </rPh>
    <rPh sb="23" eb="25">
      <t>ヨウシキ</t>
    </rPh>
    <phoneticPr fontId="24"/>
  </si>
  <si>
    <t>生活相談員配置等加算に係る届出書</t>
    <rPh sb="0" eb="2">
      <t>セイカツ</t>
    </rPh>
    <rPh sb="2" eb="5">
      <t>ソウダンイン</t>
    </rPh>
    <rPh sb="5" eb="8">
      <t>ハイチトウ</t>
    </rPh>
    <rPh sb="8" eb="10">
      <t>カサン</t>
    </rPh>
    <rPh sb="11" eb="12">
      <t>カカ</t>
    </rPh>
    <rPh sb="13" eb="16">
      <t>トドケデショ</t>
    </rPh>
    <phoneticPr fontId="24"/>
  </si>
  <si>
    <t>事 業 所 名</t>
  </si>
  <si>
    <t>６月の常勤換算数</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</si>
  <si>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4"/>
  </si>
  <si>
    <t>地域密着型通所介護</t>
    <rPh sb="0" eb="5">
      <t>チイキミッチャクガタ</t>
    </rPh>
    <rPh sb="5" eb="7">
      <t>ツウショ</t>
    </rPh>
    <rPh sb="7" eb="9">
      <t>カイゴ</t>
    </rPh>
    <phoneticPr fontId="24"/>
  </si>
  <si>
    <t>2　地域密着型通所介護事業所</t>
    <rPh sb="2" eb="4">
      <t>チイキ</t>
    </rPh>
    <rPh sb="4" eb="7">
      <t>ミッチャクガタ</t>
    </rPh>
    <rPh sb="7" eb="9">
      <t>ツウショ</t>
    </rPh>
    <rPh sb="9" eb="11">
      <t>カイゴ</t>
    </rPh>
    <rPh sb="11" eb="14">
      <t>ジギョウショ</t>
    </rPh>
    <phoneticPr fontId="24"/>
  </si>
  <si>
    <t>看護職員の欠員が解消される場合</t>
    <rPh sb="0" eb="2">
      <t>カンゴ</t>
    </rPh>
    <rPh sb="2" eb="4">
      <t>ショクイン</t>
    </rPh>
    <rPh sb="5" eb="7">
      <t>ケツイン</t>
    </rPh>
    <rPh sb="8" eb="10">
      <t>カイショウ</t>
    </rPh>
    <rPh sb="13" eb="15">
      <t>バアイ</t>
    </rPh>
    <phoneticPr fontId="24"/>
  </si>
  <si>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4"/>
  </si>
  <si>
    <t>加算Ⅰ：サービスを直接提供する職員のうち勤続年数10年以上の者の氏名、常勤換算数　（３月を除く前年度の平均）</t>
    <rPh sb="0" eb="2">
      <t>カサン</t>
    </rPh>
    <rPh sb="9" eb="11">
      <t>チョクセツ</t>
    </rPh>
    <rPh sb="11" eb="13">
      <t>テイキョウ</t>
    </rPh>
    <rPh sb="15" eb="17">
      <t>ショクイン</t>
    </rPh>
    <rPh sb="20" eb="22">
      <t>キンゾク</t>
    </rPh>
    <rPh sb="22" eb="24">
      <t>ネンスウ</t>
    </rPh>
    <rPh sb="32" eb="33">
      <t>シ</t>
    </rPh>
    <rPh sb="33" eb="34">
      <t>メイ</t>
    </rPh>
    <rPh sb="35" eb="37">
      <t>ジョウキン</t>
    </rPh>
    <rPh sb="37" eb="39">
      <t>カンサン</t>
    </rPh>
    <rPh sb="39" eb="40">
      <t>スウ</t>
    </rPh>
    <rPh sb="43" eb="44">
      <t>ガツ</t>
    </rPh>
    <rPh sb="45" eb="46">
      <t>ノゾ</t>
    </rPh>
    <phoneticPr fontId="24"/>
  </si>
  <si>
    <t>　行が足りない場合は、適宜追加してください。</t>
    <rPh sb="1" eb="2">
      <t>ギョウ</t>
    </rPh>
    <rPh sb="3" eb="4">
      <t>タ</t>
    </rPh>
    <rPh sb="7" eb="9">
      <t>バアイ</t>
    </rPh>
    <rPh sb="11" eb="13">
      <t>テキギ</t>
    </rPh>
    <rPh sb="13" eb="15">
      <t>ツイカ</t>
    </rPh>
    <phoneticPr fontId="24"/>
  </si>
  <si>
    <t>地域密着型
通所介護</t>
    <rPh sb="0" eb="2">
      <t>チイキ</t>
    </rPh>
    <rPh sb="2" eb="5">
      <t>ミッチャクガタ</t>
    </rPh>
    <rPh sb="6" eb="8">
      <t>ツウショ</t>
    </rPh>
    <rPh sb="8" eb="10">
      <t>カイゴ</t>
    </rPh>
    <phoneticPr fontId="24"/>
  </si>
  <si>
    <t>共生型地域密着型通所介護費を算定している。</t>
    <rPh sb="3" eb="8">
      <t>チイキミッチャクガタ</t>
    </rPh>
    <rPh sb="12" eb="13">
      <t>ヒ</t>
    </rPh>
    <rPh sb="14" eb="16">
      <t>サンテイ</t>
    </rPh>
    <phoneticPr fontId="24"/>
  </si>
  <si>
    <t>共生型短期入所生活介護費を算定している。</t>
    <rPh sb="3" eb="5">
      <t>タンキ</t>
    </rPh>
    <rPh sb="5" eb="7">
      <t>ニュウショ</t>
    </rPh>
    <rPh sb="7" eb="9">
      <t>セイカツ</t>
    </rPh>
    <rPh sb="11" eb="12">
      <t>ヒ</t>
    </rPh>
    <rPh sb="13" eb="15">
      <t>サンテイ</t>
    </rPh>
    <phoneticPr fontId="24"/>
  </si>
  <si>
    <t>介護予防小規模多機能型居宅介護</t>
  </si>
  <si>
    <t>中重度者ケア体制加算に係る届出書</t>
    <rPh sb="0" eb="4">
      <t>チュウジュウドシャ</t>
    </rPh>
    <rPh sb="6" eb="8">
      <t>タイセイ</t>
    </rPh>
    <rPh sb="8" eb="10">
      <t>カサン</t>
    </rPh>
    <rPh sb="11" eb="12">
      <t>カカ</t>
    </rPh>
    <rPh sb="13" eb="16">
      <t>トドケデショ</t>
    </rPh>
    <phoneticPr fontId="24"/>
  </si>
  <si>
    <t>通常規模型</t>
    <rPh sb="0" eb="2">
      <t>ツウジョウ</t>
    </rPh>
    <rPh sb="2" eb="4">
      <t>キボ</t>
    </rPh>
    <rPh sb="4" eb="5">
      <t>ガタ</t>
    </rPh>
    <phoneticPr fontId="34"/>
  </si>
  <si>
    <t>-</t>
  </si>
  <si>
    <t>3　通所リハビリテーション事業所</t>
    <rPh sb="2" eb="4">
      <t>ツウショ</t>
    </rPh>
    <rPh sb="13" eb="16">
      <t>ジギョウショ</t>
    </rPh>
    <phoneticPr fontId="24"/>
  </si>
  <si>
    <t>１１月</t>
  </si>
  <si>
    <t>指定居宅サービス等基準第93条第１項第２号又は第３号に規定する看護職員又は介護職員の員数に加え、看護職員又は介護職員を常勤換算方法で２以上確保している。</t>
  </si>
  <si>
    <t>介護職員等処遇改善加算</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</si>
  <si>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4"/>
  </si>
  <si>
    <t>利用定員　※６</t>
    <rPh sb="0" eb="2">
      <t>リヨウ</t>
    </rPh>
    <rPh sb="2" eb="4">
      <t>テイイン</t>
    </rPh>
    <phoneticPr fontId="24"/>
  </si>
  <si>
    <t>指定通所介護事業所における前年度又は算定日が属する月の前３月間の利用者の総数のうち、要介護状態区分が要介護３、要介護４又は要介護５である者の占める割合が100分の30以上である。</t>
  </si>
  <si>
    <t>減少月</t>
    <rPh sb="0" eb="2">
      <t>ゲンショウ</t>
    </rPh>
    <rPh sb="2" eb="3">
      <t>ツキ</t>
    </rPh>
    <phoneticPr fontId="34"/>
  </si>
  <si>
    <t>終了時刻</t>
    <rPh sb="0" eb="2">
      <t>シュウリョウ</t>
    </rPh>
    <rPh sb="2" eb="4">
      <t>ジコク</t>
    </rPh>
    <phoneticPr fontId="24"/>
  </si>
  <si>
    <t>サービス種別</t>
    <rPh sb="4" eb="6">
      <t>シュベツ</t>
    </rPh>
    <phoneticPr fontId="34"/>
  </si>
  <si>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4"/>
  </si>
  <si>
    <t>指定地域密着型通所介護を行う時間帯を通じて専ら当該指定地域密着型通所介護の提供に当たる看護職員を１名以上配置している。</t>
  </si>
  <si>
    <t>常勤で兼務</t>
    <rPh sb="0" eb="2">
      <t>ジョウキン</t>
    </rPh>
    <rPh sb="3" eb="5">
      <t>ケンム</t>
    </rPh>
    <phoneticPr fontId="24"/>
  </si>
  <si>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4"/>
  </si>
  <si>
    <t>通所
リハビリ
テーション</t>
    <rPh sb="0" eb="2">
      <t>ツウショ</t>
    </rPh>
    <phoneticPr fontId="24"/>
  </si>
  <si>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4"/>
  </si>
  <si>
    <t>　については、前年度の実績（ア）による届出はできません。</t>
    <rPh sb="7" eb="10">
      <t>ゼンネンド</t>
    </rPh>
    <rPh sb="11" eb="13">
      <t>ジッセキ</t>
    </rPh>
    <rPh sb="19" eb="21">
      <t>トドケデ</t>
    </rPh>
    <phoneticPr fontId="24"/>
  </si>
  <si>
    <t>職　種</t>
    <rPh sb="0" eb="1">
      <t>ショク</t>
    </rPh>
    <rPh sb="2" eb="3">
      <t>タネ</t>
    </rPh>
    <phoneticPr fontId="24"/>
  </si>
  <si>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4"/>
  </si>
  <si>
    <t>c</t>
  </si>
  <si>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4"/>
  </si>
  <si>
    <t>事業所名</t>
    <rPh sb="0" eb="3">
      <t>ジギョウショ</t>
    </rPh>
    <rPh sb="3" eb="4">
      <t>メイ</t>
    </rPh>
    <phoneticPr fontId="24"/>
  </si>
  <si>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4"/>
  </si>
  <si>
    <t>地域密着型サービス事業所番号</t>
  </si>
  <si>
    <t>利用実人員数</t>
    <rPh sb="0" eb="2">
      <t>リヨウ</t>
    </rPh>
    <rPh sb="2" eb="3">
      <t>ジツ</t>
    </rPh>
    <rPh sb="3" eb="5">
      <t>ジンイン</t>
    </rPh>
    <rPh sb="5" eb="6">
      <t>スウ</t>
    </rPh>
    <phoneticPr fontId="24"/>
  </si>
  <si>
    <t>１月あたりの
平均</t>
    <rPh sb="1" eb="2">
      <t>ツキ</t>
    </rPh>
    <rPh sb="7" eb="9">
      <t>ヘイキン</t>
    </rPh>
    <phoneticPr fontId="24"/>
  </si>
  <si>
    <t>資　　格　　取　　得　　年　　月　　日</t>
    <rPh sb="0" eb="1">
      <t>シ</t>
    </rPh>
    <rPh sb="3" eb="4">
      <t>カク</t>
    </rPh>
    <rPh sb="6" eb="7">
      <t>トリ</t>
    </rPh>
    <rPh sb="9" eb="10">
      <t>トク</t>
    </rPh>
    <rPh sb="12" eb="13">
      <t>トシ</t>
    </rPh>
    <rPh sb="15" eb="16">
      <t>ツキ</t>
    </rPh>
    <rPh sb="18" eb="19">
      <t>ヒ</t>
    </rPh>
    <phoneticPr fontId="24"/>
  </si>
  <si>
    <t>利用延人員数</t>
    <rPh sb="0" eb="2">
      <t>リヨウ</t>
    </rPh>
    <rPh sb="2" eb="5">
      <t>ノベジンイン</t>
    </rPh>
    <rPh sb="5" eb="6">
      <t>スウ</t>
    </rPh>
    <phoneticPr fontId="24"/>
  </si>
  <si>
    <t>１月の常勤換算数</t>
  </si>
  <si>
    <r>
      <rPr>
        <sz val="11"/>
        <color auto="1"/>
        <rFont val="DejaVu Sans"/>
      </rPr>
      <t>「異動項目」欄には、</t>
    </r>
    <r>
      <rPr>
        <sz val="11"/>
        <color auto="1"/>
        <rFont val="HGSｺﾞｼｯｸM"/>
      </rPr>
      <t>(</t>
    </r>
    <r>
      <rPr>
        <sz val="11"/>
        <color auto="1"/>
        <rFont val="DejaVu Sans"/>
      </rPr>
      <t>別紙</t>
    </r>
    <r>
      <rPr>
        <sz val="11"/>
        <color auto="1"/>
        <rFont val="HGSｺﾞｼｯｸM"/>
      </rPr>
      <t>1</t>
    </r>
    <r>
      <rPr>
        <sz val="11"/>
        <color auto="1"/>
        <rFont val="DejaVu Sans"/>
      </rPr>
      <t>－３</t>
    </r>
    <r>
      <rPr>
        <sz val="11"/>
        <color auto="1"/>
        <rFont val="HGSｺﾞｼｯｸM"/>
      </rPr>
      <t>)</t>
    </r>
    <r>
      <rPr>
        <sz val="11"/>
        <color auto="1"/>
        <rFont val="DejaVu Sans"/>
      </rPr>
      <t>「介護給付費算定に係る体制等状況一覧表」に掲げる項目（施設等の区分、人員配置区分、</t>
    </r>
  </si>
  <si>
    <t>２．算定期間</t>
    <rPh sb="2" eb="4">
      <t>サンテイ</t>
    </rPh>
    <rPh sb="4" eb="6">
      <t>キカン</t>
    </rPh>
    <phoneticPr fontId="24"/>
  </si>
  <si>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4"/>
  </si>
  <si>
    <t>ア．前年度（３月を除く）の実績の平均</t>
    <rPh sb="2" eb="5">
      <t>ゼンネンド</t>
    </rPh>
    <rPh sb="7" eb="8">
      <t>ガツ</t>
    </rPh>
    <rPh sb="9" eb="10">
      <t>ノゾ</t>
    </rPh>
    <rPh sb="13" eb="15">
      <t>ジッセキ</t>
    </rPh>
    <rPh sb="16" eb="18">
      <t>ヘイキン</t>
    </rPh>
    <phoneticPr fontId="24"/>
  </si>
  <si>
    <t>利用者の総数
（要支援者は
含めない）</t>
    <rPh sb="0" eb="3">
      <t>リヨウシャ</t>
    </rPh>
    <rPh sb="4" eb="6">
      <t>ソウスウ</t>
    </rPh>
    <rPh sb="8" eb="11">
      <t>ヨウシエン</t>
    </rPh>
    <rPh sb="11" eb="12">
      <t>シャ</t>
    </rPh>
    <rPh sb="14" eb="15">
      <t>フク</t>
    </rPh>
    <phoneticPr fontId="24"/>
  </si>
  <si>
    <t>(</t>
  </si>
  <si>
    <t>合計</t>
    <rPh sb="0" eb="2">
      <t>ゴウケイ</t>
    </rPh>
    <phoneticPr fontId="24"/>
  </si>
  <si>
    <t>（標準様式1）</t>
    <rPh sb="1" eb="3">
      <t>ヒョウジュン</t>
    </rPh>
    <rPh sb="3" eb="5">
      <t>ヨウシキ</t>
    </rPh>
    <phoneticPr fontId="24"/>
  </si>
  <si>
    <t>割合</t>
    <rPh sb="0" eb="2">
      <t>ワリアイ</t>
    </rPh>
    <phoneticPr fontId="24"/>
  </si>
  <si>
    <t>　介護老人福祉施設</t>
    <rPh sb="1" eb="3">
      <t>カイゴ</t>
    </rPh>
    <rPh sb="3" eb="5">
      <t>ロウジン</t>
    </rPh>
    <rPh sb="5" eb="7">
      <t>フクシ</t>
    </rPh>
    <rPh sb="7" eb="9">
      <t>シセツ</t>
    </rPh>
    <phoneticPr fontId="24"/>
  </si>
  <si>
    <t>月</t>
  </si>
  <si>
    <t>（注意事項）</t>
    <rPh sb="1" eb="3">
      <t>チュウイ</t>
    </rPh>
    <rPh sb="3" eb="5">
      <t>ジコウ</t>
    </rPh>
    <phoneticPr fontId="24"/>
  </si>
  <si>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4"/>
  </si>
  <si>
    <t>（ｃ）</t>
  </si>
  <si>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4"/>
  </si>
  <si>
    <r>
      <t>・</t>
    </r>
    <r>
      <rPr>
        <sz val="11"/>
        <color auto="1"/>
        <rFont val="ＭＳ Ｐゴシック"/>
      </rPr>
      <t>「１．日常生活自立度のランクがⅢ以上の者の割合の算出基準」で、</t>
    </r>
  </si>
  <si>
    <t>常勤換算平均 【A】</t>
    <rPh sb="0" eb="2">
      <t>ジョウキン</t>
    </rPh>
    <rPh sb="2" eb="4">
      <t>カンサン</t>
    </rPh>
    <rPh sb="4" eb="6">
      <t>ヘイキン</t>
    </rPh>
    <phoneticPr fontId="24"/>
  </si>
  <si>
    <t>↓R3.４月以降</t>
    <rPh sb="5" eb="6">
      <t>ガツ</t>
    </rPh>
    <rPh sb="6" eb="8">
      <t>イコウ</t>
    </rPh>
    <phoneticPr fontId="34"/>
  </si>
  <si>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4"/>
  </si>
  <si>
    <t>Ⅰ→７０％以上又は
勤続年数１０年以上介護福祉士２５％以上
Ⅱ→５０％以上
Ⅲ→４０％以上</t>
    <rPh sb="7" eb="8">
      <t>マタ</t>
    </rPh>
    <rPh sb="10" eb="12">
      <t>キンゾク</t>
    </rPh>
    <rPh sb="12" eb="14">
      <t>ネンスウ</t>
    </rPh>
    <rPh sb="16" eb="19">
      <t>ネンイジョウ</t>
    </rPh>
    <rPh sb="19" eb="24">
      <t>カイゴフクシシ</t>
    </rPh>
    <rPh sb="27" eb="29">
      <t>イジョウ</t>
    </rPh>
    <rPh sb="43" eb="45">
      <t>イジョウ</t>
    </rPh>
    <phoneticPr fontId="24"/>
  </si>
  <si>
    <t>認知症加算に係る届出書</t>
    <rPh sb="0" eb="3">
      <t>ニンチショウ</t>
    </rPh>
    <rPh sb="3" eb="5">
      <t>カサン</t>
    </rPh>
    <rPh sb="6" eb="7">
      <t>カカ</t>
    </rPh>
    <rPh sb="8" eb="11">
      <t>トドケデショ</t>
    </rPh>
    <phoneticPr fontId="24"/>
  </si>
  <si>
    <t>7　地域密着型通所介護</t>
    <rPh sb="2" eb="7">
      <t>チイキミッチャクガタ</t>
    </rPh>
    <rPh sb="7" eb="11">
      <t>ツウショカイゴ</t>
    </rPh>
    <phoneticPr fontId="24"/>
  </si>
  <si>
    <t>（通所介護、地域密着型通所介護）</t>
    <rPh sb="1" eb="3">
      <t>ツウショ</t>
    </rPh>
    <rPh sb="3" eb="5">
      <t>カイゴ</t>
    </rPh>
    <rPh sb="6" eb="8">
      <t>チイキ</t>
    </rPh>
    <rPh sb="8" eb="11">
      <t>ミッチャクガタ</t>
    </rPh>
    <rPh sb="11" eb="13">
      <t>ツウショ</t>
    </rPh>
    <rPh sb="13" eb="15">
      <t>カイゴ</t>
    </rPh>
    <phoneticPr fontId="24"/>
  </si>
  <si>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4"/>
  </si>
  <si>
    <t xml:space="preserve"> 　　 記入の順序は、職種ごとにまとめてください。</t>
    <rPh sb="4" eb="6">
      <t>キニュウ</t>
    </rPh>
    <rPh sb="7" eb="9">
      <t>ジュンジョ</t>
    </rPh>
    <rPh sb="11" eb="13">
      <t>ショクシュ</t>
    </rPh>
    <phoneticPr fontId="24"/>
  </si>
  <si>
    <t>備　　考</t>
  </si>
  <si>
    <t>人</t>
    <rPh sb="0" eb="1">
      <t>ヒト</t>
    </rPh>
    <phoneticPr fontId="24"/>
  </si>
  <si>
    <t>従業者の勤務の体制及び勤務形態一覧表＜標準様式１＞</t>
  </si>
  <si>
    <t>時間）</t>
    <rPh sb="0" eb="2">
      <t>ジカン</t>
    </rPh>
    <phoneticPr fontId="24"/>
  </si>
  <si>
    <t>③　②÷①×100</t>
  </si>
  <si>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4"/>
  </si>
  <si>
    <t>従業者の勤務の体制及び勤務形態一覧表＜標準様式１＞</t>
    <rPh sb="0" eb="3">
      <t>ジュウギョウシャ</t>
    </rPh>
    <rPh sb="4" eb="6">
      <t>キンム</t>
    </rPh>
    <rPh sb="7" eb="9">
      <t>タイセイ</t>
    </rPh>
    <rPh sb="9" eb="10">
      <t>オヨ</t>
    </rPh>
    <rPh sb="11" eb="13">
      <t>キンム</t>
    </rPh>
    <rPh sb="13" eb="15">
      <t>ケイタイ</t>
    </rPh>
    <rPh sb="15" eb="17">
      <t>イチラン</t>
    </rPh>
    <rPh sb="17" eb="18">
      <t>ヒョウ</t>
    </rPh>
    <phoneticPr fontId="24"/>
  </si>
  <si>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</si>
  <si>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4"/>
  </si>
  <si>
    <t xml:space="preserve">  介護予防小規模多機能型居宅介護</t>
    <rPh sb="2" eb="4">
      <t>カイゴ</t>
    </rPh>
    <rPh sb="4" eb="6">
      <t>ヨボウ</t>
    </rPh>
    <rPh sb="6" eb="9">
      <t>ショウキボ</t>
    </rPh>
    <rPh sb="9" eb="13">
      <t>タキノウガタ</t>
    </rPh>
    <rPh sb="13" eb="15">
      <t>キョタク</t>
    </rPh>
    <rPh sb="15" eb="17">
      <t>カイゴ</t>
    </rPh>
    <phoneticPr fontId="24"/>
  </si>
  <si>
    <t>地域密着型
通所介護</t>
    <rPh sb="0" eb="5">
      <t>チイキミッチャクガタ</t>
    </rPh>
    <rPh sb="6" eb="10">
      <t>ツウショカイゴ</t>
    </rPh>
    <phoneticPr fontId="24"/>
  </si>
  <si>
    <t>・シフト記号が足りない場合は、適宜、行を追加してください。</t>
    <rPh sb="4" eb="6">
      <t>キゴウ</t>
    </rPh>
    <rPh sb="7" eb="8">
      <t>タ</t>
    </rPh>
    <rPh sb="11" eb="13">
      <t>バアイ</t>
    </rPh>
    <rPh sb="15" eb="17">
      <t>テキギ</t>
    </rPh>
    <rPh sb="18" eb="19">
      <t>ギョウ</t>
    </rPh>
    <rPh sb="20" eb="22">
      <t>ツイカ</t>
    </rPh>
    <phoneticPr fontId="24"/>
  </si>
  <si>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</si>
  <si>
    <t>施　設　種　別</t>
    <rPh sb="0" eb="1">
      <t>シ</t>
    </rPh>
    <rPh sb="2" eb="3">
      <t>セツ</t>
    </rPh>
    <rPh sb="4" eb="5">
      <t>タネ</t>
    </rPh>
    <rPh sb="6" eb="7">
      <t>ベツ</t>
    </rPh>
    <phoneticPr fontId="24"/>
  </si>
  <si>
    <t>年月日</t>
  </si>
  <si>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4"/>
  </si>
  <si>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4"/>
  </si>
  <si>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4"/>
  </si>
  <si>
    <t>カ　ナ</t>
  </si>
  <si>
    <t xml:space="preserve">  年　　　月　　　日</t>
    <rPh sb="2" eb="3">
      <t>ネン</t>
    </rPh>
    <rPh sb="6" eb="7">
      <t>ガツ</t>
    </rPh>
    <rPh sb="10" eb="11">
      <t>ニチ</t>
    </rPh>
    <phoneticPr fontId="24"/>
  </si>
  <si>
    <t>住所</t>
  </si>
  <si>
    <t>職　　務　　に　　関　　連　　す　　る　　資　　格</t>
    <rPh sb="0" eb="1">
      <t>ショク</t>
    </rPh>
    <rPh sb="3" eb="4">
      <t>ツトム</t>
    </rPh>
    <rPh sb="9" eb="10">
      <t>セキ</t>
    </rPh>
    <rPh sb="12" eb="13">
      <t>レン</t>
    </rPh>
    <rPh sb="21" eb="22">
      <t>シ</t>
    </rPh>
    <rPh sb="24" eb="25">
      <t>カク</t>
    </rPh>
    <phoneticPr fontId="24"/>
  </si>
  <si>
    <t>勤続期間</t>
    <rPh sb="0" eb="2">
      <t>キンゾク</t>
    </rPh>
    <rPh sb="2" eb="4">
      <t>キカン</t>
    </rPh>
    <phoneticPr fontId="24"/>
  </si>
  <si>
    <t>（郵便番号　　　　－　　　　　）</t>
  </si>
  <si>
    <t>主　　な　　職　　歴　　等</t>
    <rPh sb="0" eb="1">
      <t>オモ</t>
    </rPh>
    <rPh sb="6" eb="7">
      <t>ショク</t>
    </rPh>
    <rPh sb="9" eb="10">
      <t>レキ</t>
    </rPh>
    <rPh sb="12" eb="13">
      <t>トウ</t>
    </rPh>
    <phoneticPr fontId="24"/>
  </si>
  <si>
    <t>　　年　　月　　～　　　年　　月</t>
    <rPh sb="2" eb="3">
      <t>ネン</t>
    </rPh>
    <rPh sb="5" eb="6">
      <t>ガツ</t>
    </rPh>
    <rPh sb="12" eb="13">
      <t>ネン</t>
    </rPh>
    <rPh sb="15" eb="16">
      <t>ガツ</t>
    </rPh>
    <phoneticPr fontId="24"/>
  </si>
  <si>
    <t>(機能訓練指導員の配置　有・無）</t>
    <rPh sb="1" eb="3">
      <t>キノウ</t>
    </rPh>
    <rPh sb="3" eb="5">
      <t>クンレン</t>
    </rPh>
    <rPh sb="5" eb="8">
      <t>シドウイン</t>
    </rPh>
    <rPh sb="9" eb="11">
      <t>ハイチ</t>
    </rPh>
    <rPh sb="12" eb="13">
      <t>ア</t>
    </rPh>
    <rPh sb="14" eb="15">
      <t>ナ</t>
    </rPh>
    <phoneticPr fontId="95"/>
  </si>
  <si>
    <t>4週目</t>
    <rPh sb="1" eb="2">
      <t>シュウ</t>
    </rPh>
    <rPh sb="2" eb="3">
      <t>メ</t>
    </rPh>
    <phoneticPr fontId="24"/>
  </si>
  <si>
    <t>資　　格　　の　　種　　類</t>
    <rPh sb="0" eb="1">
      <t>シ</t>
    </rPh>
    <rPh sb="3" eb="4">
      <t>カク</t>
    </rPh>
    <rPh sb="9" eb="10">
      <t>タネ</t>
    </rPh>
    <rPh sb="12" eb="13">
      <t>タグイ</t>
    </rPh>
    <phoneticPr fontId="24"/>
  </si>
  <si>
    <t>（研修等の受講の状況等）</t>
  </si>
  <si>
    <t>住所・電話番号は、自宅のものを記入してください。</t>
  </si>
  <si>
    <t>１．基本サービス（栄養ケア・マネジメントの実施）</t>
    <rPh sb="2" eb="4">
      <t>キホン</t>
    </rPh>
    <rPh sb="9" eb="11">
      <t>エイヨウ</t>
    </rPh>
    <rPh sb="21" eb="23">
      <t>ジッシ</t>
    </rPh>
    <phoneticPr fontId="24"/>
  </si>
  <si>
    <t>サービス提供体制強化加算に関する確認書　（介護福祉士）　〔前年度の実績が６月に満たない事業所・施設用〕</t>
    <rPh sb="4" eb="6">
      <t>テイキョウ</t>
    </rPh>
    <rPh sb="6" eb="8">
      <t>タイセイ</t>
    </rPh>
    <rPh sb="8" eb="10">
      <t>キョウカ</t>
    </rPh>
    <rPh sb="10" eb="12">
      <t>カサン</t>
    </rPh>
    <rPh sb="13" eb="14">
      <t>カン</t>
    </rPh>
    <rPh sb="16" eb="19">
      <t>カクニンショ</t>
    </rPh>
    <rPh sb="21" eb="23">
      <t>カイゴ</t>
    </rPh>
    <rPh sb="23" eb="26">
      <t>フクシシ</t>
    </rPh>
    <rPh sb="43" eb="46">
      <t>ジギョウショ</t>
    </rPh>
    <phoneticPr fontId="24"/>
  </si>
  <si>
    <t>（２）　加算算定・特例適用の届出</t>
    <rPh sb="4" eb="6">
      <t>カサン</t>
    </rPh>
    <rPh sb="6" eb="8">
      <t>サンテイ</t>
    </rPh>
    <rPh sb="9" eb="11">
      <t>トクレイ</t>
    </rPh>
    <rPh sb="11" eb="13">
      <t>テキヨウ</t>
    </rPh>
    <rPh sb="14" eb="16">
      <t>トドケデ</t>
    </rPh>
    <phoneticPr fontId="34"/>
  </si>
  <si>
    <t>【参考】　介護福祉士の割合（算定要件）</t>
    <rPh sb="1" eb="3">
      <t>サンコウ</t>
    </rPh>
    <rPh sb="5" eb="7">
      <t>カイゴ</t>
    </rPh>
    <rPh sb="7" eb="9">
      <t>フクシ</t>
    </rPh>
    <rPh sb="9" eb="10">
      <t>シ</t>
    </rPh>
    <rPh sb="11" eb="13">
      <t>ワリアイ</t>
    </rPh>
    <rPh sb="14" eb="16">
      <t>サンテイ</t>
    </rPh>
    <rPh sb="16" eb="18">
      <t>ヨウケン</t>
    </rPh>
    <phoneticPr fontId="24"/>
  </si>
  <si>
    <t>（介護予防）通所リハビリテーション</t>
    <rPh sb="1" eb="3">
      <t>カイゴ</t>
    </rPh>
    <rPh sb="3" eb="5">
      <t>ヨボウ</t>
    </rPh>
    <rPh sb="6" eb="8">
      <t>ツウショ</t>
    </rPh>
    <phoneticPr fontId="24"/>
  </si>
  <si>
    <t>加算Ⅰ：勤続年数10年以上介護福祉士25％以上で適
加算Ⅲ：勤続年数７年以上の者が３０％以上で適</t>
    <rPh sb="0" eb="2">
      <t>カサン</t>
    </rPh>
    <rPh sb="4" eb="6">
      <t>キンゾク</t>
    </rPh>
    <rPh sb="6" eb="8">
      <t>ネンスウ</t>
    </rPh>
    <rPh sb="10" eb="11">
      <t>ネン</t>
    </rPh>
    <rPh sb="11" eb="13">
      <t>イジョウ</t>
    </rPh>
    <rPh sb="13" eb="15">
      <t>カイゴ</t>
    </rPh>
    <rPh sb="15" eb="18">
      <t>フクシシ</t>
    </rPh>
    <rPh sb="21" eb="23">
      <t>イジョウ</t>
    </rPh>
    <rPh sb="24" eb="25">
      <t>テキ</t>
    </rPh>
    <rPh sb="26" eb="28">
      <t>カサン</t>
    </rPh>
    <rPh sb="30" eb="32">
      <t>キンゾク</t>
    </rPh>
    <rPh sb="32" eb="34">
      <t>ネンスウ</t>
    </rPh>
    <rPh sb="35" eb="36">
      <t>ネン</t>
    </rPh>
    <rPh sb="36" eb="38">
      <t>イジョウ</t>
    </rPh>
    <rPh sb="39" eb="40">
      <t>モノ</t>
    </rPh>
    <rPh sb="44" eb="46">
      <t>イジョウ</t>
    </rPh>
    <rPh sb="47" eb="48">
      <t>テキ</t>
    </rPh>
    <phoneticPr fontId="24"/>
  </si>
  <si>
    <t>適　・　否</t>
    <rPh sb="0" eb="1">
      <t>テキ</t>
    </rPh>
    <rPh sb="4" eb="5">
      <t>ヒ</t>
    </rPh>
    <phoneticPr fontId="24"/>
  </si>
  <si>
    <t>12月</t>
    <rPh sb="2" eb="3">
      <t>ガツ</t>
    </rPh>
    <phoneticPr fontId="24"/>
  </si>
  <si>
    <t>加算算定の延長を求める理由</t>
    <rPh sb="0" eb="2">
      <t>カサン</t>
    </rPh>
    <rPh sb="2" eb="4">
      <t>サンテイ</t>
    </rPh>
    <rPh sb="5" eb="7">
      <t>エンチョウ</t>
    </rPh>
    <rPh sb="8" eb="9">
      <t>モト</t>
    </rPh>
    <rPh sb="11" eb="13">
      <t>リユウ</t>
    </rPh>
    <phoneticPr fontId="34"/>
  </si>
  <si>
    <t>（介護予防）認知症対応型通所介護</t>
    <rPh sb="1" eb="3">
      <t>カイゴ</t>
    </rPh>
    <rPh sb="3" eb="5">
      <t>ヨボウ</t>
    </rPh>
    <rPh sb="6" eb="9">
      <t>ニンチショウ</t>
    </rPh>
    <rPh sb="9" eb="12">
      <t>タイオウガタ</t>
    </rPh>
    <rPh sb="12" eb="14">
      <t>ツウショ</t>
    </rPh>
    <rPh sb="14" eb="16">
      <t>カイゴ</t>
    </rPh>
    <phoneticPr fontId="24"/>
  </si>
  <si>
    <t>月</t>
    <rPh sb="0" eb="1">
      <t>ツキ</t>
    </rPh>
    <phoneticPr fontId="24"/>
  </si>
  <si>
    <t>介護職員のうち、介護福祉士の氏名、常勤換算数　（届出月前３か月の平均）</t>
    <rPh sb="0" eb="2">
      <t>カイゴ</t>
    </rPh>
    <rPh sb="2" eb="4">
      <t>ショクイン</t>
    </rPh>
    <rPh sb="8" eb="10">
      <t>カイゴ</t>
    </rPh>
    <rPh sb="10" eb="13">
      <t>フクシシ</t>
    </rPh>
    <rPh sb="14" eb="16">
      <t>シメイ</t>
    </rPh>
    <rPh sb="17" eb="19">
      <t>ジョウキン</t>
    </rPh>
    <rPh sb="19" eb="21">
      <t>カンサン</t>
    </rPh>
    <rPh sb="21" eb="22">
      <t>スウ</t>
    </rPh>
    <rPh sb="24" eb="26">
      <t>トドケデ</t>
    </rPh>
    <rPh sb="26" eb="27">
      <t>ツキ</t>
    </rPh>
    <rPh sb="27" eb="28">
      <t>マエ</t>
    </rPh>
    <rPh sb="30" eb="31">
      <t>ガツ</t>
    </rPh>
    <phoneticPr fontId="24"/>
  </si>
  <si>
    <t>指定居宅サービス事業者等による介護給付費の割引に係る割引率の設定について＜別紙４＞</t>
    <rPh sb="0" eb="2">
      <t>シテイ</t>
    </rPh>
    <rPh sb="2" eb="4">
      <t>キョタク</t>
    </rPh>
    <rPh sb="8" eb="11">
      <t>ジギョウシャ</t>
    </rPh>
    <rPh sb="11" eb="12">
      <t>トウ</t>
    </rPh>
    <rPh sb="15" eb="17">
      <t>カイゴ</t>
    </rPh>
    <rPh sb="17" eb="20">
      <t>キュウフヒ</t>
    </rPh>
    <rPh sb="21" eb="23">
      <t>ワリビキ</t>
    </rPh>
    <rPh sb="24" eb="25">
      <t>カカ</t>
    </rPh>
    <rPh sb="26" eb="29">
      <t>ワリビキリツ</t>
    </rPh>
    <rPh sb="30" eb="32">
      <t>セッテイ</t>
    </rPh>
    <rPh sb="37" eb="39">
      <t>ベッシ</t>
    </rPh>
    <phoneticPr fontId="24"/>
  </si>
  <si>
    <t>）</t>
  </si>
  <si>
    <t>ａ．入所者数</t>
    <rPh sb="2" eb="5">
      <t>ニュウショシャ</t>
    </rPh>
    <rPh sb="5" eb="6">
      <t>スウ</t>
    </rPh>
    <phoneticPr fontId="24"/>
  </si>
  <si>
    <t>資格の種類</t>
    <rPh sb="0" eb="2">
      <t>シカク</t>
    </rPh>
    <rPh sb="3" eb="5">
      <t>シュルイ</t>
    </rPh>
    <phoneticPr fontId="24"/>
  </si>
  <si>
    <t>月の常勤換算数</t>
  </si>
  <si>
    <t>（注）常勤・非常勤の区分について</t>
    <rPh sb="1" eb="2">
      <t>チュウ</t>
    </rPh>
    <rPh sb="3" eb="5">
      <t>ジョウキン</t>
    </rPh>
    <rPh sb="6" eb="9">
      <t>ヒジョウキン</t>
    </rPh>
    <rPh sb="10" eb="12">
      <t>クブン</t>
    </rPh>
    <phoneticPr fontId="24"/>
  </si>
  <si>
    <t>常勤換算平均　【B】</t>
    <rPh sb="0" eb="2">
      <t>ジョウキン</t>
    </rPh>
    <rPh sb="2" eb="4">
      <t>カンサン</t>
    </rPh>
    <rPh sb="4" eb="6">
      <t>ヘイキン</t>
    </rPh>
    <phoneticPr fontId="24"/>
  </si>
  <si>
    <t>算定要件は上記参照</t>
    <rPh sb="0" eb="2">
      <t>サンテイ</t>
    </rPh>
    <rPh sb="2" eb="4">
      <t>ヨウケン</t>
    </rPh>
    <rPh sb="5" eb="7">
      <t>ジョウキ</t>
    </rPh>
    <rPh sb="7" eb="9">
      <t>サンショウ</t>
    </rPh>
    <phoneticPr fontId="24"/>
  </si>
  <si>
    <t>12月の常勤換算数</t>
    <rPh sb="2" eb="3">
      <t>ガツ</t>
    </rPh>
    <rPh sb="4" eb="6">
      <t>ジョウキン</t>
    </rPh>
    <rPh sb="6" eb="8">
      <t>カンサン</t>
    </rPh>
    <rPh sb="8" eb="9">
      <t>スウ</t>
    </rPh>
    <phoneticPr fontId="24"/>
  </si>
  <si>
    <t>電話番号</t>
    <rPh sb="0" eb="2">
      <t>デンワ</t>
    </rPh>
    <rPh sb="2" eb="4">
      <t>バンゴウ</t>
    </rPh>
    <phoneticPr fontId="34"/>
  </si>
  <si>
    <t>　届出月前３か月の平均の状況で作成すること。（４月１日から算定を行う場合は、１２月、１月、２月の平均）</t>
    <rPh sb="1" eb="3">
      <t>トドケデ</t>
    </rPh>
    <rPh sb="3" eb="4">
      <t>ガツ</t>
    </rPh>
    <rPh sb="4" eb="5">
      <t>マエ</t>
    </rPh>
    <rPh sb="7" eb="8">
      <t>ゲツ</t>
    </rPh>
    <rPh sb="9" eb="11">
      <t>ヘイキン</t>
    </rPh>
    <rPh sb="12" eb="14">
      <t>ジョウキョウ</t>
    </rPh>
    <rPh sb="15" eb="17">
      <t>サクセイ</t>
    </rPh>
    <phoneticPr fontId="24"/>
  </si>
  <si>
    <t>：</t>
  </si>
  <si>
    <t>o</t>
  </si>
  <si>
    <t>　３か月間の平均で届出を行った場合は、届出月以降においても直近３か月間の職員の割合につき、毎月継続的に所定の割合を維持する必要がある。その割合については、毎月記録するとともに、所定の割合を下回った場合には、加算の取り下げを行うこと。</t>
    <rPh sb="3" eb="4">
      <t>ゲツ</t>
    </rPh>
    <rPh sb="4" eb="5">
      <t>カン</t>
    </rPh>
    <rPh sb="6" eb="8">
      <t>ヘイキン</t>
    </rPh>
    <rPh sb="9" eb="11">
      <t>トドケデ</t>
    </rPh>
    <rPh sb="12" eb="13">
      <t>オコナ</t>
    </rPh>
    <rPh sb="15" eb="17">
      <t>バアイ</t>
    </rPh>
    <rPh sb="19" eb="21">
      <t>トドケデ</t>
    </rPh>
    <rPh sb="21" eb="22">
      <t>ツキ</t>
    </rPh>
    <rPh sb="22" eb="24">
      <t>イコウ</t>
    </rPh>
    <rPh sb="29" eb="31">
      <t>チョッキン</t>
    </rPh>
    <rPh sb="33" eb="34">
      <t>ゲツ</t>
    </rPh>
    <rPh sb="34" eb="35">
      <t>カン</t>
    </rPh>
    <rPh sb="36" eb="38">
      <t>ショクイン</t>
    </rPh>
    <rPh sb="39" eb="41">
      <t>ワリアイ</t>
    </rPh>
    <rPh sb="45" eb="47">
      <t>マイツキ</t>
    </rPh>
    <rPh sb="47" eb="50">
      <t>ケイゾクテキ</t>
    </rPh>
    <rPh sb="51" eb="53">
      <t>ショテイ</t>
    </rPh>
    <rPh sb="54" eb="56">
      <t>ワリアイ</t>
    </rPh>
    <rPh sb="57" eb="59">
      <t>イジ</t>
    </rPh>
    <rPh sb="61" eb="63">
      <t>ヒツヨウ</t>
    </rPh>
    <rPh sb="69" eb="71">
      <t>ワリアイ</t>
    </rPh>
    <rPh sb="77" eb="79">
      <t>マイツキ</t>
    </rPh>
    <rPh sb="79" eb="81">
      <t>キロク</t>
    </rPh>
    <rPh sb="88" eb="90">
      <t>ショテイ</t>
    </rPh>
    <rPh sb="91" eb="93">
      <t>ワリアイ</t>
    </rPh>
    <rPh sb="94" eb="96">
      <t>シタマワ</t>
    </rPh>
    <rPh sb="98" eb="100">
      <t>バアイ</t>
    </rPh>
    <rPh sb="103" eb="105">
      <t>カサン</t>
    </rPh>
    <rPh sb="106" eb="107">
      <t>ト</t>
    </rPh>
    <rPh sb="108" eb="109">
      <t>サ</t>
    </rPh>
    <rPh sb="111" eb="112">
      <t>オコナ</t>
    </rPh>
    <phoneticPr fontId="24"/>
  </si>
  <si>
    <t>)</t>
  </si>
  <si>
    <t>【参考】　当該加算に係る対象職種一覧</t>
    <rPh sb="1" eb="3">
      <t>サンコウ</t>
    </rPh>
    <rPh sb="5" eb="7">
      <t>トウガイ</t>
    </rPh>
    <rPh sb="7" eb="9">
      <t>カサン</t>
    </rPh>
    <rPh sb="10" eb="11">
      <t>カカ</t>
    </rPh>
    <rPh sb="12" eb="14">
      <t>タイショウ</t>
    </rPh>
    <rPh sb="14" eb="16">
      <t>ショクシュ</t>
    </rPh>
    <rPh sb="16" eb="18">
      <t>イチラン</t>
    </rPh>
    <phoneticPr fontId="24"/>
  </si>
  <si>
    <t>理学療法士、作業療法士、言語聴覚士、看護・介護職員</t>
    <rPh sb="0" eb="5">
      <t>リガク</t>
    </rPh>
    <rPh sb="6" eb="11">
      <t>サギョウ</t>
    </rPh>
    <rPh sb="12" eb="14">
      <t>ゲンゴ</t>
    </rPh>
    <rPh sb="14" eb="17">
      <t>チョウカクシ</t>
    </rPh>
    <rPh sb="18" eb="20">
      <t>カンゴ</t>
    </rPh>
    <rPh sb="21" eb="23">
      <t>カイゴ</t>
    </rPh>
    <rPh sb="23" eb="25">
      <t>ショクイン</t>
    </rPh>
    <phoneticPr fontId="24"/>
  </si>
  <si>
    <t>サービスを直接提供する職員の常勤換算数　（届出月前３か月の平均）</t>
    <rPh sb="5" eb="7">
      <t>チョクセツ</t>
    </rPh>
    <rPh sb="7" eb="9">
      <t>テイキョウ</t>
    </rPh>
    <rPh sb="11" eb="13">
      <t>ショクイン</t>
    </rPh>
    <rPh sb="14" eb="16">
      <t>ジョウキン</t>
    </rPh>
    <rPh sb="16" eb="18">
      <t>カンサン</t>
    </rPh>
    <rPh sb="18" eb="19">
      <t>スウ</t>
    </rPh>
    <phoneticPr fontId="24"/>
  </si>
  <si>
    <t>連絡先</t>
  </si>
  <si>
    <t>日</t>
  </si>
  <si>
    <t>加算Ⅲ：サービスを直接提供する職員のうち勤続年数７年以上の者の氏名、常勤換算数　（３月を除く前年度の平均）</t>
    <rPh sb="0" eb="2">
      <t>カサン</t>
    </rPh>
    <rPh sb="9" eb="11">
      <t>チョクセツ</t>
    </rPh>
    <rPh sb="11" eb="13">
      <t>テイキョウ</t>
    </rPh>
    <rPh sb="15" eb="17">
      <t>ショクイン</t>
    </rPh>
    <rPh sb="20" eb="22">
      <t>キンゾク</t>
    </rPh>
    <rPh sb="22" eb="24">
      <t>ネンスウ</t>
    </rPh>
    <rPh sb="31" eb="32">
      <t>シ</t>
    </rPh>
    <rPh sb="32" eb="33">
      <t>メイ</t>
    </rPh>
    <rPh sb="34" eb="36">
      <t>ジョウキン</t>
    </rPh>
    <rPh sb="36" eb="38">
      <t>カンサン</t>
    </rPh>
    <rPh sb="38" eb="39">
      <t>スウ</t>
    </rPh>
    <rPh sb="42" eb="43">
      <t>ガツ</t>
    </rPh>
    <rPh sb="44" eb="45">
      <t>ノゾ</t>
    </rPh>
    <phoneticPr fontId="24"/>
  </si>
  <si>
    <t>職　　種</t>
    <rPh sb="0" eb="1">
      <t>ショク</t>
    </rPh>
    <rPh sb="3" eb="4">
      <t>タネ</t>
    </rPh>
    <phoneticPr fontId="24"/>
  </si>
  <si>
    <t>１月</t>
  </si>
  <si>
    <t>９月の常勤換算数</t>
    <rPh sb="1" eb="2">
      <t>ガツ</t>
    </rPh>
    <rPh sb="3" eb="5">
      <t>ジョウキン</t>
    </rPh>
    <rPh sb="5" eb="7">
      <t>カンサン</t>
    </rPh>
    <rPh sb="7" eb="8">
      <t>スウ</t>
    </rPh>
    <phoneticPr fontId="24"/>
  </si>
  <si>
    <t>勤続年数</t>
    <rPh sb="0" eb="2">
      <t>キンゾク</t>
    </rPh>
    <rPh sb="2" eb="4">
      <t>ネンスウ</t>
    </rPh>
    <phoneticPr fontId="24"/>
  </si>
  <si>
    <t>氏　　名</t>
    <rPh sb="0" eb="1">
      <t>シ</t>
    </rPh>
    <rPh sb="3" eb="4">
      <t>メイ</t>
    </rPh>
    <phoneticPr fontId="24"/>
  </si>
  <si>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4"/>
  </si>
  <si>
    <t>　「×月の常勤換算数」の欄は、月ごとに小数点第２位以下を切り捨ててください。</t>
    <rPh sb="3" eb="4">
      <t>ツキ</t>
    </rPh>
    <rPh sb="5" eb="7">
      <t>ジョウキン</t>
    </rPh>
    <rPh sb="7" eb="9">
      <t>カンサン</t>
    </rPh>
    <rPh sb="9" eb="10">
      <t>スウ</t>
    </rPh>
    <rPh sb="12" eb="13">
      <t>ラン</t>
    </rPh>
    <rPh sb="15" eb="16">
      <t>ツキ</t>
    </rPh>
    <rPh sb="19" eb="22">
      <t>ショウスウテン</t>
    </rPh>
    <rPh sb="22" eb="23">
      <t>ダイ</t>
    </rPh>
    <rPh sb="24" eb="27">
      <t>イイカ</t>
    </rPh>
    <rPh sb="28" eb="29">
      <t>キ</t>
    </rPh>
    <rPh sb="30" eb="31">
      <t>ス</t>
    </rPh>
    <phoneticPr fontId="24"/>
  </si>
  <si>
    <t>←</t>
  </si>
  <si>
    <t>自由記載欄</t>
    <rPh sb="0" eb="2">
      <t>ジユウ</t>
    </rPh>
    <rPh sb="2" eb="4">
      <t>キサイ</t>
    </rPh>
    <rPh sb="4" eb="5">
      <t>ラン</t>
    </rPh>
    <phoneticPr fontId="24"/>
  </si>
  <si>
    <t>　勤続年数とは、各月の前月の末日時点における勤続年数をいう。</t>
    <rPh sb="1" eb="3">
      <t>キンゾク</t>
    </rPh>
    <rPh sb="3" eb="5">
      <t>ネンスウ</t>
    </rPh>
    <rPh sb="8" eb="10">
      <t>カクツキ</t>
    </rPh>
    <rPh sb="11" eb="13">
      <t>ゼンゲツ</t>
    </rPh>
    <rPh sb="14" eb="16">
      <t>マツジツ</t>
    </rPh>
    <rPh sb="16" eb="18">
      <t>ジテン</t>
    </rPh>
    <rPh sb="22" eb="24">
      <t>キンゾク</t>
    </rPh>
    <rPh sb="24" eb="26">
      <t>ネンスウ</t>
    </rPh>
    <phoneticPr fontId="24"/>
  </si>
  <si>
    <t>氏　名</t>
    <rPh sb="0" eb="1">
      <t>シ</t>
    </rPh>
    <rPh sb="2" eb="3">
      <t>メイ</t>
    </rPh>
    <phoneticPr fontId="24"/>
  </si>
  <si>
    <t>４月の常勤換算数</t>
  </si>
  <si>
    <t>加算Ⅰ：勤続年数10年以上介護福祉士25％以上で適
加算Ⅲ：勤続年数７年以上の者が３０％以上で適</t>
    <rPh sb="0" eb="2">
      <t>カサン</t>
    </rPh>
    <rPh sb="4" eb="8">
      <t>キンゾクネンスウ</t>
    </rPh>
    <rPh sb="10" eb="11">
      <t>ネン</t>
    </rPh>
    <rPh sb="11" eb="13">
      <t>イジョウ</t>
    </rPh>
    <rPh sb="13" eb="18">
      <t>カイゴフクシシ</t>
    </rPh>
    <rPh sb="21" eb="23">
      <t>イジョウ</t>
    </rPh>
    <rPh sb="24" eb="25">
      <t>テキ</t>
    </rPh>
    <rPh sb="26" eb="28">
      <t>カサン</t>
    </rPh>
    <rPh sb="30" eb="32">
      <t>キンゾク</t>
    </rPh>
    <rPh sb="32" eb="34">
      <t>ネンスウ</t>
    </rPh>
    <rPh sb="35" eb="36">
      <t>ネン</t>
    </rPh>
    <rPh sb="36" eb="38">
      <t>イジョウ</t>
    </rPh>
    <rPh sb="39" eb="40">
      <t>モノ</t>
    </rPh>
    <rPh sb="44" eb="46">
      <t>イジョウ</t>
    </rPh>
    <rPh sb="47" eb="48">
      <t>テキ</t>
    </rPh>
    <phoneticPr fontId="24"/>
  </si>
  <si>
    <t>（例：令和 6 年４月における勤続年数７年以上の者とは、令和 6 年３月３１日時点で勤続年数７年以上の者。）</t>
    <rPh sb="1" eb="2">
      <t>レイ</t>
    </rPh>
    <rPh sb="3" eb="5">
      <t>レイワ</t>
    </rPh>
    <rPh sb="8" eb="9">
      <t>ネン</t>
    </rPh>
    <rPh sb="10" eb="11">
      <t>ガツ</t>
    </rPh>
    <rPh sb="15" eb="17">
      <t>キンゾク</t>
    </rPh>
    <rPh sb="17" eb="19">
      <t>ネンスウ</t>
    </rPh>
    <rPh sb="20" eb="21">
      <t>ネン</t>
    </rPh>
    <rPh sb="21" eb="23">
      <t>イジョウ</t>
    </rPh>
    <rPh sb="24" eb="25">
      <t>モノ</t>
    </rPh>
    <rPh sb="28" eb="30">
      <t>レイワ</t>
    </rPh>
    <rPh sb="33" eb="34">
      <t>ネン</t>
    </rPh>
    <rPh sb="35" eb="36">
      <t>ガツ</t>
    </rPh>
    <rPh sb="38" eb="39">
      <t>ニチ</t>
    </rPh>
    <rPh sb="39" eb="41">
      <t>ジテン</t>
    </rPh>
    <rPh sb="42" eb="44">
      <t>キンゾク</t>
    </rPh>
    <rPh sb="44" eb="46">
      <t>ネンスウ</t>
    </rPh>
    <rPh sb="47" eb="48">
      <t>ネン</t>
    </rPh>
    <rPh sb="48" eb="50">
      <t>イジョウ</t>
    </rPh>
    <rPh sb="51" eb="52">
      <t>モノ</t>
    </rPh>
    <phoneticPr fontId="24"/>
  </si>
  <si>
    <t>６月</t>
  </si>
  <si>
    <t>９月</t>
  </si>
  <si>
    <t>(10)</t>
  </si>
  <si>
    <t>・職種ごとの勤務時間を「○：○○～○：○○」と表記することが困難な場合は、No21～30を活用し、勤務時間数のみを入力してください。</t>
    <rPh sb="45" eb="47">
      <t>カツヨウ</t>
    </rPh>
    <phoneticPr fontId="24"/>
  </si>
  <si>
    <t>１０月</t>
  </si>
  <si>
    <t>介護職員のうち、介護福祉士の氏名、常勤換算数　（３月を除く前年度の平均）</t>
    <rPh sb="0" eb="2">
      <t>カイゴ</t>
    </rPh>
    <rPh sb="2" eb="4">
      <t>ショクイン</t>
    </rPh>
    <rPh sb="8" eb="10">
      <t>カイゴ</t>
    </rPh>
    <rPh sb="10" eb="13">
      <t>フクシシ</t>
    </rPh>
    <rPh sb="14" eb="16">
      <t>シメイ</t>
    </rPh>
    <rPh sb="17" eb="19">
      <t>ジョウキン</t>
    </rPh>
    <rPh sb="19" eb="21">
      <t>カンサン</t>
    </rPh>
    <rPh sb="21" eb="22">
      <t>スウ</t>
    </rPh>
    <rPh sb="25" eb="26">
      <t>ガツ</t>
    </rPh>
    <rPh sb="27" eb="28">
      <t>ノゾ</t>
    </rPh>
    <phoneticPr fontId="24"/>
  </si>
  <si>
    <t>９月の常勤換算数</t>
  </si>
  <si>
    <t>特記事項</t>
  </si>
  <si>
    <t>10月の常勤換算数</t>
  </si>
  <si>
    <t>11月の常勤換算数</t>
  </si>
  <si>
    <t>常勤換算平均 【B】　
（4月～2月の合計÷11）</t>
    <rPh sb="14" eb="15">
      <t>ガツ</t>
    </rPh>
    <rPh sb="17" eb="18">
      <t>ガツ</t>
    </rPh>
    <phoneticPr fontId="24"/>
  </si>
  <si>
    <t>　「常勤換算平均」の欄は、常勤換算方法により算出した３月を除く前年度の平均を記入してください。</t>
    <rPh sb="2" eb="4">
      <t>ジョウキン</t>
    </rPh>
    <rPh sb="4" eb="6">
      <t>カンサン</t>
    </rPh>
    <rPh sb="6" eb="8">
      <t>ヘイキン</t>
    </rPh>
    <rPh sb="10" eb="11">
      <t>ラン</t>
    </rPh>
    <rPh sb="13" eb="15">
      <t>ジョウキン</t>
    </rPh>
    <rPh sb="15" eb="17">
      <t>カンサン</t>
    </rPh>
    <rPh sb="17" eb="19">
      <t>ホウホウ</t>
    </rPh>
    <rPh sb="22" eb="24">
      <t>サンシュツ</t>
    </rPh>
    <rPh sb="27" eb="28">
      <t>ガツ</t>
    </rPh>
    <rPh sb="29" eb="30">
      <t>ノゾ</t>
    </rPh>
    <rPh sb="31" eb="34">
      <t>ゼンネンド</t>
    </rPh>
    <rPh sb="35" eb="37">
      <t>ヘイキン</t>
    </rPh>
    <rPh sb="38" eb="40">
      <t>キニュウ</t>
    </rPh>
    <phoneticPr fontId="24"/>
  </si>
  <si>
    <t>従業者の勤務の体制及び勤務形態一覧表　</t>
  </si>
  <si>
    <t>生活相談員</t>
    <rPh sb="0" eb="5">
      <t>セイカツソウダンイン</t>
    </rPh>
    <phoneticPr fontId="24"/>
  </si>
  <si>
    <t>　３月を除く前年度の平均の状況で作成すること。</t>
    <rPh sb="2" eb="3">
      <t>ガツ</t>
    </rPh>
    <rPh sb="4" eb="5">
      <t>ノゾ</t>
    </rPh>
    <rPh sb="6" eb="9">
      <t>ゼンネンド</t>
    </rPh>
    <rPh sb="10" eb="12">
      <t>ヘイキン</t>
    </rPh>
    <rPh sb="13" eb="15">
      <t>ジョウキョウ</t>
    </rPh>
    <rPh sb="16" eb="18">
      <t>サクセイ</t>
    </rPh>
    <phoneticPr fontId="24"/>
  </si>
  <si>
    <t>５月の常勤換算数</t>
    <rPh sb="1" eb="2">
      <t>ガツ</t>
    </rPh>
    <rPh sb="3" eb="5">
      <t>ジョウキン</t>
    </rPh>
    <rPh sb="5" eb="7">
      <t>カンサン</t>
    </rPh>
    <rPh sb="7" eb="8">
      <t>スウ</t>
    </rPh>
    <phoneticPr fontId="24"/>
  </si>
  <si>
    <t>サービスを直接提供する職員の常勤換算数　（３月を除く前年度の平均）</t>
    <rPh sb="5" eb="7">
      <t>チョクセツ</t>
    </rPh>
    <rPh sb="7" eb="9">
      <t>テイキョウ</t>
    </rPh>
    <rPh sb="11" eb="13">
      <t>ショクイン</t>
    </rPh>
    <rPh sb="14" eb="16">
      <t>ジョウキン</t>
    </rPh>
    <rPh sb="16" eb="18">
      <t>カンサン</t>
    </rPh>
    <rPh sb="18" eb="19">
      <t>スウ</t>
    </rPh>
    <rPh sb="22" eb="23">
      <t>ガツ</t>
    </rPh>
    <rPh sb="24" eb="25">
      <t>ノゾ</t>
    </rPh>
    <rPh sb="26" eb="29">
      <t>ゼンネンド</t>
    </rPh>
    <rPh sb="30" eb="32">
      <t>ヘイキン</t>
    </rPh>
    <phoneticPr fontId="24"/>
  </si>
  <si>
    <t>７月の常勤換算数</t>
    <rPh sb="1" eb="2">
      <t>ガツ</t>
    </rPh>
    <rPh sb="3" eb="5">
      <t>ジョウキン</t>
    </rPh>
    <rPh sb="5" eb="7">
      <t>カンサン</t>
    </rPh>
    <rPh sb="7" eb="8">
      <t>スウ</t>
    </rPh>
    <phoneticPr fontId="24"/>
  </si>
  <si>
    <t xml:space="preserve"> （参考）</t>
    <rPh sb="2" eb="4">
      <t>サンコウ</t>
    </rPh>
    <phoneticPr fontId="24"/>
  </si>
  <si>
    <t>８月の常勤換算数</t>
    <rPh sb="1" eb="2">
      <t>ガツ</t>
    </rPh>
    <rPh sb="3" eb="5">
      <t>ジョウキン</t>
    </rPh>
    <rPh sb="5" eb="7">
      <t>カンサン</t>
    </rPh>
    <rPh sb="7" eb="8">
      <t>スウ</t>
    </rPh>
    <phoneticPr fontId="24"/>
  </si>
  <si>
    <t>２月の常勤換算数</t>
    <rPh sb="1" eb="2">
      <t>ガツ</t>
    </rPh>
    <rPh sb="3" eb="5">
      <t>ジョウキン</t>
    </rPh>
    <rPh sb="5" eb="7">
      <t>カンサン</t>
    </rPh>
    <rPh sb="7" eb="8">
      <t>スウ</t>
    </rPh>
    <phoneticPr fontId="24"/>
  </si>
  <si>
    <t>常勤換算平均 【B】　（4月～2月の合計 ÷ １１）</t>
    <rPh sb="0" eb="2">
      <t>ジョウキン</t>
    </rPh>
    <rPh sb="2" eb="4">
      <t>カンサン</t>
    </rPh>
    <rPh sb="4" eb="6">
      <t>ヘイキン</t>
    </rPh>
    <rPh sb="13" eb="14">
      <t>ガツ</t>
    </rPh>
    <rPh sb="16" eb="17">
      <t>ガツ</t>
    </rPh>
    <rPh sb="18" eb="20">
      <t>ゴウケイ</t>
    </rPh>
    <phoneticPr fontId="24"/>
  </si>
  <si>
    <t>（ａ）</t>
  </si>
  <si>
    <t>サービス種別（</t>
    <rPh sb="4" eb="6">
      <t>シュベツ</t>
    </rPh>
    <phoneticPr fontId="24"/>
  </si>
  <si>
    <t>事業所名（</t>
    <rPh sb="0" eb="3">
      <t>ジギョウショ</t>
    </rPh>
    <rPh sb="3" eb="4">
      <t>メイ</t>
    </rPh>
    <phoneticPr fontId="24"/>
  </si>
  <si>
    <t>同時にサービスの提供を受けた者の最大数を営業日ごとに加えた数</t>
    <rPh sb="20" eb="23">
      <t>エイギョウビ</t>
    </rPh>
    <rPh sb="26" eb="27">
      <t>クワ</t>
    </rPh>
    <rPh sb="29" eb="30">
      <t>カズ</t>
    </rPh>
    <phoneticPr fontId="24"/>
  </si>
  <si>
    <t>○○デイサービス</t>
  </si>
  <si>
    <t>f</t>
  </si>
  <si>
    <t>(2)</t>
  </si>
  <si>
    <t>予定</t>
  </si>
  <si>
    <t>時間/週</t>
    <rPh sb="0" eb="2">
      <t>ジカン</t>
    </rPh>
    <rPh sb="3" eb="4">
      <t>シュウ</t>
    </rPh>
    <phoneticPr fontId="24"/>
  </si>
  <si>
    <t>時間/月</t>
    <rPh sb="0" eb="2">
      <t>ジカン</t>
    </rPh>
    <rPh sb="3" eb="4">
      <t>ツキ</t>
    </rPh>
    <phoneticPr fontId="24"/>
  </si>
  <si>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4"/>
  </si>
  <si>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</si>
  <si>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24"/>
  </si>
  <si>
    <t>口腔機能向上体制</t>
  </si>
  <si>
    <t>(6) 
職種</t>
  </si>
  <si>
    <t>(7)
勤務
形態</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</si>
  <si>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4"/>
  </si>
  <si>
    <t>　短期入所療養介護</t>
    <rPh sb="1" eb="3">
      <t>タンキ</t>
    </rPh>
    <rPh sb="3" eb="5">
      <t>ニュウショ</t>
    </rPh>
    <rPh sb="5" eb="7">
      <t>リョウヨウ</t>
    </rPh>
    <rPh sb="7" eb="9">
      <t>カイゴ</t>
    </rPh>
    <phoneticPr fontId="24"/>
  </si>
  <si>
    <t>1週目</t>
    <rPh sb="1" eb="2">
      <t>シュウ</t>
    </rPh>
    <rPh sb="2" eb="3">
      <t>メ</t>
    </rPh>
    <phoneticPr fontId="24"/>
  </si>
  <si>
    <t>5週目</t>
    <rPh sb="1" eb="2">
      <t>シュウ</t>
    </rPh>
    <rPh sb="2" eb="3">
      <t>メ</t>
    </rPh>
    <phoneticPr fontId="24"/>
  </si>
  <si>
    <t>g</t>
  </si>
  <si>
    <t>開始時刻</t>
    <rPh sb="0" eb="2">
      <t>カイシ</t>
    </rPh>
    <rPh sb="2" eb="4">
      <t>ジコク</t>
    </rPh>
    <phoneticPr fontId="24"/>
  </si>
  <si>
    <t>Ｔ 加算Ⅱロ</t>
  </si>
  <si>
    <t>シフト記号</t>
  </si>
  <si>
    <t>=</t>
  </si>
  <si>
    <t>サービス提供時間内
の勤務時間数</t>
    <rPh sb="4" eb="6">
      <t>テイキョウ</t>
    </rPh>
    <rPh sb="6" eb="9">
      <t>ジカンナイ</t>
    </rPh>
    <rPh sb="11" eb="13">
      <t>キンム</t>
    </rPh>
    <rPh sb="13" eb="15">
      <t>ジカン</t>
    </rPh>
    <rPh sb="15" eb="16">
      <t>スウ</t>
    </rPh>
    <phoneticPr fontId="24"/>
  </si>
  <si>
    <t>w</t>
  </si>
  <si>
    <t>　　　　　サービス種別　　　　　　　　現在⇒</t>
    <rPh sb="9" eb="11">
      <t>シュベツ</t>
    </rPh>
    <rPh sb="19" eb="21">
      <t>ゲンザイ</t>
    </rPh>
    <phoneticPr fontId="34"/>
  </si>
  <si>
    <t>(17) 確保すべき介護職員の勤務時間数（注：記入方法参照）　　</t>
    <rPh sb="5" eb="7">
      <t>カクホ</t>
    </rPh>
    <rPh sb="10" eb="12">
      <t>カイゴ</t>
    </rPh>
    <rPh sb="12" eb="14">
      <t>ショクイン</t>
    </rPh>
    <rPh sb="15" eb="17">
      <t>キンム</t>
    </rPh>
    <rPh sb="17" eb="20">
      <t>ジカンスウ</t>
    </rPh>
    <phoneticPr fontId="24"/>
  </si>
  <si>
    <t>（参考）
(18) 1日の職種別人員内訳</t>
    <rPh sb="1" eb="3">
      <t>サンコウ</t>
    </rPh>
    <rPh sb="11" eb="12">
      <t>ニチ</t>
    </rPh>
    <rPh sb="13" eb="16">
      <t>ショクシュベツ</t>
    </rPh>
    <rPh sb="16" eb="17">
      <t>ニン</t>
    </rPh>
    <rPh sb="17" eb="18">
      <t>イン</t>
    </rPh>
    <rPh sb="18" eb="19">
      <t>ウチ</t>
    </rPh>
    <rPh sb="19" eb="20">
      <t>ヤク</t>
    </rPh>
    <phoneticPr fontId="2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</si>
  <si>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4"/>
  </si>
  <si>
    <t>※24時間表記</t>
  </si>
  <si>
    <t>勤務時間</t>
    <rPh sb="0" eb="2">
      <t>キンム</t>
    </rPh>
    <rPh sb="2" eb="4">
      <t>ジカン</t>
    </rPh>
    <phoneticPr fontId="24"/>
  </si>
  <si>
    <t>サービス提供時間</t>
    <rPh sb="4" eb="6">
      <t>テイキョウ</t>
    </rPh>
    <rPh sb="6" eb="8">
      <t>ジカン</t>
    </rPh>
    <phoneticPr fontId="24"/>
  </si>
  <si>
    <t>サービス提供時間内の勤務時間</t>
    <rPh sb="4" eb="6">
      <t>テイキョウ</t>
    </rPh>
    <rPh sb="6" eb="8">
      <t>ジカン</t>
    </rPh>
    <rPh sb="8" eb="9">
      <t>ナイ</t>
    </rPh>
    <rPh sb="10" eb="12">
      <t>キンム</t>
    </rPh>
    <rPh sb="12" eb="14">
      <t>ジカン</t>
    </rPh>
    <phoneticPr fontId="24"/>
  </si>
  <si>
    <t>（</t>
  </si>
  <si>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24"/>
  </si>
  <si>
    <t>b</t>
  </si>
  <si>
    <t>j</t>
  </si>
  <si>
    <t>q</t>
  </si>
  <si>
    <t>介護予防認知症対応型通所介護</t>
  </si>
  <si>
    <t>r</t>
  </si>
  <si>
    <t>s</t>
  </si>
  <si>
    <t>u</t>
  </si>
  <si>
    <t>v</t>
  </si>
  <si>
    <t>実施
事業</t>
  </si>
  <si>
    <t>y</t>
  </si>
  <si>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</si>
  <si>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4"/>
  </si>
  <si>
    <t>　介護老人保健施設</t>
    <rPh sb="1" eb="9">
      <t>ロウケン</t>
    </rPh>
    <phoneticPr fontId="24"/>
  </si>
  <si>
    <t>A</t>
  </si>
  <si>
    <t>ー</t>
  </si>
  <si>
    <t>厚労　太郎</t>
    <rPh sb="0" eb="2">
      <t>コウロウ</t>
    </rPh>
    <rPh sb="3" eb="5">
      <t>タロウ</t>
    </rPh>
    <phoneticPr fontId="24"/>
  </si>
  <si>
    <t>７時間以上８時間未満及び
８時間以上９時間未満</t>
    <rPh sb="1" eb="3">
      <t>ジカン</t>
    </rPh>
    <rPh sb="3" eb="5">
      <t>イジョウ</t>
    </rPh>
    <rPh sb="6" eb="8">
      <t>ジカン</t>
    </rPh>
    <rPh sb="8" eb="10">
      <t>ミマン</t>
    </rPh>
    <rPh sb="10" eb="11">
      <t>オヨ</t>
    </rPh>
    <phoneticPr fontId="24"/>
  </si>
  <si>
    <t>社会福祉士</t>
    <rPh sb="0" eb="2">
      <t>シャカイ</t>
    </rPh>
    <rPh sb="2" eb="5">
      <t>フクシシ</t>
    </rPh>
    <phoneticPr fontId="97"/>
  </si>
  <si>
    <t>特例適用開始月</t>
    <rPh sb="0" eb="2">
      <t>トクレイ</t>
    </rPh>
    <rPh sb="2" eb="4">
      <t>テキヨウ</t>
    </rPh>
    <rPh sb="4" eb="6">
      <t>カイシ</t>
    </rPh>
    <rPh sb="6" eb="7">
      <t>ツキ</t>
    </rPh>
    <phoneticPr fontId="34"/>
  </si>
  <si>
    <t>○○　A太</t>
    <rPh sb="4" eb="5">
      <t>タ</t>
    </rPh>
    <phoneticPr fontId="24"/>
  </si>
  <si>
    <t>○○　B子</t>
    <rPh sb="4" eb="5">
      <t>コ</t>
    </rPh>
    <phoneticPr fontId="24"/>
  </si>
  <si>
    <t>加算延長判断月</t>
    <rPh sb="0" eb="2">
      <t>カサン</t>
    </rPh>
    <rPh sb="2" eb="4">
      <t>エンチョウ</t>
    </rPh>
    <rPh sb="4" eb="6">
      <t>ハンダン</t>
    </rPh>
    <rPh sb="6" eb="7">
      <t>ツキ</t>
    </rPh>
    <phoneticPr fontId="34"/>
  </si>
  <si>
    <t>○○　C男</t>
    <rPh sb="4" eb="5">
      <t>オトコ</t>
    </rPh>
    <phoneticPr fontId="24"/>
  </si>
  <si>
    <t>機能訓練指導員、介護職員</t>
    <rPh sb="0" eb="2">
      <t>キノウ</t>
    </rPh>
    <rPh sb="2" eb="4">
      <t>クンレン</t>
    </rPh>
    <rPh sb="4" eb="7">
      <t>シドウイン</t>
    </rPh>
    <rPh sb="8" eb="10">
      <t>カイゴ</t>
    </rPh>
    <rPh sb="10" eb="12">
      <t>ショクイン</t>
    </rPh>
    <phoneticPr fontId="24"/>
  </si>
  <si>
    <t>【自治体の皆様へ】</t>
    <rPh sb="1" eb="4">
      <t>ジチタイ</t>
    </rPh>
    <rPh sb="5" eb="7">
      <t>ミナサマ</t>
    </rPh>
    <phoneticPr fontId="24"/>
  </si>
  <si>
    <t>D</t>
  </si>
  <si>
    <t>准看護師</t>
    <rPh sb="0" eb="4">
      <t>ジュンカンゴシ</t>
    </rPh>
    <phoneticPr fontId="24"/>
  </si>
  <si>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34"/>
  </si>
  <si>
    <t>定期巡回・随時対応型訪問介護看護</t>
  </si>
  <si>
    <t>○○　D美</t>
    <rPh sb="4" eb="5">
      <t>ミ</t>
    </rPh>
    <phoneticPr fontId="24"/>
  </si>
  <si>
    <t>療養通所介護</t>
  </si>
  <si>
    <t>○○　C男</t>
  </si>
  <si>
    <t>看護職員、機能訓練指導員</t>
    <rPh sb="0" eb="2">
      <t>カンゴ</t>
    </rPh>
    <rPh sb="2" eb="4">
      <t>ショクイン</t>
    </rPh>
    <rPh sb="5" eb="7">
      <t>キノウ</t>
    </rPh>
    <rPh sb="7" eb="9">
      <t>クンレン</t>
    </rPh>
    <rPh sb="9" eb="12">
      <t>シドウイン</t>
    </rPh>
    <phoneticPr fontId="24"/>
  </si>
  <si>
    <t>≪提出不要≫</t>
    <rPh sb="1" eb="3">
      <t>テイシュツ</t>
    </rPh>
    <rPh sb="3" eb="5">
      <t>フヨウ</t>
    </rPh>
    <phoneticPr fontId="24"/>
  </si>
  <si>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</si>
  <si>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24"/>
  </si>
  <si>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</si>
  <si>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</si>
  <si>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4"/>
  </si>
  <si>
    <t>（例）毎日　午後2時から午後4時まで</t>
    <rPh sb="1" eb="2">
      <t>レイ</t>
    </rPh>
    <rPh sb="3" eb="5">
      <t>マイニチ</t>
    </rPh>
    <rPh sb="6" eb="8">
      <t>ゴゴ</t>
    </rPh>
    <rPh sb="9" eb="10">
      <t>ジ</t>
    </rPh>
    <rPh sb="12" eb="14">
      <t>ゴゴ</t>
    </rPh>
    <rPh sb="15" eb="16">
      <t>ジ</t>
    </rPh>
    <phoneticPr fontId="24"/>
  </si>
  <si>
    <t>　(1) 「４週」・「暦月」のいずれかを選択してください。</t>
    <rPh sb="7" eb="8">
      <t>シュウ</t>
    </rPh>
    <rPh sb="11" eb="12">
      <t>レキ</t>
    </rPh>
    <rPh sb="12" eb="13">
      <t>ツキ</t>
    </rPh>
    <rPh sb="20" eb="22">
      <t>センタク</t>
    </rPh>
    <phoneticPr fontId="2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</si>
  <si>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4"/>
  </si>
  <si>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4"/>
  </si>
  <si>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4"/>
  </si>
  <si>
    <r>
      <rPr>
        <sz val="11"/>
        <color auto="1"/>
        <rFont val="DejaVu Sans"/>
      </rPr>
      <t>異動</t>
    </r>
    <r>
      <rPr>
        <sz val="11"/>
        <color auto="1"/>
        <rFont val="HGSｺﾞｼｯｸM"/>
      </rPr>
      <t>(</t>
    </r>
    <r>
      <rPr>
        <sz val="11"/>
        <color auto="1"/>
        <rFont val="DejaVu Sans"/>
      </rPr>
      <t>予定</t>
    </r>
    <r>
      <rPr>
        <sz val="11"/>
        <color auto="1"/>
        <rFont val="HGSｺﾞｼｯｸM"/>
      </rPr>
      <t>)</t>
    </r>
  </si>
  <si>
    <t>職種名</t>
    <rPh sb="0" eb="2">
      <t>ショクシュ</t>
    </rPh>
    <rPh sb="2" eb="3">
      <t>メイ</t>
    </rPh>
    <phoneticPr fontId="24"/>
  </si>
  <si>
    <r>
      <rPr>
        <sz val="11"/>
        <color auto="1"/>
        <rFont val="DejaVu Sans"/>
      </rPr>
      <t>　</t>
    </r>
    <r>
      <rPr>
        <sz val="11"/>
        <color auto="1"/>
        <rFont val="HGSｺﾞｼｯｸM"/>
      </rPr>
      <t>(</t>
    </r>
    <r>
      <rPr>
        <sz val="11"/>
        <color auto="1"/>
        <rFont val="DejaVu Sans"/>
      </rPr>
      <t>郵便番号　　―　　　</t>
    </r>
    <r>
      <rPr>
        <sz val="11"/>
        <color auto="1"/>
        <rFont val="HGSｺﾞｼｯｸM"/>
      </rPr>
      <t>)</t>
    </r>
  </si>
  <si>
    <t>介護給付費算定に係る体制等に関する届出書</t>
  </si>
  <si>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4"/>
  </si>
  <si>
    <t>非常勤で専従</t>
    <rPh sb="0" eb="3">
      <t>ヒジョウキン</t>
    </rPh>
    <rPh sb="4" eb="6">
      <t>センジュウ</t>
    </rPh>
    <phoneticPr fontId="24"/>
  </si>
  <si>
    <t>非常勤で兼務</t>
    <rPh sb="0" eb="1">
      <t>ヒ</t>
    </rPh>
    <rPh sb="1" eb="3">
      <t>ジョウキン</t>
    </rPh>
    <rPh sb="4" eb="6">
      <t>ケンム</t>
    </rPh>
    <phoneticPr fontId="2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</si>
  <si>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4"/>
  </si>
  <si>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4"/>
  </si>
  <si>
    <t>　(9) 従業者の氏名を記入してください。</t>
    <rPh sb="5" eb="8">
      <t>ジュウギョウシャ</t>
    </rPh>
    <rPh sb="9" eb="11">
      <t>シメイ</t>
    </rPh>
    <rPh sb="12" eb="14">
      <t>キニュウ</t>
    </rPh>
    <phoneticPr fontId="24"/>
  </si>
  <si>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4"/>
  </si>
  <si>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4"/>
  </si>
  <si>
    <t>異動項目</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</si>
  <si>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</si>
  <si>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4"/>
  </si>
  <si>
    <t>　　　 その他、特記事項欄としてもご活用ください。</t>
    <rPh sb="6" eb="7">
      <t>タ</t>
    </rPh>
    <rPh sb="8" eb="10">
      <t>トッキ</t>
    </rPh>
    <rPh sb="10" eb="12">
      <t>ジコウ</t>
    </rPh>
    <rPh sb="12" eb="13">
      <t>ラン</t>
    </rPh>
    <rPh sb="18" eb="20">
      <t>カツヨウ</t>
    </rPh>
    <phoneticPr fontId="24"/>
  </si>
  <si>
    <t>１．サービス種別</t>
    <rPh sb="6" eb="8">
      <t>シュベツ</t>
    </rPh>
    <phoneticPr fontId="24"/>
  </si>
  <si>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4"/>
  </si>
  <si>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4"/>
  </si>
  <si>
    <t>Ｓ 加算Ⅰロ</t>
  </si>
  <si>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4"/>
  </si>
  <si>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4"/>
  </si>
  <si>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4"/>
  </si>
  <si>
    <t>サービス種別</t>
    <rPh sb="4" eb="6">
      <t>シュベツ</t>
    </rPh>
    <phoneticPr fontId="24"/>
  </si>
  <si>
    <t>２．職種名・資格名称</t>
    <rPh sb="2" eb="4">
      <t>ショクシュ</t>
    </rPh>
    <rPh sb="4" eb="5">
      <t>メイ</t>
    </rPh>
    <rPh sb="6" eb="8">
      <t>シカク</t>
    </rPh>
    <rPh sb="8" eb="10">
      <t>メイショウ</t>
    </rPh>
    <phoneticPr fontId="24"/>
  </si>
  <si>
    <t>資格</t>
    <rPh sb="0" eb="2">
      <t>シカク</t>
    </rPh>
    <phoneticPr fontId="24"/>
  </si>
  <si>
    <t>理学療法士</t>
    <rPh sb="0" eb="2">
      <t>リガク</t>
    </rPh>
    <rPh sb="2" eb="5">
      <t>リョウホウシ</t>
    </rPh>
    <phoneticPr fontId="24"/>
  </si>
  <si>
    <t>作業療法士</t>
    <rPh sb="0" eb="2">
      <t>サギョウ</t>
    </rPh>
    <rPh sb="2" eb="5">
      <t>リョウホウシ</t>
    </rPh>
    <phoneticPr fontId="24"/>
  </si>
  <si>
    <t>言語聴覚士</t>
    <rPh sb="0" eb="2">
      <t>ゲンゴ</t>
    </rPh>
    <rPh sb="2" eb="5">
      <t>チョウカクシ</t>
    </rPh>
    <phoneticPr fontId="24"/>
  </si>
  <si>
    <t>柔道整復師</t>
    <rPh sb="0" eb="2">
      <t>ジュウドウ</t>
    </rPh>
    <rPh sb="2" eb="5">
      <t>セイフクシ</t>
    </rPh>
    <phoneticPr fontId="24"/>
  </si>
  <si>
    <t>あん摩マッサージ指圧師</t>
    <rPh sb="2" eb="3">
      <t>マ</t>
    </rPh>
    <rPh sb="8" eb="11">
      <t>シアツシ</t>
    </rPh>
    <phoneticPr fontId="24"/>
  </si>
  <si>
    <t>はり師</t>
    <rPh sb="2" eb="3">
      <t>シ</t>
    </rPh>
    <phoneticPr fontId="24"/>
  </si>
  <si>
    <t>「有限会社」等の別を記入してください。</t>
  </si>
  <si>
    <t>従業者の勤務の体制及び勤務形態一覧表＜標準様式１＞</t>
    <rPh sb="19" eb="21">
      <t>ヒョウジュン</t>
    </rPh>
    <rPh sb="21" eb="23">
      <t>ヨウシキ</t>
    </rPh>
    <phoneticPr fontId="24"/>
  </si>
  <si>
    <t>きゅう師</t>
    <rPh sb="3" eb="4">
      <t>シ</t>
    </rPh>
    <phoneticPr fontId="24"/>
  </si>
  <si>
    <t>※ INDIRECT関数使用のため、以下のとおりセルに「名前の定義」をしています。</t>
    <rPh sb="10" eb="12">
      <t>カンスウ</t>
    </rPh>
    <rPh sb="12" eb="14">
      <t>シヨウ</t>
    </rPh>
    <rPh sb="18" eb="20">
      <t>イカ</t>
    </rPh>
    <rPh sb="28" eb="30">
      <t>ナマエ</t>
    </rPh>
    <rPh sb="31" eb="33">
      <t>テイギ</t>
    </rPh>
    <phoneticPr fontId="24"/>
  </si>
  <si>
    <t>　C12～L12・・・「職種」</t>
    <rPh sb="12" eb="14">
      <t>ショクシュ</t>
    </rPh>
    <phoneticPr fontId="24"/>
  </si>
  <si>
    <t>　C列・・・「管理者」</t>
    <rPh sb="2" eb="3">
      <t>レツ</t>
    </rPh>
    <rPh sb="7" eb="10">
      <t>カンリシャ</t>
    </rPh>
    <phoneticPr fontId="24"/>
  </si>
  <si>
    <t>　D列・・・「生活相談員」</t>
    <rPh sb="2" eb="3">
      <t>レツ</t>
    </rPh>
    <rPh sb="7" eb="9">
      <t>セイカツ</t>
    </rPh>
    <rPh sb="9" eb="12">
      <t>ソウダンイン</t>
    </rPh>
    <phoneticPr fontId="24"/>
  </si>
  <si>
    <t>　E列・・・「看護職員」</t>
    <rPh sb="2" eb="3">
      <t>レツ</t>
    </rPh>
    <rPh sb="7" eb="9">
      <t>カンゴ</t>
    </rPh>
    <rPh sb="9" eb="11">
      <t>ショクイン</t>
    </rPh>
    <phoneticPr fontId="24"/>
  </si>
  <si>
    <t>　F列・・・「介護職員」</t>
    <rPh sb="2" eb="3">
      <t>レツ</t>
    </rPh>
    <rPh sb="7" eb="9">
      <t>カイゴ</t>
    </rPh>
    <rPh sb="9" eb="11">
      <t>ショクイン</t>
    </rPh>
    <phoneticPr fontId="24"/>
  </si>
  <si>
    <t>　G列・・・「機能訓練指導員」</t>
    <rPh sb="2" eb="3">
      <t>レツ</t>
    </rPh>
    <rPh sb="7" eb="9">
      <t>キノウ</t>
    </rPh>
    <rPh sb="9" eb="11">
      <t>クンレン</t>
    </rPh>
    <rPh sb="11" eb="14">
      <t>シドウイン</t>
    </rPh>
    <phoneticPr fontId="2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</si>
  <si>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4"/>
  </si>
  <si>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4"/>
  </si>
  <si>
    <t>「主たる事業所の所在地以外の場所で一部実施する場合の出張所等の所在地」について、複数の出張所等を有する場合は、</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</si>
  <si>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</si>
  <si>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4"/>
  </si>
  <si>
    <t>５時間未満</t>
    <rPh sb="1" eb="3">
      <t>ジカン</t>
    </rPh>
    <rPh sb="3" eb="5">
      <t>ミマン</t>
    </rPh>
    <phoneticPr fontId="24"/>
  </si>
  <si>
    <t>減少率</t>
    <rPh sb="0" eb="3">
      <t>ゲンショウリツ</t>
    </rPh>
    <phoneticPr fontId="34"/>
  </si>
  <si>
    <t>日</t>
    <rPh sb="0" eb="1">
      <t>ヒ</t>
    </rPh>
    <phoneticPr fontId="24"/>
  </si>
  <si>
    <t>フリガナ</t>
  </si>
  <si>
    <t>主たる事務所の所在地</t>
  </si>
  <si>
    <t>法人所轄庁</t>
  </si>
  <si>
    <t>異動等の区分</t>
  </si>
  <si>
    <r>
      <rPr>
        <sz val="11"/>
        <color auto="1"/>
        <rFont val="HGSｺﾞｼｯｸM"/>
      </rPr>
      <t>(</t>
    </r>
    <r>
      <rPr>
        <sz val="11"/>
        <color auto="1"/>
        <rFont val="DejaVu Sans"/>
      </rPr>
      <t>市町村記載</t>
    </r>
    <r>
      <rPr>
        <sz val="11"/>
        <color auto="1"/>
        <rFont val="HGSｺﾞｼｯｸM"/>
      </rPr>
      <t>)</t>
    </r>
  </si>
  <si>
    <t>関係書類</t>
  </si>
  <si>
    <t>事業所番号ごとに提出すること</t>
  </si>
  <si>
    <t>自主点検したもの（チェック済）を提出すること</t>
    <rPh sb="0" eb="2">
      <t>ジシュ</t>
    </rPh>
    <rPh sb="2" eb="4">
      <t>テンケン</t>
    </rPh>
    <rPh sb="13" eb="14">
      <t>ズ</t>
    </rPh>
    <rPh sb="16" eb="18">
      <t>テイシュツ</t>
    </rPh>
    <phoneticPr fontId="24"/>
  </si>
  <si>
    <t>　　記載してください。</t>
  </si>
  <si>
    <t>任意の様式で可</t>
    <rPh sb="0" eb="2">
      <t>ニンイ</t>
    </rPh>
    <rPh sb="3" eb="5">
      <t>ヨウシキ</t>
    </rPh>
    <rPh sb="6" eb="7">
      <t>カ</t>
    </rPh>
    <phoneticPr fontId="24"/>
  </si>
  <si>
    <t>※個別機能訓練加算を算定している場合は、１月につき算定できる単位数が半分の１００単位となります</t>
    <rPh sb="1" eb="3">
      <t>コベツ</t>
    </rPh>
    <rPh sb="3" eb="5">
      <t>キノウ</t>
    </rPh>
    <rPh sb="5" eb="7">
      <t>クンレン</t>
    </rPh>
    <rPh sb="7" eb="9">
      <t>カサン</t>
    </rPh>
    <rPh sb="10" eb="12">
      <t>サンテイ</t>
    </rPh>
    <phoneticPr fontId="95"/>
  </si>
  <si>
    <t>加算算定開始月</t>
    <rPh sb="4" eb="6">
      <t>カイシ</t>
    </rPh>
    <rPh sb="6" eb="7">
      <t>ツキ</t>
    </rPh>
    <phoneticPr fontId="34"/>
  </si>
  <si>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4"/>
  </si>
  <si>
    <t>理学療法士、作業療法士、言語聴覚士、看護師、准看護師、柔道整復師、あん摩マッサージ指圧師、一定の実務経験を有するはり師、きゅう師</t>
    <rPh sb="0" eb="5">
      <t>リガク</t>
    </rPh>
    <rPh sb="6" eb="11">
      <t>サギョウ</t>
    </rPh>
    <rPh sb="12" eb="14">
      <t>ゲンゴ</t>
    </rPh>
    <rPh sb="14" eb="17">
      <t>チョウカクシ</t>
    </rPh>
    <rPh sb="18" eb="21">
      <t>カンゴシ</t>
    </rPh>
    <rPh sb="22" eb="26">
      <t>ジュンカンゴシ</t>
    </rPh>
    <rPh sb="27" eb="29">
      <t>ジュウドウ</t>
    </rPh>
    <rPh sb="29" eb="31">
      <t>セイフク</t>
    </rPh>
    <rPh sb="31" eb="32">
      <t>シ</t>
    </rPh>
    <rPh sb="35" eb="36">
      <t>マ</t>
    </rPh>
    <rPh sb="41" eb="44">
      <t>シアツシ</t>
    </rPh>
    <rPh sb="45" eb="47">
      <t>イッテイ</t>
    </rPh>
    <rPh sb="48" eb="50">
      <t>ジツム</t>
    </rPh>
    <rPh sb="50" eb="52">
      <t>ケイケン</t>
    </rPh>
    <rPh sb="53" eb="54">
      <t>ユウ</t>
    </rPh>
    <rPh sb="58" eb="59">
      <t>シ</t>
    </rPh>
    <rPh sb="63" eb="64">
      <t>シ</t>
    </rPh>
    <phoneticPr fontId="24"/>
  </si>
  <si>
    <t>認知症介護指導者研修、認知症介護実践リーダー研修、認知症介護実践者研修等の資格証の写しを添付</t>
    <rPh sb="0" eb="2">
      <t>ニンチ</t>
    </rPh>
    <rPh sb="3" eb="5">
      <t>カイゴ</t>
    </rPh>
    <rPh sb="5" eb="8">
      <t>シドウシャ</t>
    </rPh>
    <rPh sb="8" eb="10">
      <t>ケンシュウ</t>
    </rPh>
    <rPh sb="11" eb="14">
      <t>ニンチショウ</t>
    </rPh>
    <rPh sb="14" eb="16">
      <t>カイゴ</t>
    </rPh>
    <rPh sb="16" eb="18">
      <t>ジッセン</t>
    </rPh>
    <rPh sb="22" eb="24">
      <t>ケンシュウ</t>
    </rPh>
    <rPh sb="25" eb="28">
      <t>ニンチショウ</t>
    </rPh>
    <rPh sb="28" eb="30">
      <t>カイゴ</t>
    </rPh>
    <rPh sb="30" eb="33">
      <t>ジッセンシャ</t>
    </rPh>
    <rPh sb="33" eb="35">
      <t>ケンシュウ</t>
    </rPh>
    <rPh sb="35" eb="36">
      <t>トウ</t>
    </rPh>
    <rPh sb="37" eb="39">
      <t>シカク</t>
    </rPh>
    <rPh sb="39" eb="40">
      <t>アカシ</t>
    </rPh>
    <rPh sb="41" eb="42">
      <t>ウツ</t>
    </rPh>
    <rPh sb="44" eb="46">
      <t>テンプ</t>
    </rPh>
    <phoneticPr fontId="24"/>
  </si>
  <si>
    <t>前年度４月～２月の分。なお、前年度実績が６月に満たない場合は届出前３か月分</t>
    <rPh sb="0" eb="3">
      <t>ゼンネンド</t>
    </rPh>
    <rPh sb="4" eb="5">
      <t>ガツ</t>
    </rPh>
    <rPh sb="7" eb="8">
      <t>ガツ</t>
    </rPh>
    <rPh sb="9" eb="10">
      <t>ブン</t>
    </rPh>
    <rPh sb="14" eb="17">
      <t>ゼンネンド</t>
    </rPh>
    <rPh sb="17" eb="19">
      <t>ジッセキ</t>
    </rPh>
    <rPh sb="21" eb="22">
      <t>ガツ</t>
    </rPh>
    <rPh sb="23" eb="24">
      <t>ミ</t>
    </rPh>
    <rPh sb="27" eb="29">
      <t>バアイ</t>
    </rPh>
    <rPh sb="30" eb="32">
      <t>トドケデ</t>
    </rPh>
    <rPh sb="32" eb="33">
      <t>マエ</t>
    </rPh>
    <rPh sb="35" eb="37">
      <t>ゲツブン</t>
    </rPh>
    <phoneticPr fontId="24"/>
  </si>
  <si>
    <t>個別機能訓練体制
＊介護サービスのみ</t>
  </si>
  <si>
    <t>機能訓練指導員経歴書（※はり師、きゅう師用）</t>
    <rPh sb="0" eb="2">
      <t>キノウ</t>
    </rPh>
    <rPh sb="2" eb="4">
      <t>クンレン</t>
    </rPh>
    <rPh sb="4" eb="7">
      <t>シドウイン</t>
    </rPh>
    <rPh sb="7" eb="8">
      <t>キョウ</t>
    </rPh>
    <rPh sb="8" eb="9">
      <t>レキ</t>
    </rPh>
    <rPh sb="14" eb="15">
      <t>シ</t>
    </rPh>
    <rPh sb="19" eb="20">
      <t>シ</t>
    </rPh>
    <rPh sb="20" eb="21">
      <t>ヨウ</t>
    </rPh>
    <phoneticPr fontId="24"/>
  </si>
  <si>
    <t>該当する研修終了証</t>
    <rPh sb="0" eb="2">
      <t>ガイトウ</t>
    </rPh>
    <rPh sb="4" eb="6">
      <t>ケンシュウ</t>
    </rPh>
    <rPh sb="6" eb="8">
      <t>シュウリョウ</t>
    </rPh>
    <phoneticPr fontId="24"/>
  </si>
  <si>
    <t>歯科衛生士、言語聴覚士、看護師、准看護師</t>
    <rPh sb="0" eb="2">
      <t>シカ</t>
    </rPh>
    <rPh sb="2" eb="5">
      <t>エイセイシ</t>
    </rPh>
    <rPh sb="6" eb="8">
      <t>ゲンゴ</t>
    </rPh>
    <rPh sb="8" eb="11">
      <t>チョウカクシ</t>
    </rPh>
    <rPh sb="12" eb="15">
      <t>カンゴシ</t>
    </rPh>
    <rPh sb="16" eb="20">
      <t>ジュンカンゴシ</t>
    </rPh>
    <phoneticPr fontId="24"/>
  </si>
  <si>
    <t>利用者の割合に関する計算書（認知症加算）＜別紙８－２＞</t>
    <rPh sb="0" eb="3">
      <t>リヨウシャ</t>
    </rPh>
    <rPh sb="4" eb="6">
      <t>ワリアイ</t>
    </rPh>
    <rPh sb="7" eb="8">
      <t>カン</t>
    </rPh>
    <rPh sb="10" eb="13">
      <t>ケイサンショ</t>
    </rPh>
    <rPh sb="14" eb="17">
      <t>ニンチショウ</t>
    </rPh>
    <rPh sb="17" eb="19">
      <t>カサン</t>
    </rPh>
    <phoneticPr fontId="24"/>
  </si>
  <si>
    <t>施設種別</t>
    <rPh sb="0" eb="2">
      <t>シセツ</t>
    </rPh>
    <rPh sb="2" eb="4">
      <t>シュベツ</t>
    </rPh>
    <phoneticPr fontId="24"/>
  </si>
  <si>
    <t>4　介護医療院</t>
    <rPh sb="2" eb="4">
      <t>カイゴ</t>
    </rPh>
    <rPh sb="4" eb="6">
      <t>イリョウ</t>
    </rPh>
    <rPh sb="6" eb="7">
      <t>イン</t>
    </rPh>
    <phoneticPr fontId="24"/>
  </si>
  <si>
    <t>１月当たりの営業日数　※７</t>
    <rPh sb="1" eb="3">
      <t>ツキア</t>
    </rPh>
    <rPh sb="6" eb="8">
      <t>エイギョウ</t>
    </rPh>
    <rPh sb="8" eb="10">
      <t>ニッスウ</t>
    </rPh>
    <phoneticPr fontId="24"/>
  </si>
  <si>
    <t>5　通所介護</t>
    <rPh sb="2" eb="6">
      <t>ツウショカイゴ</t>
    </rPh>
    <phoneticPr fontId="24"/>
  </si>
  <si>
    <t>サービス提供体制強化加算に関する確認書＜参考様式３＞</t>
    <rPh sb="4" eb="6">
      <t>テイキョウ</t>
    </rPh>
    <rPh sb="6" eb="8">
      <t>タイセイ</t>
    </rPh>
    <rPh sb="8" eb="10">
      <t>キョウカ</t>
    </rPh>
    <rPh sb="10" eb="12">
      <t>カサン</t>
    </rPh>
    <rPh sb="13" eb="14">
      <t>カン</t>
    </rPh>
    <rPh sb="16" eb="19">
      <t>カクニンショ</t>
    </rPh>
    <phoneticPr fontId="24"/>
  </si>
  <si>
    <t xml:space="preserve"> その他該当する体制等、割引）を記載してください。</t>
  </si>
  <si>
    <t>管理栄養士</t>
    <rPh sb="0" eb="5">
      <t>カンリエイヨウシ</t>
    </rPh>
    <phoneticPr fontId="24"/>
  </si>
  <si>
    <t>通所介護等
※１</t>
    <rPh sb="0" eb="2">
      <t>ツウショ</t>
    </rPh>
    <rPh sb="2" eb="5">
      <t>カイゴトウ</t>
    </rPh>
    <phoneticPr fontId="96"/>
  </si>
  <si>
    <t>看護職員</t>
    <rPh sb="0" eb="4">
      <t>カンゴショクイン</t>
    </rPh>
    <phoneticPr fontId="24"/>
  </si>
  <si>
    <t>２．栄養マネジメント強化加算</t>
    <rPh sb="2" eb="4">
      <t>エイヨウ</t>
    </rPh>
    <rPh sb="10" eb="12">
      <t>キョウカ</t>
    </rPh>
    <rPh sb="12" eb="14">
      <t>カサン</t>
    </rPh>
    <phoneticPr fontId="24"/>
  </si>
  <si>
    <t>→</t>
  </si>
  <si>
    <t>※　黄色セルは自動計算されますので、入力しないでください（以下同じ）。
※　「利用延人員数の減少が生じた月の利用延人員数」「利用延人員数の減少が生じた月の前年度の１月当たりの利用延人員数」については、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福岡市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5" eb="117">
      <t>イカ</t>
    </rPh>
    <rPh sb="125" eb="127">
      <t>ケイサン</t>
    </rPh>
    <rPh sb="168" eb="170">
      <t>カイゴ</t>
    </rPh>
    <rPh sb="170" eb="172">
      <t>ヨボウ</t>
    </rPh>
    <rPh sb="317" eb="318">
      <t>オヨ</t>
    </rPh>
    <rPh sb="351" eb="352">
      <t>オヨ</t>
    </rPh>
    <rPh sb="404" eb="406">
      <t>ゲンショウ</t>
    </rPh>
    <rPh sb="407" eb="408">
      <t>ショウ</t>
    </rPh>
    <rPh sb="410" eb="411">
      <t>ツキ</t>
    </rPh>
    <rPh sb="412" eb="414">
      <t>ヨクゲツ</t>
    </rPh>
    <rPh sb="416" eb="417">
      <t>ニチ</t>
    </rPh>
    <rPh sb="420" eb="423">
      <t>フクオカシ</t>
    </rPh>
    <rPh sb="428" eb="430">
      <t>テイシュツ</t>
    </rPh>
    <rPh sb="438" eb="440">
      <t>サンテイ</t>
    </rPh>
    <rPh sb="446" eb="448">
      <t>トドケデ</t>
    </rPh>
    <rPh sb="465" eb="466">
      <t>ヒ</t>
    </rPh>
    <rPh sb="468" eb="470">
      <t>ヒョウジ</t>
    </rPh>
    <rPh sb="473" eb="475">
      <t>バアイ</t>
    </rPh>
    <rPh sb="477" eb="479">
      <t>テイシュツ</t>
    </rPh>
    <rPh sb="479" eb="481">
      <t>フヨウ</t>
    </rPh>
    <phoneticPr fontId="34"/>
  </si>
  <si>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4"/>
  </si>
  <si>
    <t>＜地域密着型サービス事業者・地域密着型介護予防サービス事業者用・居宅介護支援事業者・介護予防支援事業者用＞</t>
  </si>
  <si>
    <t>令和</t>
  </si>
  <si>
    <t>年</t>
  </si>
  <si>
    <t>（例）10</t>
    <rPh sb="1" eb="2">
      <t>レイ</t>
    </rPh>
    <phoneticPr fontId="24"/>
  </si>
  <si>
    <t>名　　称</t>
  </si>
  <si>
    <t>　　　　　県　　　　郡市</t>
  </si>
  <si>
    <r>
      <rPr>
        <sz val="11"/>
        <color auto="1"/>
        <rFont val="DejaVu Sans"/>
      </rPr>
      <t>　</t>
    </r>
    <r>
      <rPr>
        <sz val="11"/>
        <color auto="1"/>
        <rFont val="HGSｺﾞｼｯｸM"/>
      </rPr>
      <t>(</t>
    </r>
    <r>
      <rPr>
        <sz val="11"/>
        <color auto="1"/>
        <rFont val="DejaVu Sans"/>
      </rPr>
      <t>ビルの名称等</t>
    </r>
    <r>
      <rPr>
        <sz val="11"/>
        <color auto="1"/>
        <rFont val="HGSｺﾞｼｯｸM"/>
      </rPr>
      <t>)</t>
    </r>
  </si>
  <si>
    <t>連 絡 先</t>
  </si>
  <si>
    <r>
      <rPr>
        <sz val="11"/>
        <color auto="1"/>
        <rFont val="HGSｺﾞｼｯｸM"/>
      </rPr>
      <t>FAX</t>
    </r>
    <r>
      <rPr>
        <sz val="11"/>
        <color auto="1"/>
        <rFont val="DejaVu Sans"/>
      </rPr>
      <t>番号</t>
    </r>
  </si>
  <si>
    <t>法人の種別</t>
  </si>
  <si>
    <t>届出を行う事業所の状況</t>
  </si>
  <si>
    <t>同一所在地において行う　　　　　　　　　　　　　　　事業等の種類</t>
  </si>
  <si>
    <r>
      <rPr>
        <sz val="11"/>
        <color auto="1"/>
        <rFont val="HGSｺﾞｼｯｸM"/>
      </rPr>
      <t>(※</t>
    </r>
    <r>
      <rPr>
        <sz val="11"/>
        <color auto="1"/>
        <rFont val="DejaVu Sans"/>
      </rPr>
      <t>変更の場合</t>
    </r>
    <r>
      <rPr>
        <sz val="11"/>
        <color auto="1"/>
        <rFont val="HGSｺﾞｼｯｸM"/>
      </rPr>
      <t>)</t>
    </r>
  </si>
  <si>
    <t>地域密着型サービス</t>
  </si>
  <si>
    <t>担当者氏名</t>
    <rPh sb="0" eb="3">
      <t>タントウシャ</t>
    </rPh>
    <rPh sb="3" eb="5">
      <t>シメイ</t>
    </rPh>
    <phoneticPr fontId="34"/>
  </si>
  <si>
    <r>
      <rPr>
        <sz val="11"/>
        <color auto="1"/>
        <rFont val="HGSｺﾞｼｯｸM"/>
      </rPr>
      <t xml:space="preserve"> 1 </t>
    </r>
    <r>
      <rPr>
        <sz val="11"/>
        <color auto="1"/>
        <rFont val="DejaVu Sans"/>
      </rPr>
      <t>有　　</t>
    </r>
    <r>
      <rPr>
        <sz val="11"/>
        <color auto="1"/>
        <rFont val="HGSｺﾞｼｯｸM"/>
      </rPr>
      <t xml:space="preserve">2 </t>
    </r>
    <r>
      <rPr>
        <sz val="11"/>
        <color auto="1"/>
        <rFont val="DejaVu Sans"/>
      </rPr>
      <t>無</t>
    </r>
  </si>
  <si>
    <t>認知症対応型通所介護</t>
  </si>
  <si>
    <t>大牟田市長</t>
    <rPh sb="0" eb="3">
      <t>オオムタ</t>
    </rPh>
    <rPh sb="3" eb="5">
      <t>シチョウ</t>
    </rPh>
    <phoneticPr fontId="24"/>
  </si>
  <si>
    <t>認知症対応型共同生活介護</t>
  </si>
  <si>
    <t>５時間以上６時間未満及び
６時間以上７時間未満</t>
    <rPh sb="1" eb="3">
      <t>ジカン</t>
    </rPh>
    <rPh sb="3" eb="5">
      <t>イジョウ</t>
    </rPh>
    <rPh sb="6" eb="8">
      <t>ジカン</t>
    </rPh>
    <rPh sb="8" eb="10">
      <t>ミマン</t>
    </rPh>
    <rPh sb="10" eb="11">
      <t>オヨ</t>
    </rPh>
    <phoneticPr fontId="24"/>
  </si>
  <si>
    <t>地域密着型特定施設入居者生活介護</t>
  </si>
  <si>
    <t>地域密着型介護老人福祉施設入所者生活介護</t>
  </si>
  <si>
    <t>居宅介護支援</t>
  </si>
  <si>
    <t>指定を受けている市町村</t>
  </si>
  <si>
    <t>変　更　前</t>
  </si>
  <si>
    <t>記入者</t>
  </si>
  <si>
    <t>「受付番号」欄には記載しないでください。</t>
  </si>
  <si>
    <t>「法人の種別」欄は、申請者が法人である場合に、「社会福祉法人」「医療法人」「社団法人」「財団法人」「株式会社」</t>
  </si>
  <si>
    <t>「実施事業」欄は、該当する欄に「〇」を記入してください。</t>
  </si>
  <si>
    <t>「特記事項」欄には、異動の状況について具体的に記載してください。</t>
  </si>
  <si>
    <t xml:space="preserve"> 当該欄を適宜補正して、すべての出張所等の状況について記載してください。</t>
  </si>
  <si>
    <t>　受け入れた若年性認知症利用者（入所者・患者）ごとに個別の担当者を定めているか。</t>
    <rPh sb="1" eb="2">
      <t>ウ</t>
    </rPh>
    <rPh sb="3" eb="4">
      <t>イ</t>
    </rPh>
    <rPh sb="6" eb="8">
      <t>ジャクネン</t>
    </rPh>
    <rPh sb="8" eb="9">
      <t>セイ</t>
    </rPh>
    <rPh sb="9" eb="12">
      <t>ニンチショウ</t>
    </rPh>
    <rPh sb="12" eb="15">
      <t>リヨウシャ</t>
    </rPh>
    <rPh sb="16" eb="19">
      <t>ニュウショシャ</t>
    </rPh>
    <rPh sb="20" eb="22">
      <t>カンジャ</t>
    </rPh>
    <rPh sb="26" eb="28">
      <t>コベツ</t>
    </rPh>
    <rPh sb="29" eb="32">
      <t>タントウシャ</t>
    </rPh>
    <rPh sb="33" eb="34">
      <t>サダ</t>
    </rPh>
    <phoneticPr fontId="24"/>
  </si>
  <si>
    <t>介護給付費算定に係る体制等状況一覧表＜別紙３＞</t>
  </si>
  <si>
    <t>生活相談員配置等加算に係る届出書＜別紙５＞</t>
    <rPh sb="0" eb="4">
      <t>セイカツソウダン</t>
    </rPh>
    <rPh sb="4" eb="5">
      <t>イン</t>
    </rPh>
    <rPh sb="5" eb="7">
      <t>ハイチ</t>
    </rPh>
    <rPh sb="7" eb="8">
      <t>ナド</t>
    </rPh>
    <rPh sb="8" eb="10">
      <t>カサン</t>
    </rPh>
    <rPh sb="11" eb="12">
      <t>カカワ</t>
    </rPh>
    <rPh sb="13" eb="16">
      <t>トドケデショ</t>
    </rPh>
    <rPh sb="17" eb="19">
      <t>ベッシ</t>
    </rPh>
    <phoneticPr fontId="95"/>
  </si>
  <si>
    <t>従業者の勤務の体制及び勤務形態一覧表（認知症加算・中重度者ケア体制加算確認用）　＜別紙６＞</t>
    <rPh sb="41" eb="43">
      <t>ベッシ</t>
    </rPh>
    <phoneticPr fontId="24"/>
  </si>
  <si>
    <t>中重度者ケア体制加算に関する届出書＜別紙７＞</t>
    <rPh sb="0" eb="1">
      <t>チュウ</t>
    </rPh>
    <rPh sb="1" eb="3">
      <t>ジュウド</t>
    </rPh>
    <rPh sb="3" eb="4">
      <t>シャ</t>
    </rPh>
    <rPh sb="6" eb="8">
      <t>タイセイ</t>
    </rPh>
    <rPh sb="8" eb="10">
      <t>カサン</t>
    </rPh>
    <rPh sb="11" eb="12">
      <t>カン</t>
    </rPh>
    <rPh sb="14" eb="16">
      <t>トドケデ</t>
    </rPh>
    <rPh sb="16" eb="17">
      <t>ショ</t>
    </rPh>
    <phoneticPr fontId="24"/>
  </si>
  <si>
    <t>利用者の割合に関する計算書（中重度者ケア体制加算）＜別紙７－２＞</t>
    <rPh sb="0" eb="3">
      <t>リヨウシャ</t>
    </rPh>
    <rPh sb="4" eb="6">
      <t>ワリアイ</t>
    </rPh>
    <rPh sb="7" eb="8">
      <t>カン</t>
    </rPh>
    <rPh sb="10" eb="13">
      <t>ケイサンショ</t>
    </rPh>
    <rPh sb="14" eb="17">
      <t>チュウジュウド</t>
    </rPh>
    <rPh sb="17" eb="18">
      <t>シャ</t>
    </rPh>
    <rPh sb="20" eb="22">
      <t>タイセイ</t>
    </rPh>
    <rPh sb="22" eb="24">
      <t>カサン</t>
    </rPh>
    <rPh sb="26" eb="28">
      <t>ベッシ</t>
    </rPh>
    <phoneticPr fontId="24"/>
  </si>
  <si>
    <t>認知症加算に関する届出書＜別紙８＞</t>
    <rPh sb="13" eb="15">
      <t>ベッシ</t>
    </rPh>
    <phoneticPr fontId="24"/>
  </si>
  <si>
    <t>栄養マネジメント体制に関する届出書＜別紙９＞</t>
    <rPh sb="0" eb="2">
      <t>エイヨウ</t>
    </rPh>
    <rPh sb="8" eb="10">
      <t>タイセイ</t>
    </rPh>
    <rPh sb="11" eb="12">
      <t>カン</t>
    </rPh>
    <rPh sb="14" eb="17">
      <t>トドケデショ</t>
    </rPh>
    <phoneticPr fontId="24"/>
  </si>
  <si>
    <t>　1　割引率等</t>
    <rPh sb="3" eb="6">
      <t>ワリビキリツ</t>
    </rPh>
    <rPh sb="6" eb="7">
      <t>トウ</t>
    </rPh>
    <phoneticPr fontId="24"/>
  </si>
  <si>
    <t>割引率</t>
    <rPh sb="0" eb="2">
      <t>ワリビキ</t>
    </rPh>
    <rPh sb="2" eb="3">
      <t>リツ</t>
    </rPh>
    <phoneticPr fontId="24"/>
  </si>
  <si>
    <t>夜間対応型訪問介護</t>
    <rPh sb="0" eb="2">
      <t>ヤカン</t>
    </rPh>
    <rPh sb="2" eb="5">
      <t>タイオウガタ</t>
    </rPh>
    <phoneticPr fontId="24"/>
  </si>
  <si>
    <t>介護予防認知症対応型
通所介護</t>
    <rPh sb="0" eb="2">
      <t>カイゴ</t>
    </rPh>
    <rPh sb="2" eb="4">
      <t>ヨボウ</t>
    </rPh>
    <rPh sb="4" eb="7">
      <t>ニンチショウ</t>
    </rPh>
    <rPh sb="7" eb="10">
      <t>タイオウガタ</t>
    </rPh>
    <rPh sb="11" eb="13">
      <t>ツウショ</t>
    </rPh>
    <rPh sb="13" eb="15">
      <t>カイゴ</t>
    </rPh>
    <phoneticPr fontId="24"/>
  </si>
  <si>
    <t>地域密着型通所介護</t>
    <rPh sb="0" eb="2">
      <t>チイキ</t>
    </rPh>
    <rPh sb="2" eb="4">
      <t>ミッチャク</t>
    </rPh>
    <rPh sb="4" eb="5">
      <t>ガタ</t>
    </rPh>
    <rPh sb="5" eb="7">
      <t>ツウショ</t>
    </rPh>
    <rPh sb="7" eb="9">
      <t>カイゴ</t>
    </rPh>
    <phoneticPr fontId="24"/>
  </si>
  <si>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4"/>
  </si>
  <si>
    <t>介護給付費算定に係る体制等に関する届出書　チェック表
（地域密着型通所介護・療養通所介護）</t>
    <rPh sb="0" eb="2">
      <t>カイゴ</t>
    </rPh>
    <rPh sb="2" eb="5">
      <t>キュウフヒ</t>
    </rPh>
    <rPh sb="5" eb="7">
      <t>サンテイ</t>
    </rPh>
    <rPh sb="8" eb="9">
      <t>カカ</t>
    </rPh>
    <rPh sb="10" eb="12">
      <t>タイセイ</t>
    </rPh>
    <rPh sb="12" eb="13">
      <t>トウ</t>
    </rPh>
    <rPh sb="14" eb="15">
      <t>カン</t>
    </rPh>
    <rPh sb="17" eb="20">
      <t>トドケデショ</t>
    </rPh>
    <rPh sb="25" eb="26">
      <t>ヒョウ</t>
    </rPh>
    <rPh sb="28" eb="30">
      <t>チイキ</t>
    </rPh>
    <rPh sb="30" eb="33">
      <t>ミッチャクガタ</t>
    </rPh>
    <rPh sb="33" eb="35">
      <t>ツウショ</t>
    </rPh>
    <rPh sb="35" eb="37">
      <t>カイゴ</t>
    </rPh>
    <rPh sb="38" eb="40">
      <t>リョウヨウ</t>
    </rPh>
    <rPh sb="40" eb="42">
      <t>ツウショ</t>
    </rPh>
    <rPh sb="42" eb="44">
      <t>カイゴ</t>
    </rPh>
    <phoneticPr fontId="24"/>
  </si>
  <si>
    <t>介護予防支援</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</si>
  <si>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34"/>
  </si>
  <si>
    <t>通所介護</t>
    <rPh sb="0" eb="2">
      <t>ツウショ</t>
    </rPh>
    <rPh sb="2" eb="4">
      <t>カイゴ</t>
    </rPh>
    <phoneticPr fontId="34"/>
  </si>
  <si>
    <t>規模区分　　　　現在⇒</t>
    <rPh sb="8" eb="10">
      <t>ゲンザイ</t>
    </rPh>
    <phoneticPr fontId="34"/>
  </si>
  <si>
    <t>事業所名</t>
    <rPh sb="0" eb="3">
      <t>ジギョウショ</t>
    </rPh>
    <rPh sb="3" eb="4">
      <t>メイ</t>
    </rPh>
    <phoneticPr fontId="34"/>
  </si>
  <si>
    <t>ﾒｰﾙｱﾄﾞﾚｽ</t>
  </si>
  <si>
    <t>令和</t>
    <rPh sb="0" eb="2">
      <t>レイワ</t>
    </rPh>
    <phoneticPr fontId="34"/>
  </si>
  <si>
    <t>月</t>
    <rPh sb="0" eb="1">
      <t>ガツ</t>
    </rPh>
    <phoneticPr fontId="34"/>
  </si>
  <si>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34"/>
  </si>
  <si>
    <t>人</t>
    <rPh sb="0" eb="1">
      <t>ニン</t>
    </rPh>
    <phoneticPr fontId="34"/>
  </si>
  <si>
    <t>利用延人員数の減少が生じた月の前年度の１月当たりの平均利用延人員数</t>
  </si>
  <si>
    <t>加算算定の可否</t>
    <rPh sb="5" eb="7">
      <t>カヒ</t>
    </rPh>
    <phoneticPr fontId="34"/>
  </si>
  <si>
    <t>規模特例の可否↓</t>
    <rPh sb="0" eb="2">
      <t>キボ</t>
    </rPh>
    <rPh sb="2" eb="4">
      <t>トクレイ</t>
    </rPh>
    <rPh sb="5" eb="7">
      <t>カヒ</t>
    </rPh>
    <phoneticPr fontId="34"/>
  </si>
  <si>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34"/>
  </si>
  <si>
    <t>○　前年度の実績が６月以上の場合の前年度の１月当たりの平均利用延人員数・各月の利用延人員数</t>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24"/>
  </si>
  <si>
    <t>年月</t>
    <rPh sb="0" eb="2">
      <t>ネンゲツ</t>
    </rPh>
    <phoneticPr fontId="34"/>
  </si>
  <si>
    <t>減少割合</t>
    <rPh sb="0" eb="2">
      <t>ゲンショウ</t>
    </rPh>
    <rPh sb="2" eb="4">
      <t>ワリアイ</t>
    </rPh>
    <phoneticPr fontId="34"/>
  </si>
  <si>
    <t>加算
算定の可否</t>
    <rPh sb="0" eb="2">
      <t>カサン</t>
    </rPh>
    <rPh sb="3" eb="5">
      <t>サンテイ</t>
    </rPh>
    <rPh sb="6" eb="8">
      <t>カヒ</t>
    </rPh>
    <phoneticPr fontId="34"/>
  </si>
  <si>
    <t>加算終了／延長届提出月</t>
    <rPh sb="0" eb="2">
      <t>カサン</t>
    </rPh>
    <rPh sb="2" eb="4">
      <t>シュウリョウ</t>
    </rPh>
    <rPh sb="5" eb="8">
      <t>エンチョウトドケ</t>
    </rPh>
    <rPh sb="8" eb="10">
      <t>テイシュツ</t>
    </rPh>
    <rPh sb="10" eb="11">
      <t>ツキ</t>
    </rPh>
    <phoneticPr fontId="34"/>
  </si>
  <si>
    <t>減少の
２か月後
に算定
開始</t>
    <rPh sb="0" eb="2">
      <t>ゲンショウ</t>
    </rPh>
    <rPh sb="6" eb="7">
      <t>ゲツ</t>
    </rPh>
    <rPh sb="7" eb="8">
      <t>アト</t>
    </rPh>
    <rPh sb="10" eb="12">
      <t>サンテイ</t>
    </rPh>
    <rPh sb="13" eb="15">
      <t>カイシ</t>
    </rPh>
    <phoneticPr fontId="34"/>
  </si>
  <si>
    <t>延長適用開始月</t>
    <rPh sb="0" eb="2">
      <t>エンチョウ</t>
    </rPh>
    <rPh sb="2" eb="4">
      <t>テキヨウ</t>
    </rPh>
    <rPh sb="4" eb="6">
      <t>カイシ</t>
    </rPh>
    <rPh sb="6" eb="7">
      <t>ツキ</t>
    </rPh>
    <phoneticPr fontId="34"/>
  </si>
  <si>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34"/>
  </si>
  <si>
    <t>率</t>
    <rPh sb="0" eb="1">
      <t>リツ</t>
    </rPh>
    <phoneticPr fontId="24"/>
  </si>
  <si>
    <t>加算算定事業所であって、（３）オレンジセルに「可」が表示された事業所のみ</t>
    <rPh sb="4" eb="7">
      <t>ジギョウショ</t>
    </rPh>
    <rPh sb="23" eb="24">
      <t>カ</t>
    </rPh>
    <rPh sb="26" eb="28">
      <t>ヒョウジ</t>
    </rPh>
    <rPh sb="31" eb="34">
      <t>ジギョウショ</t>
    </rPh>
    <phoneticPr fontId="34"/>
  </si>
  <si>
    <t>※ 加算算定開始後に記入してください。</t>
    <rPh sb="6" eb="8">
      <t>カイシ</t>
    </rPh>
    <rPh sb="8" eb="9">
      <t>アト</t>
    </rPh>
    <rPh sb="10" eb="12">
      <t>キニュウ</t>
    </rPh>
    <phoneticPr fontId="34"/>
  </si>
  <si>
    <t>（４）　加算算定の延長の届出</t>
    <rPh sb="9" eb="11">
      <t>エンチョウ</t>
    </rPh>
    <rPh sb="12" eb="14">
      <t>トドケデ</t>
    </rPh>
    <phoneticPr fontId="34"/>
  </si>
  <si>
    <t>特例適用事業所のみ</t>
    <rPh sb="0" eb="2">
      <t>トクレイ</t>
    </rPh>
    <rPh sb="2" eb="4">
      <t>テキヨウ</t>
    </rPh>
    <rPh sb="4" eb="7">
      <t>ジギョウショ</t>
    </rPh>
    <phoneticPr fontId="34"/>
  </si>
  <si>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34"/>
  </si>
  <si>
    <t>特例適用届提出月</t>
    <rPh sb="0" eb="2">
      <t>トクレイ</t>
    </rPh>
    <rPh sb="2" eb="4">
      <t>テキヨウ</t>
    </rPh>
    <rPh sb="4" eb="5">
      <t>トドケ</t>
    </rPh>
    <rPh sb="5" eb="7">
      <t>テイシュツ</t>
    </rPh>
    <rPh sb="7" eb="8">
      <t>ツキ</t>
    </rPh>
    <phoneticPr fontId="34"/>
  </si>
  <si>
    <t xml:space="preserve">  介護予防認知症対応型通所介護</t>
    <rPh sb="2" eb="4">
      <t>カイゴ</t>
    </rPh>
    <rPh sb="4" eb="6">
      <t>ヨボウ</t>
    </rPh>
    <rPh sb="6" eb="9">
      <t>ニンチショウ</t>
    </rPh>
    <rPh sb="9" eb="12">
      <t>タイオウガタ</t>
    </rPh>
    <rPh sb="12" eb="14">
      <t>ツウショ</t>
    </rPh>
    <rPh sb="14" eb="16">
      <t>カイゴ</t>
    </rPh>
    <phoneticPr fontId="24"/>
  </si>
  <si>
    <t>４月～２月
合計</t>
    <rPh sb="1" eb="2">
      <t>ガツ</t>
    </rPh>
    <rPh sb="4" eb="5">
      <t>ガツ</t>
    </rPh>
    <rPh sb="7" eb="8">
      <t>ケイ</t>
    </rPh>
    <phoneticPr fontId="24"/>
  </si>
  <si>
    <t>11月</t>
  </si>
  <si>
    <t>３月</t>
    <rPh sb="1" eb="2">
      <t>ガツ</t>
    </rPh>
    <phoneticPr fontId="24"/>
  </si>
  <si>
    <t>職　名</t>
    <rPh sb="0" eb="1">
      <t>ショク</t>
    </rPh>
    <rPh sb="2" eb="3">
      <t>メイ</t>
    </rPh>
    <phoneticPr fontId="24"/>
  </si>
  <si>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24"/>
  </si>
  <si>
    <t>介護予防型通所サービス
・
介護予防認知症対応型通所介護
※２・３</t>
    <rPh sb="0" eb="5">
      <t>カイゴヨボウガタ</t>
    </rPh>
    <rPh sb="5" eb="7">
      <t>ツウショ</t>
    </rPh>
    <rPh sb="14" eb="16">
      <t>カイゴ</t>
    </rPh>
    <rPh sb="16" eb="18">
      <t>ヨボウ</t>
    </rPh>
    <rPh sb="18" eb="21">
      <t>ニンチショウ</t>
    </rPh>
    <rPh sb="21" eb="24">
      <t>タイオウガタ</t>
    </rPh>
    <rPh sb="24" eb="26">
      <t>ツウショ</t>
    </rPh>
    <rPh sb="26" eb="28">
      <t>カイゴ</t>
    </rPh>
    <phoneticPr fontId="96"/>
  </si>
  <si>
    <t>各月の利用延人員数</t>
    <rPh sb="0" eb="2">
      <t>カクツキ</t>
    </rPh>
    <rPh sb="3" eb="5">
      <t>リヨウ</t>
    </rPh>
    <rPh sb="5" eb="6">
      <t>ノ</t>
    </rPh>
    <rPh sb="6" eb="9">
      <t>ジンインスウ</t>
    </rPh>
    <phoneticPr fontId="96"/>
  </si>
  <si>
    <r>
      <t>毎日事業を実施した月（</t>
    </r>
    <r>
      <rPr>
        <sz val="10"/>
        <color auto="1"/>
        <rFont val="ＭＳ Ｐゴシック"/>
      </rPr>
      <t>○印）　※４</t>
    </r>
    <rPh sb="0" eb="2">
      <t>マイニチ</t>
    </rPh>
    <rPh sb="2" eb="4">
      <t>ジギョウ</t>
    </rPh>
    <rPh sb="5" eb="7">
      <t>ジッシ</t>
    </rPh>
    <rPh sb="9" eb="10">
      <t>ツキ</t>
    </rPh>
    <rPh sb="12" eb="13">
      <t>シルシ</t>
    </rPh>
    <phoneticPr fontId="96"/>
  </si>
  <si>
    <r>
      <t>【留意事項】
※１　各月の通所介護等を利用した人数を、算定している報酬の時間区分別に記入してください。
※２　通所介護又は地域密着型通所介護と介護予防型通所サービスの指定をあわせて受け、通所介護と一体的に実施している場合は、
　　　以下の</t>
    </r>
    <r>
      <rPr>
        <b/>
        <u/>
        <sz val="11"/>
        <color indexed="8"/>
        <rFont val="ＭＳ Ｐゴシック"/>
      </rPr>
      <t>いずれか</t>
    </r>
    <r>
      <rPr>
        <sz val="11"/>
        <color indexed="8"/>
        <rFont val="ＭＳ Ｐゴシック"/>
      </rPr>
      <t>を行ってください。
　　　・①に、各月の介護予防型通所サービスを利用した人数を、利用時間ごとに記入。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indexed="8"/>
        <rFont val="ＭＳ Ｐゴシック"/>
      </rPr>
      <t>いずれか</t>
    </r>
    <r>
      <rPr>
        <sz val="11"/>
        <color indexed="8"/>
        <rFont val="ＭＳ Ｐゴシック"/>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6">
      <t>カイゴヨボウガタ</t>
    </rPh>
    <rPh sb="76" eb="78">
      <t>ツウショ</t>
    </rPh>
    <rPh sb="83" eb="85">
      <t>シテイ</t>
    </rPh>
    <rPh sb="90" eb="91">
      <t>ウ</t>
    </rPh>
    <rPh sb="102" eb="104">
      <t>ジッシ</t>
    </rPh>
    <rPh sb="108" eb="110">
      <t>バアイ</t>
    </rPh>
    <rPh sb="116" eb="118">
      <t>イカ</t>
    </rPh>
    <rPh sb="124" eb="125">
      <t>オコナ</t>
    </rPh>
    <rPh sb="140" eb="142">
      <t>カクツキ</t>
    </rPh>
    <rPh sb="143" eb="148">
      <t>カイゴヨボウガタ</t>
    </rPh>
    <rPh sb="148" eb="150">
      <t>ツウショ</t>
    </rPh>
    <rPh sb="155" eb="157">
      <t>リヨウ</t>
    </rPh>
    <rPh sb="159" eb="161">
      <t>ニンズウ</t>
    </rPh>
    <rPh sb="212" eb="213">
      <t>フク</t>
    </rPh>
    <rPh sb="227" eb="229">
      <t>ドウジ</t>
    </rPh>
    <rPh sb="235" eb="237">
      <t>テイキョウ</t>
    </rPh>
    <rPh sb="238" eb="239">
      <t>ウ</t>
    </rPh>
    <rPh sb="241" eb="242">
      <t>モノ</t>
    </rPh>
    <rPh sb="243" eb="246">
      <t>サイダイスウ</t>
    </rPh>
    <rPh sb="247" eb="250">
      <t>エイギョウビ</t>
    </rPh>
    <rPh sb="253" eb="254">
      <t>クワ</t>
    </rPh>
    <rPh sb="256" eb="257">
      <t>カズ</t>
    </rPh>
    <rPh sb="258" eb="260">
      <t>キニュウ</t>
    </rPh>
    <rPh sb="266" eb="267">
      <t>レイ</t>
    </rPh>
    <rPh sb="270" eb="273">
      <t>エイギョウビ</t>
    </rPh>
    <rPh sb="279" eb="280">
      <t>トキ</t>
    </rPh>
    <rPh sb="283" eb="284">
      <t>トキ</t>
    </rPh>
    <rPh sb="285" eb="287">
      <t>ドウジ</t>
    </rPh>
    <rPh sb="292" eb="294">
      <t>テイキョウ</t>
    </rPh>
    <rPh sb="295" eb="296">
      <t>ウ</t>
    </rPh>
    <rPh sb="298" eb="299">
      <t>モノ</t>
    </rPh>
    <rPh sb="301" eb="302">
      <t>ニン</t>
    </rPh>
    <rPh sb="305" eb="306">
      <t>トキ</t>
    </rPh>
    <rPh sb="309" eb="310">
      <t>トキ</t>
    </rPh>
    <rPh sb="311" eb="313">
      <t>ドウジ</t>
    </rPh>
    <rPh sb="318" eb="320">
      <t>テイキョウ</t>
    </rPh>
    <rPh sb="321" eb="322">
      <t>ウ</t>
    </rPh>
    <rPh sb="324" eb="325">
      <t>モノ</t>
    </rPh>
    <rPh sb="327" eb="328">
      <t>ニン</t>
    </rPh>
    <rPh sb="331" eb="333">
      <t>バアイ</t>
    </rPh>
    <rPh sb="340" eb="342">
      <t>トウガイ</t>
    </rPh>
    <rPh sb="342" eb="343">
      <t>ビ</t>
    </rPh>
    <rPh sb="345" eb="347">
      <t>ドウジ</t>
    </rPh>
    <rPh sb="353" eb="355">
      <t>テイキョウ</t>
    </rPh>
    <rPh sb="356" eb="357">
      <t>ウ</t>
    </rPh>
    <rPh sb="359" eb="360">
      <t>モノ</t>
    </rPh>
    <rPh sb="361" eb="364">
      <t>サイダイスウ</t>
    </rPh>
    <rPh sb="368" eb="369">
      <t>ニン</t>
    </rPh>
    <rPh sb="378" eb="379">
      <t>ツキ</t>
    </rPh>
    <rPh sb="379" eb="380">
      <t>アイダ</t>
    </rPh>
    <rPh sb="381" eb="384">
      <t>エイギョウビ</t>
    </rPh>
    <rPh sb="387" eb="388">
      <t>ニチ</t>
    </rPh>
    <rPh sb="396" eb="399">
      <t>エイギョウビ</t>
    </rPh>
    <rPh sb="401" eb="403">
      <t>ドウジ</t>
    </rPh>
    <rPh sb="415" eb="417">
      <t>テイキョウ</t>
    </rPh>
    <rPh sb="418" eb="419">
      <t>ウ</t>
    </rPh>
    <rPh sb="421" eb="422">
      <t>モノ</t>
    </rPh>
    <rPh sb="423" eb="426">
      <t>サイダイスウ</t>
    </rPh>
    <rPh sb="430" eb="431">
      <t>ニン</t>
    </rPh>
    <rPh sb="436" eb="438">
      <t>バアイ</t>
    </rPh>
    <rPh sb="440" eb="442">
      <t>ドウジ</t>
    </rPh>
    <rPh sb="448" eb="450">
      <t>テイキョウ</t>
    </rPh>
    <rPh sb="451" eb="452">
      <t>ウ</t>
    </rPh>
    <rPh sb="454" eb="455">
      <t>モノ</t>
    </rPh>
    <rPh sb="456" eb="459">
      <t>サイダイスウ</t>
    </rPh>
    <rPh sb="460" eb="463">
      <t>エイギョウビ</t>
    </rPh>
    <rPh sb="466" eb="467">
      <t>クワ</t>
    </rPh>
    <rPh sb="469" eb="470">
      <t>カズ</t>
    </rPh>
    <rPh sb="475" eb="476">
      <t>ニン</t>
    </rPh>
    <rPh sb="486" eb="489">
      <t>ニンチショウ</t>
    </rPh>
    <rPh sb="489" eb="492">
      <t>タイオウガタ</t>
    </rPh>
    <rPh sb="492" eb="494">
      <t>ツウショ</t>
    </rPh>
    <rPh sb="494" eb="496">
      <t>カイゴ</t>
    </rPh>
    <rPh sb="497" eb="511">
      <t>カイゴヨボウニンチショウタイオウガタツウショカイゴ</t>
    </rPh>
    <rPh sb="512" eb="514">
      <t>シテイ</t>
    </rPh>
    <rPh sb="519" eb="520">
      <t>ウ</t>
    </rPh>
    <rPh sb="522" eb="532">
      <t>ニンチショウタイオウガタツウショカイゴ</t>
    </rPh>
    <rPh sb="533" eb="536">
      <t>イッタイテキ</t>
    </rPh>
    <rPh sb="537" eb="539">
      <t>ジッシ</t>
    </rPh>
    <rPh sb="543" eb="545">
      <t>バアイ</t>
    </rPh>
    <rPh sb="551" eb="553">
      <t>イカ</t>
    </rPh>
    <rPh sb="559" eb="560">
      <t>オコナ</t>
    </rPh>
    <rPh sb="575" eb="577">
      <t>カクツキ</t>
    </rPh>
    <rPh sb="578" eb="580">
      <t>カイゴ</t>
    </rPh>
    <rPh sb="580" eb="582">
      <t>ヨボウ</t>
    </rPh>
    <rPh sb="582" eb="585">
      <t>ニンチショウ</t>
    </rPh>
    <rPh sb="585" eb="588">
      <t>タイオウガタ</t>
    </rPh>
    <rPh sb="588" eb="590">
      <t>ツウショ</t>
    </rPh>
    <rPh sb="590" eb="592">
      <t>カイゴ</t>
    </rPh>
    <rPh sb="593" eb="595">
      <t>リヨウ</t>
    </rPh>
    <rPh sb="597" eb="599">
      <t>ニンズウ</t>
    </rPh>
    <rPh sb="601" eb="603">
      <t>サンテイ</t>
    </rPh>
    <rPh sb="607" eb="609">
      <t>ホウシュウ</t>
    </rPh>
    <rPh sb="609" eb="611">
      <t>ジカン</t>
    </rPh>
    <rPh sb="611" eb="613">
      <t>クブン</t>
    </rPh>
    <rPh sb="613" eb="614">
      <t>ベツ</t>
    </rPh>
    <rPh sb="615" eb="617">
      <t>キニュウ</t>
    </rPh>
    <rPh sb="626" eb="628">
      <t>ドウジ</t>
    </rPh>
    <rPh sb="634" eb="636">
      <t>テイキョウ</t>
    </rPh>
    <rPh sb="637" eb="638">
      <t>ウ</t>
    </rPh>
    <rPh sb="640" eb="641">
      <t>モノ</t>
    </rPh>
    <rPh sb="642" eb="645">
      <t>サイダイスウ</t>
    </rPh>
    <rPh sb="646" eb="648">
      <t>エイギョウ</t>
    </rPh>
    <rPh sb="648" eb="649">
      <t>ビ</t>
    </rPh>
    <rPh sb="652" eb="653">
      <t>クワ</t>
    </rPh>
    <rPh sb="655" eb="656">
      <t>カズ</t>
    </rPh>
    <rPh sb="657" eb="659">
      <t>キニュウ</t>
    </rPh>
    <rPh sb="661" eb="663">
      <t>キニュウ</t>
    </rPh>
    <rPh sb="663" eb="664">
      <t>レイ</t>
    </rPh>
    <rPh sb="668" eb="670">
      <t>サンショウ</t>
    </rPh>
    <rPh sb="680" eb="682">
      <t>ゲッカン</t>
    </rPh>
    <rPh sb="683" eb="684">
      <t>コヨミ</t>
    </rPh>
    <rPh sb="684" eb="685">
      <t>ツキ</t>
    </rPh>
    <rPh sb="687" eb="689">
      <t>ショウガツ</t>
    </rPh>
    <rPh sb="689" eb="690">
      <t>トウ</t>
    </rPh>
    <rPh sb="691" eb="693">
      <t>トクベツ</t>
    </rPh>
    <rPh sb="694" eb="696">
      <t>キカン</t>
    </rPh>
    <rPh sb="697" eb="698">
      <t>ノゾ</t>
    </rPh>
    <rPh sb="700" eb="702">
      <t>マイニチ</t>
    </rPh>
    <rPh sb="702" eb="704">
      <t>ジギョウ</t>
    </rPh>
    <rPh sb="705" eb="707">
      <t>ジッシ</t>
    </rPh>
    <rPh sb="709" eb="710">
      <t>ツキ</t>
    </rPh>
    <rPh sb="713" eb="715">
      <t>キニュウ</t>
    </rPh>
    <phoneticPr fontId="24"/>
  </si>
  <si>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96"/>
  </si>
  <si>
    <t>※５　（c）の値を、申請様式の（２）の「利用延人員数の減少が生じた月の前年度の１月当たりの平均利用延人員数」に記入してください。（令和６年２月又は３月の利用延人員数の減少に係る届出を行う場合は、（ｃ）の値のほか、前年同月（令和５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24"/>
  </si>
  <si>
    <t>×</t>
  </si>
  <si>
    <t>（ｄ）</t>
  </si>
  <si>
    <t>若年性認知症利用者（入所者・患者・入居者）に対応する担当職員職・氏名</t>
    <rPh sb="0" eb="2">
      <t>ジャクネン</t>
    </rPh>
    <rPh sb="2" eb="3">
      <t>セイ</t>
    </rPh>
    <rPh sb="3" eb="6">
      <t>ニンチショウ</t>
    </rPh>
    <rPh sb="6" eb="9">
      <t>リヨウシャ</t>
    </rPh>
    <rPh sb="10" eb="12">
      <t>ニュウショ</t>
    </rPh>
    <rPh sb="12" eb="13">
      <t>シャ</t>
    </rPh>
    <rPh sb="14" eb="16">
      <t>カンジャ</t>
    </rPh>
    <rPh sb="17" eb="20">
      <t>ニュウキョシャ</t>
    </rPh>
    <rPh sb="22" eb="24">
      <t>タイオウ</t>
    </rPh>
    <rPh sb="26" eb="28">
      <t>タントウ</t>
    </rPh>
    <rPh sb="28" eb="30">
      <t>ショクイン</t>
    </rPh>
    <rPh sb="30" eb="31">
      <t>ショク</t>
    </rPh>
    <rPh sb="32" eb="34">
      <t>シメイ</t>
    </rPh>
    <phoneticPr fontId="24"/>
  </si>
  <si>
    <t>　通所介護</t>
    <rPh sb="1" eb="3">
      <t>ツウショ</t>
    </rPh>
    <rPh sb="3" eb="5">
      <t>カイゴ</t>
    </rPh>
    <phoneticPr fontId="24"/>
  </si>
  <si>
    <t>　小規模多機能型居宅介護</t>
    <rPh sb="1" eb="4">
      <t>ショウキボ</t>
    </rPh>
    <rPh sb="4" eb="8">
      <t>タキノウガタ</t>
    </rPh>
    <rPh sb="8" eb="10">
      <t>キョタク</t>
    </rPh>
    <rPh sb="10" eb="12">
      <t>カイゴ</t>
    </rPh>
    <phoneticPr fontId="24"/>
  </si>
  <si>
    <t>　認知症対応型共同生活介護</t>
    <rPh sb="1" eb="4">
      <t>ニンチショウ</t>
    </rPh>
    <rPh sb="4" eb="7">
      <t>タイオウガタ</t>
    </rPh>
    <rPh sb="7" eb="9">
      <t>キョウドウ</t>
    </rPh>
    <rPh sb="9" eb="11">
      <t>セイカツ</t>
    </rPh>
    <rPh sb="11" eb="13">
      <t>カイゴ</t>
    </rPh>
    <phoneticPr fontId="24"/>
  </si>
  <si>
    <t>　地域密着型介護老人福祉施設</t>
    <rPh sb="1" eb="3">
      <t>チイキ</t>
    </rPh>
    <rPh sb="3" eb="6">
      <t>ミッチャクガタ</t>
    </rPh>
    <rPh sb="6" eb="8">
      <t>カイゴ</t>
    </rPh>
    <rPh sb="8" eb="10">
      <t>ロウジン</t>
    </rPh>
    <rPh sb="10" eb="12">
      <t>フクシ</t>
    </rPh>
    <rPh sb="12" eb="14">
      <t>シセツ</t>
    </rPh>
    <phoneticPr fontId="24"/>
  </si>
  <si>
    <t>　介護療養型医療施設</t>
    <rPh sb="1" eb="3">
      <t>カイゴ</t>
    </rPh>
    <rPh sb="3" eb="6">
      <t>リョウヨウガタ</t>
    </rPh>
    <rPh sb="6" eb="8">
      <t>イリョウ</t>
    </rPh>
    <rPh sb="8" eb="10">
      <t>シセツ</t>
    </rPh>
    <phoneticPr fontId="24"/>
  </si>
  <si>
    <t xml:space="preserve">  介護予防通所リハビリテーション</t>
    <rPh sb="2" eb="4">
      <t>カイゴ</t>
    </rPh>
    <rPh sb="4" eb="6">
      <t>ヨボウ</t>
    </rPh>
    <rPh sb="6" eb="8">
      <t>ツウショ</t>
    </rPh>
    <phoneticPr fontId="24"/>
  </si>
  <si>
    <t xml:space="preserve">  介護予防短期入所生活介護</t>
    <rPh sb="2" eb="4">
      <t>カイゴ</t>
    </rPh>
    <rPh sb="4" eb="6">
      <t>ヨボウ</t>
    </rPh>
    <rPh sb="6" eb="8">
      <t>タンキ</t>
    </rPh>
    <rPh sb="8" eb="10">
      <t>ニュウショ</t>
    </rPh>
    <rPh sb="10" eb="12">
      <t>セイカツ</t>
    </rPh>
    <rPh sb="12" eb="14">
      <t>カイゴ</t>
    </rPh>
    <phoneticPr fontId="24"/>
  </si>
  <si>
    <t xml:space="preserve">  介護予防短期入所療養介護</t>
    <rPh sb="2" eb="4">
      <t>カイゴ</t>
    </rPh>
    <rPh sb="4" eb="6">
      <t>ヨボウ</t>
    </rPh>
    <rPh sb="6" eb="8">
      <t>タンキ</t>
    </rPh>
    <rPh sb="8" eb="10">
      <t>ニュウショ</t>
    </rPh>
    <rPh sb="10" eb="12">
      <t>リョウヨウ</t>
    </rPh>
    <rPh sb="12" eb="14">
      <t>カイゴ</t>
    </rPh>
    <phoneticPr fontId="24"/>
  </si>
  <si>
    <t>　介護予防特定施設入居者生活介護</t>
    <rPh sb="1" eb="3">
      <t>カイゴ</t>
    </rPh>
    <rPh sb="3" eb="5">
      <t>ヨボウ</t>
    </rPh>
    <rPh sb="5" eb="16">
      <t>トクテイシセツニュウキョシャセイカツカイゴ</t>
    </rPh>
    <phoneticPr fontId="24"/>
  </si>
  <si>
    <t xml:space="preserve">  介護予防認知症対応型共同生活介護</t>
    <rPh sb="2" eb="4">
      <t>カイゴ</t>
    </rPh>
    <rPh sb="4" eb="6">
      <t>ヨボウ</t>
    </rPh>
    <rPh sb="6" eb="9">
      <t>ニンチショウ</t>
    </rPh>
    <rPh sb="9" eb="12">
      <t>タイオウガタ</t>
    </rPh>
    <rPh sb="12" eb="14">
      <t>キョウドウ</t>
    </rPh>
    <rPh sb="14" eb="16">
      <t>セイカツ</t>
    </rPh>
    <rPh sb="16" eb="18">
      <t>カイゴ</t>
    </rPh>
    <phoneticPr fontId="24"/>
  </si>
  <si>
    <t>有　・　無</t>
    <rPh sb="0" eb="1">
      <t>ア</t>
    </rPh>
    <rPh sb="4" eb="5">
      <t>ナシ</t>
    </rPh>
    <phoneticPr fontId="2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</si>
  <si>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4"/>
  </si>
  <si>
    <t>A 加算IV</t>
  </si>
  <si>
    <t>７ 加算Ⅰイ</t>
  </si>
  <si>
    <t>９ 加算Ⅲ</t>
    <rPh sb="2" eb="4">
      <t>カサン</t>
    </rPh>
    <phoneticPr fontId="34"/>
  </si>
</sst>
</file>

<file path=xl/styles.xml><?xml version="1.0" encoding="utf-8"?>
<styleSheet xmlns="http://schemas.openxmlformats.org/spreadsheetml/2006/main" xmlns:r="http://schemas.openxmlformats.org/officeDocument/2006/relationships" xmlns:mc="http://schemas.openxmlformats.org/markup-compatibility/2006">
  <numFmts count="17">
    <numFmt numFmtId="42" formatCode="_ &quot;¥&quot;* #,##0_ ;_ &quot;¥&quot;* \-#,##0_ ;_ &quot;¥&quot;* &quot;-&quot;_ ;_ @_ "/>
    <numFmt numFmtId="176" formatCode="0_);[Red]\(0\)"/>
    <numFmt numFmtId="177" formatCode="#,##0_ "/>
    <numFmt numFmtId="178" formatCode="#,##0.0_ "/>
    <numFmt numFmtId="179" formatCode="0.0_);[Red]\(0.0\)"/>
    <numFmt numFmtId="180" formatCode="0.00_ "/>
    <numFmt numFmtId="181" formatCode="#,##0.00_ "/>
    <numFmt numFmtId="182" formatCode="0.000"/>
    <numFmt numFmtId="183" formatCode="0.0"/>
    <numFmt numFmtId="184" formatCode="0.0%"/>
    <numFmt numFmtId="185" formatCode="[$-411]ggge&quot;年&quot;m&quot;月&quot;;@"/>
    <numFmt numFmtId="186" formatCode="#,##0.000000;[Red]\-#,##0.000000"/>
    <numFmt numFmtId="187" formatCode="#,##0_ ;[Red]\-#,##0\ "/>
    <numFmt numFmtId="188" formatCode="&quot;令&quot;&quot;和&quot;0&quot;年&quot;"/>
    <numFmt numFmtId="189" formatCode="0_ ;[Red]\-0\ "/>
    <numFmt numFmtId="190" formatCode="#,##0.0#"/>
    <numFmt numFmtId="191" formatCode="h:mm;@"/>
  </numFmts>
  <fonts count="98">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2"/>
      <scheme val="minor"/>
    </font>
    <font>
      <sz val="12"/>
      <color auto="1"/>
      <name val="ＭＳ 明朝"/>
      <family val="1"/>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2"/>
      <color theme="1"/>
      <name val="ＭＳ ゴシック"/>
      <family val="3"/>
    </font>
    <font>
      <sz val="8"/>
      <color auto="1"/>
      <name val="ＭＳ 明朝"/>
      <family val="1"/>
    </font>
    <font>
      <sz val="11"/>
      <color theme="1"/>
      <name val="游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2"/>
      <color auto="1"/>
      <name val="DejaVu Sans"/>
      <family val="2"/>
    </font>
    <font>
      <sz val="12"/>
      <color auto="1"/>
      <name val="HGSｺﾞｼｯｸM"/>
      <family val="3"/>
    </font>
    <font>
      <sz val="11"/>
      <color auto="1"/>
      <name val="DejaVu Sans"/>
      <family val="2"/>
    </font>
    <font>
      <sz val="10"/>
      <color auto="1"/>
      <name val="DejaVu Sans"/>
      <family val="2"/>
    </font>
    <font>
      <sz val="9"/>
      <color auto="1"/>
      <name val="ＭＳ Ｐゴシック"/>
      <family val="3"/>
    </font>
    <font>
      <sz val="9"/>
      <color auto="1"/>
      <name val="游ゴシック"/>
      <family val="3"/>
    </font>
    <font>
      <sz val="12"/>
      <color auto="1"/>
      <name val="ＭＳ Ｐゴシック"/>
      <family val="3"/>
    </font>
    <font>
      <u/>
      <sz val="9"/>
      <color auto="1"/>
      <name val="游ゴシック"/>
      <family val="3"/>
    </font>
    <font>
      <sz val="6"/>
      <color auto="1"/>
      <name val="游ゴシック"/>
      <family val="3"/>
    </font>
    <font>
      <sz val="16"/>
      <color auto="1"/>
      <name val="HGSｺﾞｼｯｸM"/>
      <family val="3"/>
    </font>
    <font>
      <strike/>
      <sz val="11"/>
      <color auto="1"/>
      <name val="HGSｺﾞｼｯｸM"/>
      <family val="3"/>
    </font>
    <font>
      <sz val="11"/>
      <color auto="1"/>
      <name val="HGｺﾞｼｯｸM"/>
      <family val="3"/>
    </font>
    <font>
      <sz val="14"/>
      <color auto="1"/>
      <name val="HGSｺﾞｼｯｸM"/>
      <family val="3"/>
    </font>
    <font>
      <sz val="10"/>
      <color auto="1"/>
      <name val="HGSｺﾞｼｯｸM"/>
      <family val="3"/>
    </font>
    <font>
      <sz val="9"/>
      <color auto="1"/>
      <name val="HGSｺﾞｼｯｸM"/>
      <family val="3"/>
    </font>
    <font>
      <b/>
      <sz val="11"/>
      <color auto="1"/>
      <name val="HGSｺﾞｼｯｸM"/>
      <family val="3"/>
    </font>
    <font>
      <sz val="10"/>
      <color auto="1"/>
      <name val="ＭＳ ゴシック"/>
      <family val="3"/>
    </font>
    <font>
      <sz val="11"/>
      <color auto="1"/>
      <name val="ＭＳ ゴシック"/>
      <family val="3"/>
    </font>
    <font>
      <sz val="9"/>
      <color auto="1"/>
      <name val="ＭＳ ゴシック"/>
      <family val="3"/>
    </font>
    <font>
      <sz val="9"/>
      <color auto="1"/>
      <name val="ＭＳ 明朝"/>
      <family val="1"/>
    </font>
    <font>
      <b/>
      <sz val="9"/>
      <color auto="1"/>
      <name val="ＭＳ ゴシック"/>
      <family val="3"/>
    </font>
    <font>
      <sz val="10"/>
      <color auto="1"/>
      <name val="ＭＳ 明朝"/>
      <family val="1"/>
    </font>
    <font>
      <b/>
      <sz val="9"/>
      <color auto="1"/>
      <name val="ＭＳ 明朝"/>
      <family val="1"/>
    </font>
    <font>
      <b/>
      <sz val="10"/>
      <color auto="1"/>
      <name val="HG丸ｺﾞｼｯｸM-PRO"/>
      <family val="3"/>
    </font>
    <font>
      <sz val="10"/>
      <color auto="1"/>
      <name val="HG丸ｺﾞｼｯｸM-PRO"/>
      <family val="3"/>
    </font>
    <font>
      <sz val="8"/>
      <color auto="1"/>
      <name val="ＭＳ ゴシック"/>
      <family val="3"/>
    </font>
    <font>
      <sz val="11"/>
      <color auto="1"/>
      <name val="HG丸ｺﾞｼｯｸM-PRO"/>
      <family val="3"/>
    </font>
    <font>
      <b/>
      <sz val="9"/>
      <color auto="1"/>
      <name val="HG丸ｺﾞｼｯｸM-PRO"/>
      <family val="3"/>
    </font>
    <font>
      <sz val="11"/>
      <color auto="1"/>
      <name val="ＭＳ 明朝"/>
      <family val="1"/>
    </font>
    <font>
      <b/>
      <u/>
      <sz val="11"/>
      <color theme="1"/>
      <name val="ＭＳ Ｐゴシック"/>
      <family val="3"/>
      <scheme val="minor"/>
    </font>
    <font>
      <sz val="10.5"/>
      <color auto="1"/>
      <name val="HGSｺﾞｼｯｸM"/>
      <family val="3"/>
    </font>
    <font>
      <sz val="8"/>
      <color auto="1"/>
      <name val="HGSｺﾞｼｯｸM"/>
      <family val="3"/>
    </font>
    <font>
      <b/>
      <sz val="16"/>
      <color rgb="FF000000"/>
      <name val="Meiryo UI"/>
      <family val="3"/>
    </font>
    <font>
      <sz val="14"/>
      <color rgb="FF000000"/>
      <name val="Meiryo UI"/>
      <family val="3"/>
    </font>
    <font>
      <b/>
      <sz val="14"/>
      <color rgb="FF000000"/>
      <name val="Meiryo UI"/>
      <family val="3"/>
    </font>
    <font>
      <sz val="12"/>
      <color rgb="FF000000"/>
      <name val="Meiryo UI"/>
      <family val="3"/>
    </font>
    <font>
      <sz val="11.5"/>
      <color rgb="FF000000"/>
      <name val="Meiryo UI"/>
      <family val="3"/>
    </font>
    <font>
      <sz val="11"/>
      <color rgb="FF000000"/>
      <name val="Meiryo UI"/>
      <family val="3"/>
    </font>
    <font>
      <sz val="13"/>
      <color rgb="FF000000"/>
      <name val="Meiryo UI"/>
      <family val="3"/>
    </font>
    <font>
      <sz val="11"/>
      <color rgb="FF000000"/>
      <name val="游ゴシック"/>
      <family val="3"/>
    </font>
    <font>
      <sz val="9"/>
      <color rgb="FF000000"/>
      <name val="Meiryo UI"/>
      <family val="3"/>
    </font>
    <font>
      <b/>
      <sz val="16"/>
      <color auto="1"/>
      <name val="ＭＳ Ｐゴシック"/>
      <family val="3"/>
    </font>
    <font>
      <sz val="10"/>
      <color auto="1"/>
      <name val="ＭＳ Ｐゴシック"/>
      <family val="3"/>
    </font>
    <font>
      <b/>
      <sz val="12"/>
      <color auto="1"/>
      <name val="ＭＳ Ｐゴシック"/>
      <family val="3"/>
    </font>
    <font>
      <sz val="6"/>
      <color auto="1"/>
      <name val="ＭＳ Ｐゴシック"/>
      <family val="3"/>
    </font>
    <font>
      <sz val="9"/>
      <color theme="1"/>
      <name val="ＭＳ Ｐゴシック"/>
      <family val="3"/>
    </font>
    <font>
      <sz val="12"/>
      <color theme="1"/>
      <name val="ＭＳ Ｐゴシック"/>
      <family val="3"/>
    </font>
    <font>
      <sz val="10"/>
      <color theme="1"/>
      <name val="ＭＳ Ｐゴシック"/>
      <family val="3"/>
    </font>
    <font>
      <b/>
      <sz val="11"/>
      <color auto="1"/>
      <name val="ＭＳ Ｐゴシック"/>
      <family val="3"/>
    </font>
    <font>
      <b/>
      <sz val="14"/>
      <color auto="1"/>
      <name val="ＭＳ Ｐゴシック"/>
      <family val="3"/>
    </font>
    <font>
      <sz val="8"/>
      <color auto="1"/>
      <name val="ＭＳ Ｐゴシック"/>
      <family val="3"/>
    </font>
    <font>
      <sz val="14"/>
      <color auto="1"/>
      <name val="ＭＳ Ｐゴシック"/>
      <family val="3"/>
    </font>
    <font>
      <sz val="11"/>
      <color rgb="FF0070C0"/>
      <name val="ＭＳ Ｐゴシック"/>
      <family val="3"/>
    </font>
    <font>
      <sz val="9"/>
      <color auto="1"/>
      <name val="ＭＳ Ｐ明朝"/>
      <family val="1"/>
    </font>
    <font>
      <sz val="11"/>
      <color auto="1"/>
      <name val="ＭＳ Ｐ明朝"/>
      <family val="1"/>
    </font>
    <font>
      <sz val="10"/>
      <color auto="1"/>
      <name val="ＭＳ Ｐ明朝"/>
      <family val="1"/>
    </font>
    <font>
      <b/>
      <sz val="16"/>
      <color auto="1"/>
      <name val="HGSｺﾞｼｯｸM"/>
      <family val="3"/>
    </font>
    <font>
      <sz val="12"/>
      <color rgb="FFFFFF99"/>
      <name val="HGSｺﾞｼｯｸM"/>
      <family val="3"/>
    </font>
    <font>
      <b/>
      <sz val="12"/>
      <color auto="1"/>
      <name val="HGSｺﾞｼｯｸM"/>
      <family val="3"/>
    </font>
    <font>
      <sz val="6"/>
      <color auto="1"/>
      <name val="HGSｺﾞｼｯｸM"/>
      <family val="3"/>
    </font>
    <font>
      <b/>
      <sz val="14"/>
      <color auto="1"/>
      <name val="HGSｺﾞｼｯｸM"/>
      <family val="3"/>
    </font>
    <font>
      <sz val="16"/>
      <color theme="1"/>
      <name val="ＭＳ Ｐゴシック"/>
      <family val="3"/>
      <scheme val="minor"/>
    </font>
    <font>
      <b/>
      <sz val="16"/>
      <color rgb="FFFF0000"/>
      <name val="ＭＳ Ｐゴシック"/>
      <family val="2"/>
      <scheme val="minor"/>
    </font>
    <font>
      <sz val="16"/>
      <color rgb="FFFF0000"/>
      <name val="ＭＳ Ｐゴシック"/>
      <family val="3"/>
      <scheme val="minor"/>
    </font>
    <font>
      <sz val="16"/>
      <color rgb="FF000000"/>
      <name val="ＭＳ Ｐ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ＭＳ 明朝"/>
      <family val="1"/>
    </font>
    <font>
      <sz val="6"/>
      <color auto="1"/>
      <name val="ＭＳ ゴシック"/>
      <family val="3"/>
    </font>
    <font>
      <sz val="14"/>
      <color auto="1"/>
      <name val="HGSｺﾞｼｯｸM"/>
      <family val="3"/>
    </font>
  </fonts>
  <fills count="45">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indexed="42"/>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theme="3" tint="0.8"/>
        <bgColor indexed="64"/>
      </patternFill>
    </fill>
    <fill>
      <patternFill patternType="solid">
        <fgColor rgb="FFFFFFCC"/>
        <bgColor indexed="64"/>
      </patternFill>
    </fill>
    <fill>
      <patternFill patternType="solid">
        <fgColor rgb="FFCCFFFF"/>
        <bgColor indexed="64"/>
      </patternFill>
    </fill>
    <fill>
      <patternFill patternType="solid">
        <fgColor rgb="FFE2EFDA"/>
        <bgColor rgb="FF000000"/>
      </patternFill>
    </fill>
    <fill>
      <patternFill patternType="solid">
        <fgColor rgb="FFDDEBF7"/>
        <bgColor rgb="FF000000"/>
      </patternFill>
    </fill>
    <fill>
      <patternFill patternType="solid">
        <fgColor rgb="FFFFF2CC"/>
        <bgColor rgb="FF000000"/>
      </patternFill>
    </fill>
    <fill>
      <patternFill patternType="solid">
        <fgColor rgb="FFFFC000"/>
        <bgColor rgb="FF000000"/>
      </patternFill>
    </fill>
    <fill>
      <patternFill patternType="solid">
        <fgColor rgb="FFCCFFCC"/>
        <bgColor indexed="64"/>
      </patternFill>
    </fill>
  </fills>
  <borders count="369">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thin">
        <color indexed="8"/>
      </left>
      <right/>
      <top style="double">
        <color indexed="8"/>
      </top>
      <bottom style="thin">
        <color indexed="8"/>
      </bottom>
      <diagonal/>
    </border>
    <border>
      <left/>
      <right style="dashed">
        <color indexed="8"/>
      </right>
      <top style="thin">
        <color indexed="8"/>
      </top>
      <bottom style="thin">
        <color indexed="8"/>
      </bottom>
      <diagonal/>
    </border>
    <border>
      <left/>
      <right style="dashed">
        <color indexed="8"/>
      </right>
      <top/>
      <bottom style="thin">
        <color indexed="8"/>
      </bottom>
      <diagonal/>
    </border>
    <border>
      <left/>
      <right style="dashed">
        <color indexed="8"/>
      </right>
      <top/>
      <bottom style="double">
        <color indexed="8"/>
      </bottom>
      <diagonal/>
    </border>
    <border>
      <left/>
      <right style="dashed">
        <color indexed="8"/>
      </right>
      <top style="double">
        <color indexed="8"/>
      </top>
      <bottom style="thin">
        <color indexed="8"/>
      </bottom>
      <diagonal/>
    </border>
    <border>
      <left style="thin">
        <color indexed="8"/>
      </left>
      <right style="thin">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style="thin">
        <color indexed="8"/>
      </right>
      <top/>
      <bottom/>
      <diagonal/>
    </border>
    <border>
      <left style="thin">
        <color indexed="8"/>
      </left>
      <right style="thin">
        <color indexed="8"/>
      </right>
      <top style="dashed">
        <color indexed="8"/>
      </top>
      <bottom/>
      <diagonal/>
    </border>
    <border>
      <left style="thin">
        <color indexed="8"/>
      </left>
      <right style="dashed">
        <color indexed="8"/>
      </right>
      <top style="thin">
        <color indexed="8"/>
      </top>
      <bottom/>
      <diagonal/>
    </border>
    <border>
      <left/>
      <right/>
      <top style="thin">
        <color indexed="8"/>
      </top>
      <bottom style="thin">
        <color indexed="8"/>
      </bottom>
      <diagonal/>
    </border>
    <border>
      <left style="dashed">
        <color indexed="8"/>
      </left>
      <right style="thin">
        <color indexed="8"/>
      </right>
      <top style="thin">
        <color indexed="8"/>
      </top>
      <bottom/>
      <diagonal/>
    </border>
    <border>
      <left style="dashed">
        <color indexed="8"/>
      </left>
      <right style="thin">
        <color indexed="8"/>
      </right>
      <top style="thin">
        <color indexed="8"/>
      </top>
      <bottom style="thin">
        <color indexed="8"/>
      </bottom>
      <diagonal/>
    </border>
    <border>
      <left style="dashed">
        <color indexed="8"/>
      </left>
      <right style="thin">
        <color indexed="8"/>
      </right>
      <top style="thin">
        <color indexed="8"/>
      </top>
      <bottom style="double">
        <color indexed="8"/>
      </bottom>
      <diagonal/>
    </border>
    <border>
      <left style="dashed">
        <color indexed="8"/>
      </left>
      <right style="thin">
        <color indexed="8"/>
      </right>
      <top style="double">
        <color indexed="8"/>
      </top>
      <bottom style="thin">
        <color indexed="8"/>
      </bottom>
      <diagonal/>
    </border>
    <border>
      <left style="dashed">
        <color indexed="8"/>
      </left>
      <right style="dashed">
        <color indexed="8"/>
      </right>
      <top style="thin">
        <color indexed="8"/>
      </top>
      <bottom/>
      <diagonal/>
    </border>
    <border>
      <left style="thin">
        <color indexed="8"/>
      </left>
      <right style="thin">
        <color indexed="8"/>
      </right>
      <top style="thin">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style="dashed">
        <color indexed="8"/>
      </left>
      <right/>
      <top style="thin">
        <color indexed="8"/>
      </top>
      <bottom/>
      <diagonal/>
    </border>
    <border>
      <left/>
      <right/>
      <top/>
      <bottom style="thin">
        <color indexed="8"/>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right style="thin">
        <color indexed="8"/>
      </right>
      <top/>
      <bottom style="thin">
        <color indexed="8"/>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auto="1"/>
      </right>
      <top/>
      <bottom/>
      <diagonal/>
    </border>
    <border>
      <left/>
      <right style="thin">
        <color auto="1"/>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ott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style="thin">
        <color indexed="64"/>
      </left>
      <right/>
      <top/>
      <bottom style="dashed">
        <color auto="1"/>
      </bottom>
      <diagonal/>
    </border>
    <border>
      <left style="thin">
        <color auto="1"/>
      </left>
      <right/>
      <top/>
      <bottom/>
      <diagonal/>
    </border>
    <border>
      <left style="thin">
        <color indexed="64"/>
      </left>
      <right/>
      <top style="dott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bottom style="dashed">
        <color indexed="64"/>
      </bottom>
      <diagonal/>
    </border>
    <border>
      <left/>
      <right/>
      <top/>
      <bottom style="dashed">
        <color auto="1"/>
      </bottom>
      <diagonal/>
    </border>
    <border>
      <left/>
      <right/>
      <top style="dashed">
        <color indexed="64"/>
      </top>
      <bottom style="dotted">
        <color indexed="64"/>
      </bottom>
      <diagonal/>
    </border>
    <border>
      <left/>
      <right/>
      <top style="dashed">
        <color indexed="64"/>
      </top>
      <bottom style="thin">
        <color indexed="64"/>
      </bottom>
      <diagonal/>
    </border>
    <border>
      <left/>
      <right/>
      <top/>
      <bottom style="thin">
        <color auto="1"/>
      </bottom>
      <diagonal/>
    </border>
    <border>
      <left/>
      <right style="thin">
        <color indexed="64"/>
      </right>
      <top style="thin">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thin">
        <color auto="1"/>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dotted">
        <color indexed="64"/>
      </bottom>
      <diagonal/>
    </border>
    <border>
      <left/>
      <right style="thin">
        <color indexed="64"/>
      </right>
      <top style="dashed">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top/>
      <bottom style="double">
        <color indexed="64"/>
      </bottom>
      <diagonal/>
    </border>
    <border>
      <left/>
      <right/>
      <top style="double">
        <color indexed="64"/>
      </top>
      <bottom style="double">
        <color indexed="64"/>
      </bottom>
      <diagonal/>
    </border>
    <border>
      <left/>
      <right/>
      <top style="medium">
        <color indexed="64"/>
      </top>
      <bottom style="medium">
        <color indexed="64"/>
      </bottom>
      <diagonal/>
    </border>
    <border>
      <left/>
      <right style="thin">
        <color indexed="64"/>
      </right>
      <top style="double">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double">
        <color indexed="64"/>
      </bottom>
      <diagonal/>
    </border>
    <border>
      <left/>
      <right style="medium">
        <color indexed="64"/>
      </right>
      <top style="medium">
        <color indexed="64"/>
      </top>
      <bottom style="medium">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indexed="64"/>
      </left>
      <right style="hair">
        <color indexed="64"/>
      </right>
      <top style="double">
        <color indexed="64"/>
      </top>
      <bottom style="double">
        <color indexed="64"/>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hair">
        <color indexed="64"/>
      </right>
      <top/>
      <bottom style="thin">
        <color indexed="64"/>
      </bottom>
      <diagonal/>
    </border>
    <border>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double">
        <color indexed="64"/>
      </bottom>
      <diagonal/>
    </border>
    <border>
      <left style="hair">
        <color indexed="64"/>
      </left>
      <right style="thin">
        <color indexed="64"/>
      </right>
      <top style="double">
        <color indexed="64"/>
      </top>
      <bottom style="double">
        <color indexed="64"/>
      </bottom>
      <diagonal/>
    </border>
    <border>
      <left style="thin">
        <color indexed="64"/>
      </left>
      <right style="double">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diagonal/>
    </border>
    <border>
      <left style="hair">
        <color indexed="64"/>
      </left>
      <right style="double">
        <color indexed="64"/>
      </right>
      <top style="double">
        <color indexed="64"/>
      </top>
      <bottom style="hair">
        <color indexed="64"/>
      </bottom>
      <diagonal/>
    </border>
    <border>
      <left style="hair">
        <color indexed="64"/>
      </left>
      <right style="double">
        <color indexed="64"/>
      </right>
      <top style="thin">
        <color indexed="64"/>
      </top>
      <bottom style="double">
        <color indexed="64"/>
      </bottom>
      <diagonal/>
    </border>
    <border>
      <left style="hair">
        <color indexed="64"/>
      </left>
      <right style="double">
        <color indexed="64"/>
      </right>
      <top style="double">
        <color indexed="64"/>
      </top>
      <bottom style="thin">
        <color indexed="64"/>
      </bottom>
      <diagonal/>
    </border>
    <border>
      <left style="hair">
        <color indexed="64"/>
      </left>
      <right style="double">
        <color indexed="64"/>
      </right>
      <top style="hair">
        <color indexed="64"/>
      </top>
      <bottom style="double">
        <color indexed="64"/>
      </bottom>
      <diagonal/>
    </border>
    <border>
      <left style="double">
        <color indexed="64"/>
      </left>
      <right/>
      <top style="thin">
        <color indexed="64"/>
      </top>
      <bottom style="hair">
        <color indexed="64"/>
      </bottom>
      <diagonal/>
    </border>
    <border>
      <left style="double">
        <color indexed="64"/>
      </left>
      <right style="hair">
        <color indexed="64"/>
      </right>
      <top/>
      <bottom/>
      <diagonal/>
    </border>
    <border>
      <left style="double">
        <color indexed="64"/>
      </left>
      <right style="hair">
        <color indexed="64"/>
      </right>
      <top/>
      <bottom style="thin">
        <color indexed="64"/>
      </bottom>
      <diagonal/>
    </border>
    <border diagonalUp="1">
      <left style="double">
        <color indexed="64"/>
      </left>
      <right/>
      <top style="thin">
        <color indexed="64"/>
      </top>
      <bottom/>
      <diagonal style="hair">
        <color indexed="64"/>
      </diagonal>
    </border>
    <border diagonalUp="1">
      <left style="double">
        <color indexed="64"/>
      </left>
      <right/>
      <top/>
      <bottom style="hair">
        <color indexed="64"/>
      </bottom>
      <diagonal style="hair">
        <color indexed="64"/>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diagonal/>
    </border>
    <border diagonalUp="1">
      <left style="double">
        <color indexed="64"/>
      </left>
      <right/>
      <top style="hair">
        <color indexed="64"/>
      </top>
      <bottom style="double">
        <color indexed="64"/>
      </bottom>
      <diagonal style="hair">
        <color indexed="64"/>
      </diagonal>
    </border>
    <border diagonalUp="1">
      <left style="double">
        <color indexed="64"/>
      </left>
      <right/>
      <top style="double">
        <color indexed="64"/>
      </top>
      <bottom style="hair">
        <color indexed="64"/>
      </bottom>
      <diagonal style="hair">
        <color indexed="64"/>
      </diagonal>
    </border>
    <border diagonalUp="1">
      <left style="double">
        <color indexed="64"/>
      </left>
      <right/>
      <top style="hair">
        <color indexed="64"/>
      </top>
      <bottom/>
      <diagonal style="hair">
        <color indexed="64"/>
      </diagonal>
    </border>
    <border diagonalUp="1">
      <left style="double">
        <color indexed="64"/>
      </left>
      <right/>
      <top/>
      <bottom/>
      <diagonal style="hair">
        <color indexed="64"/>
      </diagonal>
    </border>
    <border>
      <left style="double">
        <color indexed="64"/>
      </left>
      <right/>
      <top style="double">
        <color indexed="64"/>
      </top>
      <bottom style="thin">
        <color indexed="64"/>
      </bottom>
      <diagonal/>
    </border>
    <border diagonalUp="1">
      <left style="double">
        <color indexed="64"/>
      </left>
      <right/>
      <top/>
      <bottom style="double">
        <color indexed="64"/>
      </bottom>
      <diagonal style="hair">
        <color indexed="64"/>
      </diagonal>
    </border>
    <border>
      <left style="double">
        <color indexed="64"/>
      </left>
      <right style="hair">
        <color indexed="64"/>
      </right>
      <top/>
      <bottom style="double">
        <color indexed="64"/>
      </bottom>
      <diagonal/>
    </border>
    <border>
      <left style="double">
        <color indexed="64"/>
      </left>
      <right style="hair">
        <color indexed="64"/>
      </right>
      <top style="double">
        <color indexed="64"/>
      </top>
      <bottom style="double">
        <color indexed="64"/>
      </bottom>
      <diagonal/>
    </border>
    <border>
      <left style="double">
        <color indexed="64"/>
      </left>
      <right/>
      <top/>
      <bottom style="thin">
        <color indexed="64"/>
      </bottom>
      <diagonal/>
    </border>
    <border diagonalUp="1">
      <left/>
      <right style="thin">
        <color indexed="64"/>
      </right>
      <top style="thin">
        <color indexed="64"/>
      </top>
      <bottom/>
      <diagonal style="hair">
        <color indexed="64"/>
      </diagonal>
    </border>
    <border diagonalUp="1">
      <left/>
      <right style="thin">
        <color indexed="64"/>
      </right>
      <top/>
      <bottom style="hair">
        <color indexed="64"/>
      </bottom>
      <diagonal style="hair">
        <color indexed="64"/>
      </diagonal>
    </border>
    <border diagonalUp="1">
      <left/>
      <right style="thin">
        <color indexed="64"/>
      </right>
      <top style="hair">
        <color indexed="64"/>
      </top>
      <bottom style="double">
        <color indexed="64"/>
      </bottom>
      <diagonal style="hair">
        <color indexed="64"/>
      </diagonal>
    </border>
    <border diagonalUp="1">
      <left/>
      <right style="thin">
        <color indexed="64"/>
      </right>
      <top style="double">
        <color indexed="64"/>
      </top>
      <bottom style="hair">
        <color indexed="64"/>
      </bottom>
      <diagonal style="hair">
        <color indexed="64"/>
      </diagonal>
    </border>
    <border diagonalUp="1">
      <left/>
      <right style="thin">
        <color indexed="64"/>
      </right>
      <top style="hair">
        <color indexed="64"/>
      </top>
      <bottom/>
      <diagonal style="hair">
        <color indexed="64"/>
      </diagonal>
    </border>
    <border diagonalUp="1">
      <left/>
      <right style="thin">
        <color indexed="64"/>
      </right>
      <top/>
      <bottom/>
      <diagonal style="hair">
        <color indexed="64"/>
      </diagonal>
    </border>
    <border>
      <left style="medium">
        <color indexed="64"/>
      </left>
      <right style="medium">
        <color indexed="64"/>
      </right>
      <top style="medium">
        <color indexed="64"/>
      </top>
      <bottom style="medium">
        <color indexed="64"/>
      </bottom>
      <diagonal/>
    </border>
    <border diagonalUp="1">
      <left/>
      <right/>
      <top style="thin">
        <color indexed="64"/>
      </top>
      <bottom/>
      <diagonal style="hair">
        <color indexed="64"/>
      </diagonal>
    </border>
    <border diagonalUp="1">
      <left/>
      <right/>
      <top/>
      <bottom style="double">
        <color indexed="64"/>
      </bottom>
      <diagonal style="hair">
        <color indexed="64"/>
      </diagonal>
    </border>
    <border>
      <left style="hair">
        <color indexed="64"/>
      </left>
      <right style="thin">
        <color indexed="64"/>
      </right>
      <top style="double">
        <color indexed="64"/>
      </top>
      <bottom/>
      <diagonal/>
    </border>
    <border>
      <left style="thin">
        <color indexed="64"/>
      </left>
      <right style="thin">
        <color indexed="64"/>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diagonalUp="1">
      <left/>
      <right style="thin">
        <color indexed="64"/>
      </right>
      <top/>
      <bottom style="double">
        <color indexed="64"/>
      </bottom>
      <diagonal style="hair">
        <color indexed="64"/>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hair">
        <color indexed="64"/>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medium">
        <color indexed="64"/>
      </left>
      <right style="thin">
        <color indexed="64"/>
      </right>
      <top/>
      <bottom style="medium">
        <color indexed="64"/>
      </bottom>
      <diagonal/>
    </border>
    <border>
      <left style="double">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double">
        <color indexed="64"/>
      </bottom>
      <diagonal style="thin">
        <color indexed="64"/>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bottom style="medium">
        <color indexed="64"/>
      </bottom>
      <diagonal/>
    </border>
    <border diagonalUp="1">
      <left/>
      <right/>
      <top style="thin">
        <color indexed="64"/>
      </top>
      <bottom style="double">
        <color indexed="64"/>
      </bottom>
      <diagonal style="thin">
        <color indexed="64"/>
      </diagonal>
    </border>
    <border>
      <left style="medium">
        <color indexed="64"/>
      </left>
      <right/>
      <top style="medium">
        <color indexed="64"/>
      </top>
      <bottom style="double">
        <color indexed="64"/>
      </bottom>
      <diagonal/>
    </border>
    <border>
      <left/>
      <right style="medium">
        <color indexed="64"/>
      </right>
      <top style="medium">
        <color indexed="64"/>
      </top>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diagonalUp="1">
      <left/>
      <right style="thin">
        <color indexed="64"/>
      </right>
      <top style="thin">
        <color indexed="64"/>
      </top>
      <bottom style="double">
        <color indexed="64"/>
      </bottom>
      <diagonal style="thin">
        <color indexed="64"/>
      </diagonal>
    </border>
    <border>
      <left/>
      <right style="medium">
        <color indexed="64"/>
      </right>
      <top style="medium">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uble">
        <color indexed="64"/>
      </right>
      <top/>
      <bottom style="thin">
        <color indexed="64"/>
      </bottom>
      <diagonal/>
    </border>
    <border>
      <left style="medium">
        <color indexed="64"/>
      </left>
      <right/>
      <top style="double">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double">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hair">
        <color indexed="64"/>
      </top>
      <bottom style="hair">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7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7" fillId="0" borderId="0" applyFont="0" applyFill="0" applyBorder="0" applyAlignment="0" applyProtection="0">
      <alignment vertical="center"/>
    </xf>
    <xf numFmtId="0" fontId="8" fillId="28" borderId="2" applyNumberFormat="0" applyFont="0" applyAlignment="0" applyProtection="0">
      <alignment vertical="center"/>
    </xf>
    <xf numFmtId="0" fontId="9" fillId="0" borderId="3" applyNumberFormat="0" applyFill="0" applyAlignment="0" applyProtection="0">
      <alignment vertical="center"/>
    </xf>
    <xf numFmtId="0" fontId="10" fillId="29" borderId="4" applyNumberFormat="0" applyAlignment="0" applyProtection="0">
      <alignment vertical="center"/>
    </xf>
    <xf numFmtId="0" fontId="11" fillId="30" borderId="5" applyNumberFormat="0" applyAlignment="0" applyProtection="0">
      <alignment vertical="center"/>
    </xf>
    <xf numFmtId="0" fontId="12" fillId="31" borderId="0" applyNumberFormat="0" applyBorder="0" applyAlignment="0" applyProtection="0">
      <alignment vertical="center"/>
    </xf>
    <xf numFmtId="38" fontId="6" fillId="0" borderId="0" applyFont="0" applyFill="0" applyBorder="0" applyAlignment="0" applyProtection="0">
      <alignment vertical="center"/>
    </xf>
    <xf numFmtId="38" fontId="8" fillId="0" borderId="0" applyFont="0" applyFill="0" applyBorder="0" applyAlignment="0" applyProtection="0"/>
    <xf numFmtId="38" fontId="6" fillId="0" borderId="0" applyFont="0" applyFill="0" applyBorder="0" applyAlignment="0" applyProtection="0">
      <alignment vertical="center"/>
    </xf>
    <xf numFmtId="38" fontId="13" fillId="0" borderId="0" applyFont="0" applyFill="0" applyBorder="0" applyAlignment="0" applyProtection="0">
      <alignment vertical="center"/>
    </xf>
    <xf numFmtId="38" fontId="7" fillId="0" borderId="0" applyFont="0" applyFill="0" applyBorder="0" applyAlignment="0" applyProtection="0">
      <alignment vertical="center"/>
    </xf>
    <xf numFmtId="0" fontId="8" fillId="0" borderId="0"/>
    <xf numFmtId="0" fontId="8" fillId="0" borderId="0">
      <alignment vertical="center"/>
    </xf>
    <xf numFmtId="0" fontId="8" fillId="0" borderId="0"/>
    <xf numFmtId="0" fontId="14" fillId="0" borderId="0">
      <alignment vertical="center"/>
    </xf>
    <xf numFmtId="0" fontId="8" fillId="0" borderId="0"/>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xf numFmtId="0" fontId="6" fillId="0" borderId="0">
      <alignment vertical="center"/>
    </xf>
    <xf numFmtId="0" fontId="8" fillId="0" borderId="0">
      <alignment vertical="center"/>
    </xf>
    <xf numFmtId="0" fontId="8" fillId="0" borderId="0"/>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32"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0"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615">
    <xf numFmtId="0" fontId="0" fillId="0" borderId="0" xfId="0"/>
    <xf numFmtId="0" fontId="25" fillId="0" borderId="0" xfId="45" applyFont="1" applyAlignment="1"/>
    <xf numFmtId="0" fontId="25" fillId="0" borderId="0" xfId="45" applyFont="1" applyAlignment="1">
      <alignment horizontal="left"/>
    </xf>
    <xf numFmtId="0" fontId="25" fillId="0" borderId="0" xfId="45" applyFont="1" applyAlignment="1">
      <alignment vertical="center"/>
    </xf>
    <xf numFmtId="0" fontId="14" fillId="0" borderId="0" xfId="45" applyAlignment="1"/>
    <xf numFmtId="0" fontId="26" fillId="0" borderId="0" xfId="45" applyFont="1" applyBorder="1" applyAlignment="1">
      <alignment horizontal="center" vertical="center"/>
    </xf>
    <xf numFmtId="0" fontId="27" fillId="0" borderId="0" xfId="45" applyFont="1" applyAlignment="1">
      <alignment horizontal="center" vertical="center"/>
    </xf>
    <xf numFmtId="0" fontId="28" fillId="0" borderId="0" xfId="45" applyFont="1" applyBorder="1" applyAlignment="1">
      <alignment horizontal="center" vertical="center"/>
    </xf>
    <xf numFmtId="0" fontId="28" fillId="0" borderId="10" xfId="45" applyFont="1" applyBorder="1" applyAlignment="1">
      <alignment horizontal="center" vertical="center" textRotation="255" wrapText="1"/>
    </xf>
    <xf numFmtId="0" fontId="28" fillId="0" borderId="10" xfId="45" applyFont="1" applyBorder="1" applyAlignment="1">
      <alignment horizontal="center" vertical="center" textRotation="255" shrinkToFit="1"/>
    </xf>
    <xf numFmtId="0" fontId="28" fillId="0" borderId="11" xfId="45" applyFont="1" applyBorder="1" applyAlignment="1">
      <alignment horizontal="center" vertical="center" textRotation="255" shrinkToFit="1"/>
    </xf>
    <xf numFmtId="0" fontId="25" fillId="0" borderId="12" xfId="45" applyFont="1" applyBorder="1" applyAlignment="1">
      <alignment horizontal="center" vertical="center" textRotation="255" shrinkToFit="1"/>
    </xf>
    <xf numFmtId="0" fontId="28" fillId="0" borderId="10" xfId="45" applyFont="1" applyBorder="1" applyAlignment="1">
      <alignment horizontal="left" vertical="center" shrinkToFit="1"/>
    </xf>
    <xf numFmtId="0" fontId="28" fillId="0" borderId="13" xfId="45" applyFont="1" applyBorder="1" applyAlignment="1">
      <alignment horizontal="left" vertical="center"/>
    </xf>
    <xf numFmtId="0" fontId="28" fillId="0" borderId="10" xfId="45" applyFont="1" applyBorder="1" applyAlignment="1">
      <alignment horizontal="left" vertical="center" wrapText="1"/>
    </xf>
    <xf numFmtId="0" fontId="28" fillId="0" borderId="10" xfId="45" applyFont="1" applyBorder="1" applyAlignment="1">
      <alignment horizontal="center" vertical="center" wrapText="1"/>
    </xf>
    <xf numFmtId="0" fontId="25" fillId="0" borderId="0" xfId="45" applyFont="1" applyBorder="1" applyAlignment="1">
      <alignment horizontal="center" vertical="center" wrapText="1"/>
    </xf>
    <xf numFmtId="0" fontId="28" fillId="0" borderId="0" xfId="45" applyFont="1" applyAlignment="1"/>
    <xf numFmtId="0" fontId="28" fillId="0" borderId="0" xfId="45" applyFont="1" applyAlignment="1">
      <alignment horizontal="left" vertical="center"/>
    </xf>
    <xf numFmtId="0" fontId="25" fillId="0" borderId="0" xfId="45" applyFont="1" applyAlignment="1">
      <alignment horizontal="left" vertical="center"/>
    </xf>
    <xf numFmtId="0" fontId="28" fillId="0" borderId="14" xfId="45" applyFont="1" applyBorder="1" applyAlignment="1">
      <alignment horizontal="left" vertical="center" wrapText="1"/>
    </xf>
    <xf numFmtId="0" fontId="28" fillId="0" borderId="12" xfId="45" applyFont="1" applyBorder="1" applyAlignment="1">
      <alignment horizontal="left" vertical="center" wrapText="1"/>
    </xf>
    <xf numFmtId="0" fontId="28" fillId="0" borderId="13" xfId="45" applyFont="1" applyBorder="1" applyAlignment="1">
      <alignment horizontal="left" vertical="center" wrapText="1"/>
    </xf>
    <xf numFmtId="0" fontId="28" fillId="0" borderId="11" xfId="45" applyFont="1" applyBorder="1" applyAlignment="1">
      <alignment horizontal="left" vertical="center" wrapText="1"/>
    </xf>
    <xf numFmtId="0" fontId="28" fillId="0" borderId="15" xfId="45" applyFont="1" applyBorder="1" applyAlignment="1">
      <alignment horizontal="left" vertical="center" wrapText="1"/>
    </xf>
    <xf numFmtId="0" fontId="29" fillId="0" borderId="10" xfId="45" applyFont="1" applyBorder="1" applyAlignment="1">
      <alignment horizontal="left" vertical="center" wrapText="1"/>
    </xf>
    <xf numFmtId="0" fontId="28" fillId="0" borderId="15" xfId="45" applyFont="1" applyBorder="1" applyAlignment="1">
      <alignment horizontal="center" vertical="center" textRotation="255" wrapText="1"/>
    </xf>
    <xf numFmtId="0" fontId="0" fillId="0" borderId="13" xfId="45" applyFont="1" applyBorder="1" applyAlignment="1">
      <alignment horizontal="left" vertical="center" wrapText="1"/>
    </xf>
    <xf numFmtId="0" fontId="28" fillId="0" borderId="10" xfId="45" applyFont="1" applyBorder="1" applyAlignment="1">
      <alignment horizontal="center" wrapText="1"/>
    </xf>
    <xf numFmtId="0" fontId="25" fillId="0" borderId="10" xfId="45" applyFont="1" applyBorder="1" applyAlignment="1">
      <alignment horizontal="center" wrapText="1"/>
    </xf>
    <xf numFmtId="0" fontId="25" fillId="0" borderId="13" xfId="45" applyFont="1" applyBorder="1" applyAlignment="1">
      <alignment horizontal="center" vertical="center" textRotation="255" wrapText="1"/>
    </xf>
    <xf numFmtId="0" fontId="25" fillId="0" borderId="14" xfId="45" applyFont="1" applyBorder="1" applyAlignment="1">
      <alignment horizontal="center" vertical="center" textRotation="255" wrapText="1"/>
    </xf>
    <xf numFmtId="0" fontId="25" fillId="0" borderId="16" xfId="45" applyFont="1" applyBorder="1" applyAlignment="1">
      <alignment horizontal="center" vertical="center" textRotation="255" wrapText="1"/>
    </xf>
    <xf numFmtId="0" fontId="28" fillId="0" borderId="17" xfId="45" applyFont="1" applyBorder="1" applyAlignment="1">
      <alignment horizontal="left" vertical="center"/>
    </xf>
    <xf numFmtId="0" fontId="28" fillId="0" borderId="17" xfId="45" applyFont="1" applyBorder="1" applyAlignment="1">
      <alignment horizontal="left" vertical="center" shrinkToFit="1"/>
    </xf>
    <xf numFmtId="0" fontId="28" fillId="0" borderId="18" xfId="45" applyFont="1" applyBorder="1" applyAlignment="1">
      <alignment horizontal="left" vertical="center" shrinkToFit="1"/>
    </xf>
    <xf numFmtId="0" fontId="28" fillId="0" borderId="19" xfId="45" applyFont="1" applyBorder="1" applyAlignment="1">
      <alignment horizontal="left" vertical="center" shrinkToFit="1"/>
    </xf>
    <xf numFmtId="0" fontId="28" fillId="0" borderId="20" xfId="45" applyFont="1" applyBorder="1" applyAlignment="1">
      <alignment horizontal="left" vertical="center" shrinkToFit="1"/>
    </xf>
    <xf numFmtId="0" fontId="28" fillId="0" borderId="0" xfId="45" applyFont="1" applyAlignment="1">
      <alignment horizontal="left"/>
    </xf>
    <xf numFmtId="0" fontId="28" fillId="0" borderId="10" xfId="45" applyFont="1" applyBorder="1" applyAlignment="1">
      <alignment horizontal="left" wrapText="1"/>
    </xf>
    <xf numFmtId="0" fontId="25" fillId="0" borderId="0" xfId="45" applyFont="1" applyBorder="1" applyAlignment="1">
      <alignment horizontal="left" wrapText="1"/>
    </xf>
    <xf numFmtId="0" fontId="25" fillId="0" borderId="0" xfId="45" applyFont="1" applyAlignment="1">
      <alignment horizontal="center" vertical="center"/>
    </xf>
    <xf numFmtId="0" fontId="25" fillId="0" borderId="21" xfId="45" applyFont="1" applyBorder="1" applyAlignment="1">
      <alignment vertical="center"/>
    </xf>
    <xf numFmtId="0" fontId="25" fillId="0" borderId="22" xfId="45" applyFont="1" applyBorder="1" applyAlignment="1">
      <alignment vertical="center"/>
    </xf>
    <xf numFmtId="0" fontId="28" fillId="0" borderId="11" xfId="45" applyFont="1" applyBorder="1" applyAlignment="1">
      <alignment horizontal="justify" vertical="center" wrapText="1"/>
    </xf>
    <xf numFmtId="0" fontId="28" fillId="0" borderId="23" xfId="45" applyFont="1" applyBorder="1" applyAlignment="1">
      <alignment horizontal="justify" vertical="center" wrapText="1"/>
    </xf>
    <xf numFmtId="0" fontId="28" fillId="0" borderId="24" xfId="45" applyFont="1" applyBorder="1" applyAlignment="1">
      <alignment horizontal="justify" vertical="center" wrapText="1"/>
    </xf>
    <xf numFmtId="0" fontId="25" fillId="0" borderId="10" xfId="45" applyFont="1" applyBorder="1" applyAlignment="1">
      <alignment vertical="center" wrapText="1"/>
    </xf>
    <xf numFmtId="0" fontId="25" fillId="0" borderId="22" xfId="45" applyFont="1" applyBorder="1" applyAlignment="1">
      <alignment horizontal="justify" vertical="center" wrapText="1"/>
    </xf>
    <xf numFmtId="0" fontId="25" fillId="0" borderId="21" xfId="45" applyFont="1" applyBorder="1" applyAlignment="1">
      <alignment horizontal="left" vertical="center" wrapText="1"/>
    </xf>
    <xf numFmtId="0" fontId="25" fillId="0" borderId="15" xfId="45" applyFont="1" applyBorder="1" applyAlignment="1">
      <alignment horizontal="left" vertical="center" wrapText="1"/>
    </xf>
    <xf numFmtId="0" fontId="25" fillId="0" borderId="10" xfId="45" applyFont="1" applyBorder="1" applyAlignment="1">
      <alignment horizontal="center" vertical="center" wrapText="1"/>
    </xf>
    <xf numFmtId="0" fontId="25" fillId="0" borderId="25" xfId="45" applyFont="1" applyBorder="1" applyAlignment="1">
      <alignment horizontal="center" vertical="center" textRotation="255"/>
    </xf>
    <xf numFmtId="0" fontId="25" fillId="0" borderId="13" xfId="45" applyFont="1" applyBorder="1" applyAlignment="1">
      <alignment horizontal="center" vertical="center" textRotation="255"/>
    </xf>
    <xf numFmtId="0" fontId="25" fillId="0" borderId="26" xfId="45" applyFont="1" applyBorder="1" applyAlignment="1">
      <alignment horizontal="left" vertical="center" wrapText="1"/>
    </xf>
    <xf numFmtId="0" fontId="28" fillId="0" borderId="27" xfId="45" applyFont="1" applyBorder="1" applyAlignment="1">
      <alignment horizontal="center" vertical="center" wrapText="1"/>
    </xf>
    <xf numFmtId="0" fontId="25" fillId="0" borderId="28" xfId="45" applyFont="1" applyBorder="1" applyAlignment="1">
      <alignment horizontal="center" vertical="center" wrapText="1"/>
    </xf>
    <xf numFmtId="0" fontId="25" fillId="0" borderId="29" xfId="45" applyFont="1" applyBorder="1" applyAlignment="1">
      <alignment horizontal="center" vertical="center" wrapText="1"/>
    </xf>
    <xf numFmtId="0" fontId="25" fillId="0" borderId="30" xfId="45" applyFont="1" applyBorder="1" applyAlignment="1">
      <alignment horizontal="center" vertical="center" wrapText="1"/>
    </xf>
    <xf numFmtId="0" fontId="25" fillId="0" borderId="31" xfId="45" applyFont="1" applyBorder="1" applyAlignment="1">
      <alignment horizontal="justify" vertical="center" wrapText="1"/>
    </xf>
    <xf numFmtId="0" fontId="25" fillId="0" borderId="26" xfId="45" applyFont="1" applyBorder="1" applyAlignment="1">
      <alignment horizontal="justify" vertical="center" wrapText="1"/>
    </xf>
    <xf numFmtId="0" fontId="28" fillId="0" borderId="11" xfId="45" applyFont="1" applyBorder="1" applyAlignment="1">
      <alignment horizontal="center" vertical="center"/>
    </xf>
    <xf numFmtId="0" fontId="28" fillId="0" borderId="15" xfId="45" applyFont="1" applyBorder="1" applyAlignment="1">
      <alignment horizontal="center" vertical="center"/>
    </xf>
    <xf numFmtId="0" fontId="25" fillId="0" borderId="32" xfId="45" applyFont="1" applyBorder="1" applyAlignment="1">
      <alignment horizontal="center" vertical="center" wrapText="1"/>
    </xf>
    <xf numFmtId="0" fontId="25" fillId="0" borderId="33" xfId="45" applyFont="1" applyBorder="1" applyAlignment="1">
      <alignment horizontal="center" vertical="center" wrapText="1"/>
    </xf>
    <xf numFmtId="0" fontId="25" fillId="0" borderId="34" xfId="45" applyFont="1" applyBorder="1" applyAlignment="1">
      <alignment horizontal="left" vertical="center"/>
    </xf>
    <xf numFmtId="0" fontId="25" fillId="0" borderId="35" xfId="45" applyFont="1" applyBorder="1" applyAlignment="1">
      <alignment horizontal="justify" vertical="center" wrapText="1"/>
    </xf>
    <xf numFmtId="0" fontId="25" fillId="0" borderId="10" xfId="45" applyFont="1" applyBorder="1" applyAlignment="1">
      <alignment vertical="center"/>
    </xf>
    <xf numFmtId="0" fontId="25" fillId="0" borderId="35" xfId="45" applyFont="1" applyBorder="1" applyAlignment="1">
      <alignment vertical="center"/>
    </xf>
    <xf numFmtId="0" fontId="28" fillId="0" borderId="10" xfId="45" applyFont="1" applyBorder="1" applyAlignment="1">
      <alignment horizontal="center" vertical="center"/>
    </xf>
    <xf numFmtId="0" fontId="25" fillId="0" borderId="10" xfId="45" applyFont="1" applyBorder="1" applyAlignment="1">
      <alignment horizontal="center" vertical="center"/>
    </xf>
    <xf numFmtId="0" fontId="25" fillId="0" borderId="32" xfId="45" applyFont="1" applyBorder="1" applyAlignment="1">
      <alignment horizontal="center" vertical="center"/>
    </xf>
    <xf numFmtId="0" fontId="25" fillId="0" borderId="33" xfId="45" applyFont="1" applyBorder="1" applyAlignment="1">
      <alignment horizontal="center" vertical="center"/>
    </xf>
    <xf numFmtId="0" fontId="25" fillId="0" borderId="31" xfId="45" applyFont="1" applyBorder="1" applyAlignment="1">
      <alignment horizontal="left" vertical="center"/>
    </xf>
    <xf numFmtId="0" fontId="25" fillId="0" borderId="26" xfId="45" applyFont="1" applyBorder="1" applyAlignment="1">
      <alignment horizontal="left" vertical="center"/>
    </xf>
    <xf numFmtId="0" fontId="25" fillId="0" borderId="36" xfId="45" applyFont="1" applyBorder="1" applyAlignment="1">
      <alignment horizontal="left" vertical="center"/>
    </xf>
    <xf numFmtId="0" fontId="25" fillId="0" borderId="35" xfId="45" applyFont="1" applyBorder="1" applyAlignment="1">
      <alignment horizontal="left" vertical="center"/>
    </xf>
    <xf numFmtId="0" fontId="25" fillId="0" borderId="13" xfId="45" applyFont="1" applyBorder="1" applyAlignment="1">
      <alignment horizontal="left" vertical="center"/>
    </xf>
    <xf numFmtId="0" fontId="25" fillId="0" borderId="37" xfId="45" applyFont="1" applyBorder="1" applyAlignment="1">
      <alignment horizontal="left" vertical="center"/>
    </xf>
    <xf numFmtId="0" fontId="25" fillId="0" borderId="38" xfId="45" applyFont="1" applyBorder="1" applyAlignment="1">
      <alignment horizontal="left" vertical="center"/>
    </xf>
    <xf numFmtId="0" fontId="25" fillId="0" borderId="0" xfId="45" applyFont="1" applyBorder="1" applyAlignment="1">
      <alignment vertical="center"/>
    </xf>
    <xf numFmtId="0" fontId="25" fillId="0" borderId="11" xfId="45" applyFont="1" applyBorder="1" applyAlignment="1">
      <alignment horizontal="center" vertical="center" wrapText="1"/>
    </xf>
    <xf numFmtId="0" fontId="28" fillId="0" borderId="39" xfId="45" applyFont="1" applyBorder="1" applyAlignment="1">
      <alignment horizontal="center" vertical="center" wrapText="1"/>
    </xf>
    <xf numFmtId="0" fontId="25" fillId="0" borderId="26" xfId="45" applyFont="1" applyBorder="1" applyAlignment="1">
      <alignment horizontal="justify" vertical="center"/>
    </xf>
    <xf numFmtId="0" fontId="25" fillId="0" borderId="37" xfId="45" applyFont="1" applyBorder="1" applyAlignment="1">
      <alignment horizontal="justify" vertical="center"/>
    </xf>
    <xf numFmtId="0" fontId="25" fillId="0" borderId="38" xfId="45" applyFont="1" applyBorder="1" applyAlignment="1">
      <alignment horizontal="justify" vertical="center"/>
    </xf>
    <xf numFmtId="0" fontId="28" fillId="0" borderId="14" xfId="45" applyFont="1" applyBorder="1" applyAlignment="1">
      <alignment horizontal="center" vertical="center"/>
    </xf>
    <xf numFmtId="0" fontId="25" fillId="0" borderId="40" xfId="45" applyFont="1" applyBorder="1" applyAlignment="1">
      <alignment horizontal="center" vertical="center" shrinkToFit="1"/>
    </xf>
    <xf numFmtId="0" fontId="25" fillId="0" borderId="26" xfId="45" applyFont="1" applyBorder="1" applyAlignment="1">
      <alignment vertical="center"/>
    </xf>
    <xf numFmtId="0" fontId="25" fillId="0" borderId="37" xfId="45" applyFont="1" applyBorder="1" applyAlignment="1">
      <alignment vertical="center"/>
    </xf>
    <xf numFmtId="0" fontId="25" fillId="0" borderId="38" xfId="45" applyFont="1" applyBorder="1" applyAlignment="1">
      <alignment vertical="center"/>
    </xf>
    <xf numFmtId="0" fontId="25" fillId="0" borderId="0" xfId="45" applyFont="1" applyAlignment="1">
      <alignment horizontal="right" vertical="center"/>
    </xf>
    <xf numFmtId="0" fontId="28" fillId="0" borderId="0" xfId="45" applyFont="1" applyAlignment="1">
      <alignment horizontal="right" vertical="center"/>
    </xf>
    <xf numFmtId="0" fontId="25" fillId="0" borderId="39" xfId="45" applyFont="1" applyBorder="1" applyAlignment="1">
      <alignment horizontal="center" vertical="center" wrapText="1"/>
    </xf>
    <xf numFmtId="0" fontId="28" fillId="0" borderId="11" xfId="45" applyFont="1" applyBorder="1" applyAlignment="1">
      <alignment horizontal="center" vertical="center" shrinkToFit="1"/>
    </xf>
    <xf numFmtId="0" fontId="25" fillId="0" borderId="15" xfId="45" applyFont="1" applyBorder="1" applyAlignment="1">
      <alignment horizontal="center" vertical="center" shrinkToFit="1"/>
    </xf>
    <xf numFmtId="0" fontId="25" fillId="0" borderId="11" xfId="45" applyFont="1" applyBorder="1" applyAlignment="1">
      <alignment horizontal="center" vertical="center"/>
    </xf>
    <xf numFmtId="0" fontId="25" fillId="0" borderId="41" xfId="45" applyFont="1" applyBorder="1" applyAlignment="1">
      <alignment horizontal="center" vertical="center"/>
    </xf>
    <xf numFmtId="0" fontId="28" fillId="0" borderId="0" xfId="45" applyFont="1" applyAlignment="1">
      <alignment vertical="center"/>
    </xf>
    <xf numFmtId="0" fontId="25" fillId="0" borderId="39" xfId="45" applyFont="1" applyBorder="1" applyAlignment="1">
      <alignment vertical="center"/>
    </xf>
    <xf numFmtId="0" fontId="25" fillId="0" borderId="42" xfId="45" applyFont="1" applyBorder="1" applyAlignment="1">
      <alignment vertical="center"/>
    </xf>
    <xf numFmtId="0" fontId="25" fillId="0" borderId="43" xfId="45" applyFont="1" applyBorder="1" applyAlignment="1">
      <alignment vertical="center"/>
    </xf>
    <xf numFmtId="0" fontId="25" fillId="0" borderId="0" xfId="45" applyFont="1" applyBorder="1" applyAlignment="1">
      <alignment horizontal="justify" vertical="center" wrapText="1"/>
    </xf>
    <xf numFmtId="0" fontId="25" fillId="0" borderId="0" xfId="45" applyFont="1" applyAlignment="1">
      <alignment horizontal="left" vertical="center" wrapText="1"/>
    </xf>
    <xf numFmtId="0" fontId="30" fillId="0" borderId="0" xfId="61" applyFont="1">
      <alignment vertical="center"/>
    </xf>
    <xf numFmtId="0" fontId="30" fillId="0" borderId="0" xfId="61" applyFont="1" applyAlignment="1">
      <alignment horizontal="center" vertical="center"/>
    </xf>
    <xf numFmtId="0" fontId="30" fillId="0" borderId="0" xfId="61" applyFont="1" applyAlignment="1">
      <alignment horizontal="left" vertical="center"/>
    </xf>
    <xf numFmtId="0" fontId="30" fillId="0" borderId="0" xfId="61" applyFont="1" applyAlignment="1">
      <alignment vertical="center" wrapText="1"/>
    </xf>
    <xf numFmtId="0" fontId="31" fillId="0" borderId="0" xfId="60" applyFont="1">
      <alignment vertical="center"/>
    </xf>
    <xf numFmtId="0" fontId="32" fillId="0" borderId="0" xfId="61" applyFont="1" applyAlignment="1">
      <alignment horizontal="center" vertical="center" wrapText="1"/>
    </xf>
    <xf numFmtId="0" fontId="31" fillId="33" borderId="44" xfId="59" applyFont="1" applyFill="1" applyBorder="1" applyAlignment="1">
      <alignment horizontal="center" vertical="center"/>
    </xf>
    <xf numFmtId="0" fontId="31" fillId="0" borderId="45" xfId="59" applyFont="1" applyBorder="1" applyAlignment="1">
      <alignment horizontal="center" vertical="center" wrapText="1"/>
    </xf>
    <xf numFmtId="0" fontId="31" fillId="0" borderId="46" xfId="59" applyFont="1" applyBorder="1" applyAlignment="1">
      <alignment horizontal="center" vertical="center" wrapText="1"/>
    </xf>
    <xf numFmtId="0" fontId="31" fillId="0" borderId="46" xfId="59" applyFont="1" applyBorder="1">
      <alignment vertical="center"/>
    </xf>
    <xf numFmtId="0" fontId="31" fillId="0" borderId="47" xfId="60" applyFont="1" applyBorder="1">
      <alignment vertical="center"/>
    </xf>
    <xf numFmtId="0" fontId="31" fillId="0" borderId="47" xfId="59" applyFont="1" applyBorder="1" applyAlignment="1">
      <alignment horizontal="center" vertical="center" wrapText="1"/>
    </xf>
    <xf numFmtId="0" fontId="31" fillId="0" borderId="48" xfId="61" applyFont="1" applyBorder="1">
      <alignment vertical="center"/>
    </xf>
    <xf numFmtId="0" fontId="32" fillId="0" borderId="0" xfId="61" applyFont="1" applyAlignment="1">
      <alignment horizontal="center" vertical="center"/>
    </xf>
    <xf numFmtId="0" fontId="31" fillId="33" borderId="49" xfId="59" applyFont="1" applyFill="1" applyBorder="1" applyAlignment="1">
      <alignment horizontal="center" vertical="center"/>
    </xf>
    <xf numFmtId="0" fontId="31" fillId="0" borderId="50" xfId="59" applyFont="1" applyBorder="1" applyAlignment="1">
      <alignment horizontal="center" vertical="center" wrapText="1"/>
    </xf>
    <xf numFmtId="0" fontId="31" fillId="0" borderId="51" xfId="59" applyFont="1" applyBorder="1" applyAlignment="1">
      <alignment horizontal="center" vertical="center" wrapText="1"/>
    </xf>
    <xf numFmtId="0" fontId="31" fillId="0" borderId="52" xfId="59" applyFont="1" applyBorder="1" applyAlignment="1">
      <alignment vertical="center" wrapText="1"/>
    </xf>
    <xf numFmtId="0" fontId="31" fillId="0" borderId="53" xfId="60" applyFont="1" applyBorder="1" applyAlignment="1">
      <alignment vertical="center" wrapText="1"/>
    </xf>
    <xf numFmtId="0" fontId="31" fillId="0" borderId="51" xfId="60" applyFont="1" applyBorder="1" applyAlignment="1">
      <alignment vertical="center" wrapText="1"/>
    </xf>
    <xf numFmtId="0" fontId="31" fillId="0" borderId="54" xfId="60" applyFont="1" applyBorder="1" applyAlignment="1">
      <alignment vertical="center" wrapText="1"/>
    </xf>
    <xf numFmtId="0" fontId="31" fillId="0" borderId="55" xfId="61" applyFont="1" applyBorder="1" applyAlignment="1">
      <alignment horizontal="left" vertical="center" wrapText="1"/>
    </xf>
    <xf numFmtId="0" fontId="31" fillId="0" borderId="56" xfId="61" applyFont="1" applyBorder="1" applyAlignment="1">
      <alignment horizontal="left" vertical="center" wrapText="1"/>
    </xf>
    <xf numFmtId="0" fontId="31" fillId="0" borderId="55" xfId="59" applyFont="1" applyBorder="1" applyAlignment="1">
      <alignment vertical="center" wrapText="1"/>
    </xf>
    <xf numFmtId="0" fontId="31" fillId="0" borderId="57" xfId="59" applyFont="1" applyBorder="1" applyAlignment="1">
      <alignment vertical="center" wrapText="1"/>
    </xf>
    <xf numFmtId="0" fontId="31" fillId="0" borderId="56" xfId="45" applyFont="1" applyBorder="1" applyAlignment="1">
      <alignment vertical="center" wrapText="1"/>
    </xf>
    <xf numFmtId="0" fontId="31" fillId="0" borderId="52" xfId="45" applyFont="1" applyBorder="1" applyAlignment="1">
      <alignment horizontal="left" vertical="center" wrapText="1"/>
    </xf>
    <xf numFmtId="0" fontId="31" fillId="0" borderId="58" xfId="61" applyFont="1" applyBorder="1" applyAlignment="1">
      <alignment vertical="center" wrapText="1"/>
    </xf>
    <xf numFmtId="0" fontId="31" fillId="33" borderId="44" xfId="59" applyFont="1" applyFill="1" applyBorder="1" applyAlignment="1">
      <alignment horizontal="center" vertical="center" wrapText="1"/>
    </xf>
    <xf numFmtId="0" fontId="8" fillId="34" borderId="59" xfId="42" applyFill="1" applyBorder="1" applyAlignment="1">
      <alignment horizontal="center" vertical="center"/>
    </xf>
    <xf numFmtId="0" fontId="8" fillId="34" borderId="60" xfId="42" applyFill="1" applyBorder="1" applyAlignment="1">
      <alignment horizontal="center" vertical="center"/>
    </xf>
    <xf numFmtId="0" fontId="31" fillId="0" borderId="61" xfId="60" applyFont="1" applyBorder="1" applyAlignment="1">
      <alignment horizontal="center" vertical="center" wrapText="1"/>
    </xf>
    <xf numFmtId="0" fontId="31" fillId="0" borderId="62" xfId="60" applyFont="1" applyBorder="1" applyAlignment="1">
      <alignment horizontal="center" vertical="center" wrapText="1"/>
    </xf>
    <xf numFmtId="0" fontId="31" fillId="0" borderId="60" xfId="61" applyFont="1" applyBorder="1" applyAlignment="1">
      <alignment horizontal="center" vertical="center" wrapText="1"/>
    </xf>
    <xf numFmtId="0" fontId="8" fillId="34" borderId="63" xfId="42" applyFill="1" applyBorder="1" applyAlignment="1">
      <alignment horizontal="center" vertical="center"/>
    </xf>
    <xf numFmtId="0" fontId="31" fillId="0" borderId="64" xfId="59" applyFont="1" applyBorder="1" applyAlignment="1">
      <alignment horizontal="center" vertical="center"/>
    </xf>
    <xf numFmtId="0" fontId="31" fillId="0" borderId="65" xfId="45" applyFont="1" applyBorder="1" applyAlignment="1">
      <alignment horizontal="center" vertical="center"/>
    </xf>
    <xf numFmtId="0" fontId="31" fillId="0" borderId="66" xfId="61" applyFont="1" applyBorder="1" applyAlignment="1">
      <alignment horizontal="center" vertical="center"/>
    </xf>
    <xf numFmtId="0" fontId="31" fillId="33" borderId="67" xfId="59" applyFont="1" applyFill="1" applyBorder="1" applyAlignment="1">
      <alignment horizontal="center" vertical="center"/>
    </xf>
    <xf numFmtId="0" fontId="31" fillId="0" borderId="68" xfId="59" applyFont="1" applyBorder="1" applyAlignment="1">
      <alignment horizontal="left" vertical="center" wrapText="1"/>
    </xf>
    <xf numFmtId="0" fontId="31" fillId="0" borderId="69" xfId="59" applyFont="1" applyBorder="1" applyAlignment="1">
      <alignment horizontal="left" vertical="center"/>
    </xf>
    <xf numFmtId="0" fontId="31" fillId="0" borderId="69" xfId="59" applyFont="1" applyBorder="1" applyAlignment="1">
      <alignment horizontal="left" vertical="center" wrapText="1"/>
    </xf>
    <xf numFmtId="0" fontId="31" fillId="0" borderId="69" xfId="58" applyFont="1" applyBorder="1" applyAlignment="1">
      <alignment horizontal="center" vertical="center"/>
    </xf>
    <xf numFmtId="0" fontId="31" fillId="0" borderId="62" xfId="45" applyFont="1" applyBorder="1" applyAlignment="1">
      <alignment horizontal="left" vertical="center" wrapText="1"/>
    </xf>
    <xf numFmtId="0" fontId="31" fillId="0" borderId="70" xfId="61" applyFont="1" applyBorder="1" applyAlignment="1">
      <alignment horizontal="left" vertical="center" wrapText="1"/>
    </xf>
    <xf numFmtId="0" fontId="30" fillId="0" borderId="0" xfId="0" applyFont="1" applyAlignment="1">
      <alignment horizontal="right" vertical="center"/>
    </xf>
    <xf numFmtId="0" fontId="31" fillId="0" borderId="71" xfId="59" applyFont="1" applyBorder="1" applyAlignment="1">
      <alignment horizontal="left" vertical="center" wrapText="1"/>
    </xf>
    <xf numFmtId="0" fontId="31" fillId="0" borderId="61" xfId="59" applyFont="1" applyBorder="1" applyAlignment="1">
      <alignment horizontal="left" vertical="center"/>
    </xf>
    <xf numFmtId="0" fontId="31" fillId="0" borderId="61" xfId="59" applyFont="1" applyBorder="1" applyAlignment="1">
      <alignment horizontal="left" vertical="center" wrapText="1"/>
    </xf>
    <xf numFmtId="0" fontId="31" fillId="0" borderId="61" xfId="58" applyFont="1" applyBorder="1" applyAlignment="1">
      <alignment horizontal="center" vertical="center"/>
    </xf>
    <xf numFmtId="0" fontId="31" fillId="0" borderId="54" xfId="45" applyFont="1" applyBorder="1" applyAlignment="1">
      <alignment horizontal="left" vertical="center" wrapText="1"/>
    </xf>
    <xf numFmtId="0" fontId="31" fillId="0" borderId="72" xfId="61" applyFont="1" applyBorder="1" applyAlignment="1">
      <alignment horizontal="left" vertical="center" wrapText="1"/>
    </xf>
    <xf numFmtId="0" fontId="30" fillId="0" borderId="0" xfId="0" applyFont="1" applyAlignment="1">
      <alignment wrapText="1"/>
    </xf>
    <xf numFmtId="0" fontId="31" fillId="33" borderId="73" xfId="59" applyFont="1" applyFill="1" applyBorder="1" applyAlignment="1">
      <alignment horizontal="center" vertical="center" wrapText="1"/>
    </xf>
    <xf numFmtId="0" fontId="31" fillId="0" borderId="60" xfId="59" applyFont="1" applyBorder="1" applyAlignment="1">
      <alignment vertical="center" wrapText="1"/>
    </xf>
    <xf numFmtId="0" fontId="31" fillId="35" borderId="60" xfId="59" applyFont="1" applyFill="1" applyBorder="1" applyAlignment="1">
      <alignment vertical="center" wrapText="1"/>
    </xf>
    <xf numFmtId="0" fontId="31" fillId="35" borderId="60" xfId="58" applyFont="1" applyFill="1" applyBorder="1" applyAlignment="1">
      <alignment horizontal="left" vertical="center" wrapText="1"/>
    </xf>
    <xf numFmtId="0" fontId="31" fillId="35" borderId="74" xfId="45" applyFont="1" applyFill="1" applyBorder="1" applyAlignment="1">
      <alignment vertical="center" wrapText="1"/>
    </xf>
    <xf numFmtId="0" fontId="33" fillId="35" borderId="60" xfId="45" applyFont="1" applyFill="1" applyBorder="1" applyAlignment="1">
      <alignment vertical="center" wrapText="1"/>
    </xf>
    <xf numFmtId="0" fontId="31" fillId="35" borderId="75" xfId="61" applyFont="1" applyFill="1" applyBorder="1" applyAlignment="1">
      <alignment vertical="center" wrapText="1"/>
    </xf>
    <xf numFmtId="0" fontId="31" fillId="35" borderId="76" xfId="45" applyFont="1" applyFill="1" applyBorder="1" applyAlignment="1">
      <alignment vertical="center" wrapText="1"/>
    </xf>
    <xf numFmtId="0" fontId="25" fillId="34" borderId="0" xfId="51" applyFont="1" applyFill="1" applyAlignment="1">
      <alignment horizontal="center" vertical="center"/>
    </xf>
    <xf numFmtId="0" fontId="25" fillId="34" borderId="0" xfId="51" applyFont="1" applyFill="1" applyAlignment="1">
      <alignment horizontal="left" vertical="center"/>
    </xf>
    <xf numFmtId="0" fontId="0" fillId="34" borderId="0" xfId="51" applyFont="1" applyFill="1" applyAlignment="1">
      <alignment horizontal="left" vertical="center"/>
    </xf>
    <xf numFmtId="0" fontId="35" fillId="34" borderId="0" xfId="51" applyFont="1" applyFill="1" applyAlignment="1">
      <alignment horizontal="left" vertical="center"/>
    </xf>
    <xf numFmtId="0" fontId="35" fillId="34" borderId="0" xfId="51" applyFont="1" applyFill="1" applyAlignment="1">
      <alignment horizontal="center" vertical="center"/>
    </xf>
    <xf numFmtId="0" fontId="25" fillId="34" borderId="44" xfId="51" applyFont="1" applyFill="1" applyBorder="1" applyAlignment="1">
      <alignment horizontal="center" vertical="center"/>
    </xf>
    <xf numFmtId="0" fontId="25" fillId="34" borderId="45" xfId="51" applyFont="1" applyFill="1" applyBorder="1" applyAlignment="1">
      <alignment horizontal="center" vertical="center"/>
    </xf>
    <xf numFmtId="0" fontId="25" fillId="34" borderId="66" xfId="51" applyFont="1" applyFill="1" applyBorder="1" applyAlignment="1">
      <alignment horizontal="center" vertical="center"/>
    </xf>
    <xf numFmtId="0" fontId="25" fillId="34" borderId="45" xfId="51" applyFont="1" applyFill="1" applyBorder="1" applyAlignment="1">
      <alignment vertical="center"/>
    </xf>
    <xf numFmtId="0" fontId="25" fillId="34" borderId="46" xfId="51" applyFont="1" applyFill="1" applyBorder="1" applyAlignment="1">
      <alignment vertical="center"/>
    </xf>
    <xf numFmtId="0" fontId="8" fillId="34" borderId="46" xfId="51" applyFill="1" applyBorder="1" applyAlignment="1">
      <alignment horizontal="center" vertical="center"/>
    </xf>
    <xf numFmtId="0" fontId="25" fillId="34" borderId="66" xfId="46" applyFont="1" applyFill="1" applyBorder="1" applyAlignment="1">
      <alignment vertical="center"/>
    </xf>
    <xf numFmtId="0" fontId="25" fillId="34" borderId="70" xfId="51" applyFont="1" applyFill="1" applyBorder="1" applyAlignment="1">
      <alignment horizontal="center" vertical="center"/>
    </xf>
    <xf numFmtId="0" fontId="25" fillId="34" borderId="46" xfId="51" applyFont="1" applyFill="1" applyBorder="1" applyAlignment="1">
      <alignment horizontal="center" vertical="center"/>
    </xf>
    <xf numFmtId="0" fontId="25" fillId="34" borderId="0" xfId="51" applyFont="1" applyFill="1" applyAlignment="1">
      <alignment horizontal="center"/>
    </xf>
    <xf numFmtId="0" fontId="25" fillId="34" borderId="67" xfId="51" applyFont="1" applyFill="1" applyBorder="1" applyAlignment="1">
      <alignment horizontal="center" vertical="center"/>
    </xf>
    <xf numFmtId="0" fontId="25" fillId="34" borderId="77" xfId="51" applyFont="1" applyFill="1" applyBorder="1" applyAlignment="1">
      <alignment horizontal="center" vertical="center"/>
    </xf>
    <xf numFmtId="0" fontId="25" fillId="34" borderId="50" xfId="51" applyFont="1" applyFill="1" applyBorder="1" applyAlignment="1">
      <alignment horizontal="center" vertical="center"/>
    </xf>
    <xf numFmtId="0" fontId="25" fillId="34" borderId="51" xfId="51" applyFont="1" applyFill="1" applyBorder="1" applyAlignment="1">
      <alignment horizontal="center" vertical="center"/>
    </xf>
    <xf numFmtId="0" fontId="25" fillId="34" borderId="72" xfId="46" applyFont="1" applyFill="1" applyBorder="1" applyAlignment="1">
      <alignment horizontal="center" vertical="center"/>
    </xf>
    <xf numFmtId="0" fontId="25" fillId="34" borderId="49" xfId="51" applyFont="1" applyFill="1" applyBorder="1" applyAlignment="1">
      <alignment horizontal="center" vertical="center"/>
    </xf>
    <xf numFmtId="0" fontId="25" fillId="34" borderId="78" xfId="51" applyFont="1" applyFill="1" applyBorder="1" applyAlignment="1">
      <alignment vertical="center" wrapText="1"/>
    </xf>
    <xf numFmtId="0" fontId="25" fillId="34" borderId="75" xfId="51" applyFont="1" applyFill="1" applyBorder="1" applyAlignment="1">
      <alignment vertical="center"/>
    </xf>
    <xf numFmtId="0" fontId="25" fillId="34" borderId="75" xfId="51" applyFont="1" applyFill="1" applyBorder="1" applyAlignment="1">
      <alignment vertical="center" wrapText="1"/>
    </xf>
    <xf numFmtId="0" fontId="25" fillId="34" borderId="76" xfId="46" applyFont="1" applyFill="1" applyBorder="1" applyAlignment="1">
      <alignment vertical="center"/>
    </xf>
    <xf numFmtId="0" fontId="25" fillId="34" borderId="70" xfId="51" applyFont="1" applyFill="1" applyBorder="1" applyAlignment="1">
      <alignment horizontal="left" vertical="center"/>
    </xf>
    <xf numFmtId="0" fontId="25" fillId="34" borderId="75" xfId="51" applyFont="1" applyFill="1" applyBorder="1" applyAlignment="1">
      <alignment horizontal="left" vertical="center"/>
    </xf>
    <xf numFmtId="0" fontId="25" fillId="34" borderId="76" xfId="51" applyFont="1" applyFill="1" applyBorder="1" applyAlignment="1">
      <alignment vertical="center" wrapText="1"/>
    </xf>
    <xf numFmtId="0" fontId="25" fillId="34" borderId="0" xfId="51" applyFont="1" applyFill="1" applyAlignment="1">
      <alignment vertical="center"/>
    </xf>
    <xf numFmtId="0" fontId="25" fillId="34" borderId="45" xfId="51" applyFont="1" applyFill="1" applyBorder="1" applyAlignment="1">
      <alignment horizontal="left" vertical="center"/>
    </xf>
    <xf numFmtId="0" fontId="25" fillId="34" borderId="46" xfId="51" applyFont="1" applyFill="1" applyBorder="1" applyAlignment="1">
      <alignment horizontal="left" vertical="center"/>
    </xf>
    <xf numFmtId="0" fontId="25" fillId="34" borderId="46" xfId="51" applyFont="1" applyFill="1" applyBorder="1" applyAlignment="1">
      <alignment horizontal="left" vertical="center" wrapText="1"/>
    </xf>
    <xf numFmtId="0" fontId="25" fillId="34" borderId="66" xfId="46" applyFont="1" applyFill="1" applyBorder="1" applyAlignment="1">
      <alignment horizontal="left" vertical="center"/>
    </xf>
    <xf numFmtId="0" fontId="25" fillId="34" borderId="66" xfId="51" applyFont="1" applyFill="1" applyBorder="1" applyAlignment="1">
      <alignment horizontal="left" vertical="center" wrapText="1"/>
    </xf>
    <xf numFmtId="0" fontId="25" fillId="34" borderId="50" xfId="51" applyFont="1" applyFill="1" applyBorder="1" applyAlignment="1">
      <alignment horizontal="left" vertical="center"/>
    </xf>
    <xf numFmtId="0" fontId="25" fillId="34" borderId="72" xfId="51" applyFont="1" applyFill="1" applyBorder="1" applyAlignment="1">
      <alignment horizontal="left" vertical="center"/>
    </xf>
    <xf numFmtId="0" fontId="25" fillId="34" borderId="50" xfId="51" applyFont="1" applyFill="1" applyBorder="1" applyAlignment="1">
      <alignment vertical="center" wrapText="1"/>
    </xf>
    <xf numFmtId="0" fontId="25" fillId="34" borderId="51" xfId="51" applyFont="1" applyFill="1" applyBorder="1" applyAlignment="1">
      <alignment vertical="center" wrapText="1"/>
    </xf>
    <xf numFmtId="0" fontId="25" fillId="34" borderId="72" xfId="46" applyFont="1" applyFill="1" applyBorder="1" applyAlignment="1">
      <alignment vertical="center" wrapText="1"/>
    </xf>
    <xf numFmtId="0" fontId="25" fillId="34" borderId="51" xfId="51" applyFont="1" applyFill="1" applyBorder="1" applyAlignment="1">
      <alignment horizontal="left" vertical="center"/>
    </xf>
    <xf numFmtId="0" fontId="25" fillId="34" borderId="0" xfId="51" applyFont="1" applyFill="1"/>
    <xf numFmtId="0" fontId="8" fillId="34" borderId="44" xfId="51" applyFill="1" applyBorder="1" applyAlignment="1">
      <alignment horizontal="center" vertical="center"/>
    </xf>
    <xf numFmtId="0" fontId="25" fillId="34" borderId="45" xfId="51" applyFont="1" applyFill="1" applyBorder="1" applyAlignment="1">
      <alignment horizontal="left" vertical="center" wrapText="1"/>
    </xf>
    <xf numFmtId="0" fontId="8" fillId="34" borderId="49" xfId="51" applyFill="1" applyBorder="1" applyAlignment="1">
      <alignment horizontal="center" vertical="center"/>
    </xf>
    <xf numFmtId="0" fontId="8" fillId="34" borderId="50" xfId="51" applyFill="1" applyBorder="1" applyAlignment="1">
      <alignment horizontal="left" vertical="center"/>
    </xf>
    <xf numFmtId="0" fontId="8" fillId="34" borderId="72" xfId="51" applyFill="1" applyBorder="1" applyAlignment="1">
      <alignment horizontal="left" vertical="center"/>
    </xf>
    <xf numFmtId="0" fontId="25" fillId="34" borderId="50" xfId="51" applyFont="1" applyFill="1" applyBorder="1" applyAlignment="1">
      <alignment vertical="center"/>
    </xf>
    <xf numFmtId="0" fontId="25" fillId="34" borderId="51" xfId="51" applyFont="1" applyFill="1" applyBorder="1" applyAlignment="1">
      <alignment vertical="center"/>
    </xf>
    <xf numFmtId="0" fontId="8" fillId="34" borderId="51" xfId="51" applyFill="1" applyBorder="1" applyAlignment="1">
      <alignment vertical="center"/>
    </xf>
    <xf numFmtId="0" fontId="8" fillId="34" borderId="79" xfId="46" applyFont="1" applyFill="1" applyBorder="1" applyAlignment="1">
      <alignment vertical="center"/>
    </xf>
    <xf numFmtId="0" fontId="25" fillId="34" borderId="80" xfId="46" applyFont="1" applyFill="1" applyBorder="1" applyAlignment="1">
      <alignment vertical="center"/>
    </xf>
    <xf numFmtId="0" fontId="8" fillId="34" borderId="70" xfId="51" applyFill="1" applyBorder="1" applyAlignment="1">
      <alignment horizontal="left" vertical="center"/>
    </xf>
    <xf numFmtId="0" fontId="8" fillId="34" borderId="72" xfId="51" applyFill="1" applyBorder="1" applyAlignment="1">
      <alignment vertical="center"/>
    </xf>
    <xf numFmtId="0" fontId="0" fillId="34" borderId="0" xfId="51" applyFont="1" applyFill="1"/>
    <xf numFmtId="0" fontId="25" fillId="34" borderId="78" xfId="51" applyFont="1" applyFill="1" applyBorder="1" applyAlignment="1">
      <alignment horizontal="left" vertical="center"/>
    </xf>
    <xf numFmtId="0" fontId="25" fillId="34" borderId="76" xfId="51" applyFont="1" applyFill="1" applyBorder="1" applyAlignment="1">
      <alignment horizontal="left" vertical="center"/>
    </xf>
    <xf numFmtId="0" fontId="25" fillId="34" borderId="81" xfId="51" applyFont="1" applyFill="1" applyBorder="1" applyAlignment="1">
      <alignment horizontal="left" vertical="center" shrinkToFit="1"/>
    </xf>
    <xf numFmtId="0" fontId="25" fillId="34" borderId="82" xfId="51" applyFont="1" applyFill="1" applyBorder="1" applyAlignment="1">
      <alignment vertical="center"/>
    </xf>
    <xf numFmtId="0" fontId="25" fillId="34" borderId="83" xfId="51" applyFont="1" applyFill="1" applyBorder="1" applyAlignment="1">
      <alignment vertical="center"/>
    </xf>
    <xf numFmtId="0" fontId="25" fillId="34" borderId="84" xfId="51" applyFont="1" applyFill="1" applyBorder="1" applyAlignment="1">
      <alignment horizontal="left" vertical="center" wrapText="1"/>
    </xf>
    <xf numFmtId="0" fontId="25" fillId="34" borderId="85" xfId="51" applyFont="1" applyFill="1" applyBorder="1" applyAlignment="1">
      <alignment horizontal="left" vertical="center" shrinkToFit="1"/>
    </xf>
    <xf numFmtId="0" fontId="25" fillId="34" borderId="85" xfId="51" applyFont="1" applyFill="1" applyBorder="1" applyAlignment="1">
      <alignment horizontal="left" vertical="center"/>
    </xf>
    <xf numFmtId="0" fontId="25" fillId="34" borderId="85" xfId="51" applyFont="1" applyFill="1" applyBorder="1" applyAlignment="1">
      <alignment horizontal="left" vertical="center" wrapText="1"/>
    </xf>
    <xf numFmtId="0" fontId="25" fillId="34" borderId="85" xfId="51" applyFont="1" applyFill="1" applyBorder="1" applyAlignment="1">
      <alignment vertical="center"/>
    </xf>
    <xf numFmtId="0" fontId="25" fillId="34" borderId="84" xfId="51" applyFont="1" applyFill="1" applyBorder="1" applyAlignment="1">
      <alignment horizontal="left" vertical="center" shrinkToFit="1"/>
    </xf>
    <xf numFmtId="0" fontId="25" fillId="34" borderId="86" xfId="46" applyFont="1" applyFill="1" applyBorder="1" applyAlignment="1">
      <alignment horizontal="left" vertical="center" wrapText="1"/>
    </xf>
    <xf numFmtId="0" fontId="25" fillId="34" borderId="72" xfId="46" applyFont="1" applyFill="1" applyBorder="1" applyAlignment="1">
      <alignment horizontal="left" vertical="center" wrapText="1"/>
    </xf>
    <xf numFmtId="0" fontId="25" fillId="34" borderId="87" xfId="51" applyFont="1" applyFill="1" applyBorder="1" applyAlignment="1">
      <alignment vertical="center"/>
    </xf>
    <xf numFmtId="0" fontId="25" fillId="34" borderId="88" xfId="51" applyFont="1" applyFill="1" applyBorder="1" applyAlignment="1">
      <alignment vertical="center"/>
    </xf>
    <xf numFmtId="0" fontId="25" fillId="34" borderId="84" xfId="51" applyFont="1" applyFill="1" applyBorder="1" applyAlignment="1">
      <alignment vertical="center" wrapText="1"/>
    </xf>
    <xf numFmtId="0" fontId="25" fillId="34" borderId="81" xfId="51" applyFont="1" applyFill="1" applyBorder="1" applyAlignment="1">
      <alignment vertical="center"/>
    </xf>
    <xf numFmtId="0" fontId="25" fillId="34" borderId="85" xfId="51" applyFont="1" applyFill="1" applyBorder="1" applyAlignment="1">
      <alignment vertical="center" wrapText="1"/>
    </xf>
    <xf numFmtId="0" fontId="25" fillId="34" borderId="85" xfId="51" applyFont="1" applyFill="1" applyBorder="1" applyAlignment="1">
      <alignment vertical="center" shrinkToFit="1"/>
    </xf>
    <xf numFmtId="0" fontId="25" fillId="34" borderId="89" xfId="51" applyFont="1" applyFill="1" applyBorder="1" applyAlignment="1">
      <alignment vertical="center" wrapText="1"/>
    </xf>
    <xf numFmtId="0" fontId="0" fillId="34" borderId="0" xfId="51" applyFont="1" applyFill="1" applyAlignment="1">
      <alignment horizontal="center" vertical="center"/>
    </xf>
    <xf numFmtId="0" fontId="8" fillId="34" borderId="66" xfId="51" applyFill="1" applyBorder="1" applyAlignment="1">
      <alignment horizontal="center" vertical="center"/>
    </xf>
    <xf numFmtId="0" fontId="8" fillId="34" borderId="90" xfId="51" applyFill="1" applyBorder="1" applyAlignment="1">
      <alignment horizontal="center" vertical="center"/>
    </xf>
    <xf numFmtId="0" fontId="8" fillId="34" borderId="82" xfId="51" applyFill="1" applyBorder="1" applyAlignment="1">
      <alignment horizontal="center" vertical="center"/>
    </xf>
    <xf numFmtId="0" fontId="8" fillId="34" borderId="83" xfId="51" applyFill="1" applyBorder="1" applyAlignment="1">
      <alignment horizontal="center" vertical="center"/>
    </xf>
    <xf numFmtId="0" fontId="8" fillId="34" borderId="91" xfId="51" applyFill="1" applyBorder="1" applyAlignment="1">
      <alignment horizontal="center" vertical="center"/>
    </xf>
    <xf numFmtId="0" fontId="25" fillId="34" borderId="86" xfId="51" applyFont="1" applyFill="1" applyBorder="1" applyAlignment="1">
      <alignment horizontal="center" vertical="center" wrapText="1"/>
    </xf>
    <xf numFmtId="0" fontId="8" fillId="34" borderId="92" xfId="51" applyFill="1" applyBorder="1" applyAlignment="1">
      <alignment horizontal="center" vertical="center"/>
    </xf>
    <xf numFmtId="0" fontId="0" fillId="34" borderId="93" xfId="51" applyFont="1" applyFill="1" applyBorder="1" applyAlignment="1">
      <alignment horizontal="center" vertical="center"/>
    </xf>
    <xf numFmtId="0" fontId="8" fillId="34" borderId="94" xfId="46" applyFont="1" applyFill="1" applyBorder="1" applyAlignment="1">
      <alignment horizontal="center" vertical="center"/>
    </xf>
    <xf numFmtId="0" fontId="8" fillId="34" borderId="70" xfId="46" applyFill="1" applyBorder="1" applyAlignment="1">
      <alignment horizontal="center" vertical="center"/>
    </xf>
    <xf numFmtId="0" fontId="8" fillId="34" borderId="45" xfId="51" applyFill="1" applyBorder="1" applyAlignment="1">
      <alignment horizontal="center" vertical="center"/>
    </xf>
    <xf numFmtId="0" fontId="8" fillId="34" borderId="95" xfId="51" applyFill="1" applyBorder="1" applyAlignment="1">
      <alignment horizontal="center" vertical="center"/>
    </xf>
    <xf numFmtId="0" fontId="8" fillId="34" borderId="91" xfId="51" applyFill="1" applyBorder="1" applyAlignment="1">
      <alignment horizontal="center" vertical="center" wrapText="1"/>
    </xf>
    <xf numFmtId="0" fontId="8" fillId="34" borderId="96" xfId="51" applyFill="1" applyBorder="1" applyAlignment="1">
      <alignment horizontal="center" vertical="center"/>
    </xf>
    <xf numFmtId="0" fontId="25" fillId="34" borderId="77" xfId="51" applyFont="1" applyFill="1" applyBorder="1" applyAlignment="1">
      <alignment vertical="center"/>
    </xf>
    <xf numFmtId="0" fontId="25" fillId="34" borderId="70" xfId="51" applyFont="1" applyFill="1" applyBorder="1" applyAlignment="1">
      <alignment vertical="center"/>
    </xf>
    <xf numFmtId="0" fontId="25" fillId="34" borderId="97" xfId="51" applyFont="1" applyFill="1" applyBorder="1" applyAlignment="1">
      <alignment vertical="center"/>
    </xf>
    <xf numFmtId="0" fontId="25" fillId="34" borderId="98" xfId="51" applyFont="1" applyFill="1" applyBorder="1" applyAlignment="1">
      <alignment vertical="center"/>
    </xf>
    <xf numFmtId="0" fontId="25" fillId="34" borderId="92" xfId="51" applyFont="1" applyFill="1" applyBorder="1" applyAlignment="1">
      <alignment vertical="center"/>
    </xf>
    <xf numFmtId="0" fontId="25" fillId="34" borderId="86" xfId="51" applyFont="1" applyFill="1" applyBorder="1" applyAlignment="1">
      <alignment horizontal="left" vertical="center"/>
    </xf>
    <xf numFmtId="0" fontId="25" fillId="34" borderId="86" xfId="51" applyFont="1" applyFill="1" applyBorder="1" applyAlignment="1">
      <alignment vertical="center"/>
    </xf>
    <xf numFmtId="0" fontId="25" fillId="34" borderId="99" xfId="51" applyFont="1" applyFill="1" applyBorder="1" applyAlignment="1">
      <alignment horizontal="left" vertical="center"/>
    </xf>
    <xf numFmtId="0" fontId="25" fillId="34" borderId="0" xfId="46" applyFont="1" applyFill="1" applyBorder="1" applyAlignment="1">
      <alignment vertical="center"/>
    </xf>
    <xf numFmtId="0" fontId="25" fillId="34" borderId="100" xfId="51" applyFont="1" applyFill="1" applyBorder="1" applyAlignment="1">
      <alignment vertical="center"/>
    </xf>
    <xf numFmtId="0" fontId="25" fillId="34" borderId="101" xfId="51" applyFont="1" applyFill="1" applyBorder="1" applyAlignment="1">
      <alignment vertical="center"/>
    </xf>
    <xf numFmtId="0" fontId="25" fillId="34" borderId="77" xfId="51" applyFont="1" applyFill="1" applyBorder="1" applyAlignment="1">
      <alignment vertical="center" wrapText="1"/>
    </xf>
    <xf numFmtId="0" fontId="25" fillId="34" borderId="70" xfId="51" applyFont="1" applyFill="1" applyBorder="1" applyAlignment="1">
      <alignment vertical="center" wrapText="1"/>
    </xf>
    <xf numFmtId="0" fontId="8" fillId="34" borderId="98" xfId="51" applyFill="1" applyBorder="1" applyAlignment="1">
      <alignment vertical="center"/>
    </xf>
    <xf numFmtId="0" fontId="8" fillId="34" borderId="92" xfId="51" applyFill="1" applyBorder="1" applyAlignment="1">
      <alignment vertical="center"/>
    </xf>
    <xf numFmtId="0" fontId="8" fillId="34" borderId="98" xfId="51" applyFill="1" applyBorder="1" applyAlignment="1">
      <alignment horizontal="left" vertical="center"/>
    </xf>
    <xf numFmtId="0" fontId="8" fillId="34" borderId="100" xfId="51" applyFill="1" applyBorder="1" applyAlignment="1">
      <alignment vertical="center"/>
    </xf>
    <xf numFmtId="0" fontId="8" fillId="34" borderId="97" xfId="51" applyFill="1" applyBorder="1" applyAlignment="1">
      <alignment vertical="center"/>
    </xf>
    <xf numFmtId="0" fontId="8" fillId="34" borderId="101" xfId="51" applyFill="1" applyBorder="1" applyAlignment="1">
      <alignment vertical="center"/>
    </xf>
    <xf numFmtId="0" fontId="25" fillId="34" borderId="97" xfId="51" applyFont="1" applyFill="1" applyBorder="1" applyAlignment="1">
      <alignment horizontal="left" vertical="center" wrapText="1"/>
    </xf>
    <xf numFmtId="0" fontId="25" fillId="34" borderId="98" xfId="51" applyFont="1" applyFill="1" applyBorder="1" applyAlignment="1">
      <alignment horizontal="left" vertical="center" wrapText="1"/>
    </xf>
    <xf numFmtId="0" fontId="25" fillId="34" borderId="92" xfId="51" applyFont="1" applyFill="1" applyBorder="1" applyAlignment="1">
      <alignment horizontal="left" vertical="center" wrapText="1"/>
    </xf>
    <xf numFmtId="0" fontId="8" fillId="34" borderId="86" xfId="51" applyFill="1" applyBorder="1" applyAlignment="1">
      <alignment horizontal="center" vertical="center"/>
    </xf>
    <xf numFmtId="0" fontId="8" fillId="34" borderId="98" xfId="51" applyFill="1" applyBorder="1" applyAlignment="1">
      <alignment horizontal="center" vertical="center"/>
    </xf>
    <xf numFmtId="0" fontId="25" fillId="0" borderId="102" xfId="45" applyFont="1" applyBorder="1" applyAlignment="1">
      <alignment horizontal="left" vertical="center"/>
    </xf>
    <xf numFmtId="0" fontId="25" fillId="34" borderId="100" xfId="51" applyFont="1" applyFill="1" applyBorder="1" applyAlignment="1">
      <alignment horizontal="left" vertical="center" wrapText="1"/>
    </xf>
    <xf numFmtId="0" fontId="25" fillId="34" borderId="92" xfId="51" applyFont="1" applyFill="1" applyBorder="1" applyAlignment="1">
      <alignment horizontal="left" vertical="center"/>
    </xf>
    <xf numFmtId="0" fontId="8" fillId="34" borderId="86" xfId="51" applyFill="1" applyBorder="1" applyAlignment="1">
      <alignment horizontal="center" vertical="center" wrapText="1"/>
    </xf>
    <xf numFmtId="0" fontId="8" fillId="34" borderId="97" xfId="51" applyFill="1" applyBorder="1" applyAlignment="1">
      <alignment horizontal="center" vertical="center"/>
    </xf>
    <xf numFmtId="0" fontId="8" fillId="34" borderId="101" xfId="51" applyFill="1" applyBorder="1" applyAlignment="1">
      <alignment horizontal="center" vertical="center"/>
    </xf>
    <xf numFmtId="0" fontId="8" fillId="34" borderId="0" xfId="46" applyFill="1" applyBorder="1" applyAlignment="1">
      <alignment horizontal="center" vertical="center"/>
    </xf>
    <xf numFmtId="0" fontId="8" fillId="34" borderId="102" xfId="46" applyFont="1" applyFill="1" applyBorder="1" applyAlignment="1">
      <alignment horizontal="center" vertical="center"/>
    </xf>
    <xf numFmtId="0" fontId="8" fillId="34" borderId="77" xfId="51" applyFill="1" applyBorder="1" applyAlignment="1">
      <alignment horizontal="center" vertical="center"/>
    </xf>
    <xf numFmtId="0" fontId="8" fillId="34" borderId="100" xfId="51" applyFill="1" applyBorder="1" applyAlignment="1">
      <alignment horizontal="center" vertical="center"/>
    </xf>
    <xf numFmtId="0" fontId="36" fillId="34" borderId="92" xfId="51" applyFont="1" applyFill="1" applyBorder="1" applyAlignment="1">
      <alignment horizontal="left" vertical="center"/>
    </xf>
    <xf numFmtId="0" fontId="25" fillId="34" borderId="102" xfId="46" applyFont="1" applyFill="1" applyBorder="1" applyAlignment="1">
      <alignment vertical="center"/>
    </xf>
    <xf numFmtId="0" fontId="25" fillId="34" borderId="97" xfId="51" applyFont="1" applyFill="1" applyBorder="1" applyAlignment="1">
      <alignment horizontal="left" vertical="center"/>
    </xf>
    <xf numFmtId="0" fontId="25" fillId="34" borderId="101" xfId="51" applyFont="1" applyFill="1" applyBorder="1" applyAlignment="1">
      <alignment horizontal="left" vertical="center"/>
    </xf>
    <xf numFmtId="0" fontId="25" fillId="34" borderId="98" xfId="51" applyFont="1" applyFill="1" applyBorder="1" applyAlignment="1">
      <alignment horizontal="left" vertical="center"/>
    </xf>
    <xf numFmtId="0" fontId="8" fillId="34" borderId="92" xfId="51" applyFill="1" applyBorder="1" applyAlignment="1">
      <alignment horizontal="left" vertical="center"/>
    </xf>
    <xf numFmtId="0" fontId="0" fillId="34" borderId="99" xfId="51" applyFont="1" applyFill="1" applyBorder="1" applyAlignment="1">
      <alignment horizontal="center" vertical="center"/>
    </xf>
    <xf numFmtId="0" fontId="37" fillId="34" borderId="0" xfId="51" applyFont="1" applyFill="1" applyAlignment="1">
      <alignment horizontal="left" vertical="center"/>
    </xf>
    <xf numFmtId="0" fontId="0" fillId="34" borderId="99" xfId="51" applyFont="1" applyFill="1" applyBorder="1" applyAlignment="1">
      <alignment horizontal="left" vertical="center"/>
    </xf>
    <xf numFmtId="0" fontId="8" fillId="34" borderId="100" xfId="51" applyFill="1" applyBorder="1" applyAlignment="1">
      <alignment horizontal="left" vertical="center"/>
    </xf>
    <xf numFmtId="0" fontId="36" fillId="34" borderId="92" xfId="51" applyFont="1" applyFill="1" applyBorder="1" applyAlignment="1">
      <alignment vertical="center"/>
    </xf>
    <xf numFmtId="0" fontId="8" fillId="34" borderId="0" xfId="46" applyFill="1" applyBorder="1" applyAlignment="1">
      <alignment horizontal="left" vertical="center"/>
    </xf>
    <xf numFmtId="0" fontId="8" fillId="34" borderId="102" xfId="46" applyFont="1" applyFill="1" applyBorder="1" applyAlignment="1">
      <alignment horizontal="left" vertical="center"/>
    </xf>
    <xf numFmtId="0" fontId="25" fillId="34" borderId="103" xfId="51" applyFont="1" applyFill="1" applyBorder="1" applyAlignment="1">
      <alignment horizontal="left" vertical="center"/>
    </xf>
    <xf numFmtId="0" fontId="8" fillId="34" borderId="104" xfId="51" applyFill="1" applyBorder="1" applyAlignment="1">
      <alignment horizontal="left" vertical="center"/>
    </xf>
    <xf numFmtId="0" fontId="8" fillId="34" borderId="105" xfId="51" applyFill="1" applyBorder="1" applyAlignment="1">
      <alignment horizontal="left" vertical="center"/>
    </xf>
    <xf numFmtId="0" fontId="25" fillId="34" borderId="106" xfId="51" applyFont="1" applyFill="1" applyBorder="1" applyAlignment="1">
      <alignment horizontal="left" vertical="center"/>
    </xf>
    <xf numFmtId="0" fontId="25" fillId="34" borderId="104" xfId="51" applyFont="1" applyFill="1" applyBorder="1" applyAlignment="1">
      <alignment horizontal="left" vertical="center"/>
    </xf>
    <xf numFmtId="0" fontId="25" fillId="34" borderId="106" xfId="51" applyFont="1" applyFill="1" applyBorder="1" applyAlignment="1">
      <alignment vertical="center"/>
    </xf>
    <xf numFmtId="0" fontId="25" fillId="34" borderId="104" xfId="51" applyFont="1" applyFill="1" applyBorder="1" applyAlignment="1">
      <alignment vertical="center"/>
    </xf>
    <xf numFmtId="0" fontId="25" fillId="34" borderId="105" xfId="51" applyFont="1" applyFill="1" applyBorder="1" applyAlignment="1">
      <alignment horizontal="left" vertical="center"/>
    </xf>
    <xf numFmtId="0" fontId="36" fillId="34" borderId="105" xfId="51" applyFont="1" applyFill="1" applyBorder="1" applyAlignment="1">
      <alignment horizontal="left" vertical="center"/>
    </xf>
    <xf numFmtId="0" fontId="8" fillId="34" borderId="51" xfId="51" applyFill="1" applyBorder="1" applyAlignment="1">
      <alignment horizontal="left" vertical="center"/>
    </xf>
    <xf numFmtId="0" fontId="8" fillId="34" borderId="79" xfId="46" applyFont="1" applyFill="1" applyBorder="1" applyAlignment="1">
      <alignment horizontal="left" vertical="center"/>
    </xf>
    <xf numFmtId="0" fontId="8" fillId="34" borderId="107" xfId="46" applyFont="1" applyFill="1" applyBorder="1" applyAlignment="1">
      <alignment horizontal="left" vertical="center"/>
    </xf>
    <xf numFmtId="0" fontId="25" fillId="34" borderId="108" xfId="51" applyFont="1" applyFill="1" applyBorder="1" applyAlignment="1">
      <alignment horizontal="center" vertical="center"/>
    </xf>
    <xf numFmtId="0" fontId="25" fillId="34" borderId="109" xfId="51" applyFont="1" applyFill="1" applyBorder="1" applyAlignment="1">
      <alignment horizontal="center" vertical="center"/>
    </xf>
    <xf numFmtId="0" fontId="25" fillId="34" borderId="46" xfId="51" applyFont="1" applyFill="1" applyBorder="1" applyAlignment="1">
      <alignment vertical="top"/>
    </xf>
    <xf numFmtId="0" fontId="25" fillId="34" borderId="70" xfId="46" applyFont="1" applyFill="1" applyBorder="1" applyAlignment="1">
      <alignment vertical="top"/>
    </xf>
    <xf numFmtId="0" fontId="25" fillId="34" borderId="0" xfId="46" applyFont="1" applyFill="1" applyAlignment="1">
      <alignment vertical="top"/>
    </xf>
    <xf numFmtId="0" fontId="25" fillId="34" borderId="110" xfId="51" applyFont="1" applyFill="1" applyBorder="1" applyAlignment="1">
      <alignment horizontal="center" vertical="center"/>
    </xf>
    <xf numFmtId="0" fontId="25" fillId="34" borderId="111" xfId="51" applyFont="1" applyFill="1" applyBorder="1" applyAlignment="1">
      <alignment horizontal="center" vertical="center"/>
    </xf>
    <xf numFmtId="0" fontId="25" fillId="34" borderId="112" xfId="51" applyFont="1" applyFill="1" applyBorder="1" applyAlignment="1">
      <alignment horizontal="center" vertical="center"/>
    </xf>
    <xf numFmtId="0" fontId="25" fillId="34" borderId="113" xfId="51" applyFont="1" applyFill="1" applyBorder="1" applyAlignment="1">
      <alignment horizontal="center" vertical="center"/>
    </xf>
    <xf numFmtId="0" fontId="25" fillId="34" borderId="50" xfId="51" applyFont="1" applyFill="1" applyBorder="1" applyAlignment="1">
      <alignment vertical="top"/>
    </xf>
    <xf numFmtId="0" fontId="25" fillId="34" borderId="51" xfId="51" applyFont="1" applyFill="1" applyBorder="1" applyAlignment="1">
      <alignment vertical="top"/>
    </xf>
    <xf numFmtId="0" fontId="25" fillId="34" borderId="72" xfId="46" applyFont="1" applyFill="1" applyBorder="1" applyAlignment="1">
      <alignment vertical="top"/>
    </xf>
    <xf numFmtId="0" fontId="25" fillId="34" borderId="66" xfId="46" applyFont="1" applyFill="1" applyBorder="1" applyAlignment="1">
      <alignment vertical="top"/>
    </xf>
    <xf numFmtId="0" fontId="25" fillId="34" borderId="104" xfId="51" applyFont="1" applyFill="1" applyBorder="1" applyAlignment="1">
      <alignment vertical="top"/>
    </xf>
    <xf numFmtId="0" fontId="25" fillId="34" borderId="114" xfId="51" applyFont="1" applyFill="1" applyBorder="1" applyAlignment="1">
      <alignment vertical="top"/>
    </xf>
    <xf numFmtId="0" fontId="25" fillId="34" borderId="105" xfId="51" applyFont="1" applyFill="1" applyBorder="1" applyAlignment="1">
      <alignment vertical="center"/>
    </xf>
    <xf numFmtId="0" fontId="25" fillId="34" borderId="72" xfId="51" applyFont="1" applyFill="1" applyBorder="1" applyAlignment="1">
      <alignment vertical="center"/>
    </xf>
    <xf numFmtId="0" fontId="36" fillId="34" borderId="105" xfId="51" applyFont="1" applyFill="1" applyBorder="1" applyAlignment="1">
      <alignment vertical="center"/>
    </xf>
    <xf numFmtId="0" fontId="25" fillId="34" borderId="115" xfId="51" applyFont="1" applyFill="1" applyBorder="1" applyAlignment="1">
      <alignment vertical="center"/>
    </xf>
    <xf numFmtId="0" fontId="38" fillId="0" borderId="0" xfId="0" applyFont="1" applyAlignment="1">
      <alignment horizontal="left" vertical="top"/>
    </xf>
    <xf numFmtId="0" fontId="38" fillId="0" borderId="0" xfId="0" applyFont="1" applyAlignment="1">
      <alignment horizontal="left" vertical="center"/>
    </xf>
    <xf numFmtId="0" fontId="38" fillId="0" borderId="51" xfId="0" applyFont="1" applyBorder="1" applyAlignment="1">
      <alignment horizontal="left" vertical="center"/>
    </xf>
    <xf numFmtId="0" fontId="38" fillId="0" borderId="70" xfId="0" applyFont="1" applyBorder="1" applyAlignment="1">
      <alignment horizontal="left" vertical="top"/>
    </xf>
    <xf numFmtId="0" fontId="38" fillId="0" borderId="66" xfId="0" applyFont="1" applyBorder="1" applyAlignment="1">
      <alignment horizontal="left" vertical="top"/>
    </xf>
    <xf numFmtId="0" fontId="38" fillId="0" borderId="0" xfId="0" applyFont="1" applyAlignment="1">
      <alignment horizontal="right" vertical="center"/>
    </xf>
    <xf numFmtId="0" fontId="38" fillId="0" borderId="0" xfId="0" applyFont="1" applyAlignment="1">
      <alignment vertical="center"/>
    </xf>
    <xf numFmtId="0" fontId="38" fillId="0" borderId="0" xfId="0" applyFont="1" applyAlignment="1">
      <alignment horizontal="left" vertical="top" wrapText="1"/>
    </xf>
    <xf numFmtId="0" fontId="38" fillId="0" borderId="0" xfId="0" applyFont="1" applyAlignment="1">
      <alignment horizontal="center" vertical="top"/>
    </xf>
    <xf numFmtId="0" fontId="38" fillId="0" borderId="44" xfId="0" applyFont="1" applyBorder="1" applyAlignment="1">
      <alignment horizontal="center" vertical="center"/>
    </xf>
    <xf numFmtId="0" fontId="38" fillId="0" borderId="45" xfId="0" applyFont="1" applyBorder="1" applyAlignment="1">
      <alignment horizontal="left" vertical="top" wrapText="1"/>
    </xf>
    <xf numFmtId="0" fontId="0" fillId="0" borderId="46" xfId="0" applyBorder="1" applyAlignment="1">
      <alignment horizontal="left" vertical="top" wrapText="1"/>
    </xf>
    <xf numFmtId="0" fontId="0" fillId="0" borderId="66" xfId="0" applyBorder="1" applyAlignment="1">
      <alignment horizontal="left" vertical="top" wrapText="1"/>
    </xf>
    <xf numFmtId="0" fontId="38" fillId="0" borderId="46" xfId="0" applyFont="1" applyBorder="1" applyAlignment="1">
      <alignment horizontal="left" vertical="top" wrapText="1"/>
    </xf>
    <xf numFmtId="0" fontId="38" fillId="0" borderId="66" xfId="0" applyFont="1" applyBorder="1" applyAlignment="1">
      <alignment horizontal="left" vertical="top" wrapText="1"/>
    </xf>
    <xf numFmtId="0" fontId="38" fillId="0" borderId="44" xfId="0" applyFont="1" applyBorder="1" applyAlignment="1">
      <alignment horizontal="left" vertical="top" wrapText="1"/>
    </xf>
    <xf numFmtId="0" fontId="38" fillId="0" borderId="116" xfId="0" applyFont="1" applyBorder="1" applyAlignment="1">
      <alignment horizontal="left" vertical="top" wrapText="1"/>
    </xf>
    <xf numFmtId="0" fontId="38" fillId="0" borderId="67" xfId="0" applyFont="1" applyBorder="1" applyAlignment="1">
      <alignment horizontal="center" vertical="center"/>
    </xf>
    <xf numFmtId="0" fontId="38" fillId="0" borderId="77" xfId="0" applyFont="1" applyBorder="1" applyAlignment="1">
      <alignment horizontal="left" vertical="top" wrapText="1"/>
    </xf>
    <xf numFmtId="0" fontId="0" fillId="0" borderId="70" xfId="0" applyBorder="1" applyAlignment="1">
      <alignment horizontal="left" vertical="top" wrapText="1"/>
    </xf>
    <xf numFmtId="0" fontId="0" fillId="0" borderId="0" xfId="0" applyAlignment="1">
      <alignment horizontal="left" vertical="top" wrapText="1"/>
    </xf>
    <xf numFmtId="0" fontId="38" fillId="0" borderId="70" xfId="0" applyFont="1" applyBorder="1" applyAlignment="1">
      <alignment horizontal="left" vertical="top" wrapText="1"/>
    </xf>
    <xf numFmtId="0" fontId="38" fillId="0" borderId="67" xfId="0" applyFont="1" applyBorder="1" applyAlignment="1">
      <alignment horizontal="left" vertical="top" wrapText="1"/>
    </xf>
    <xf numFmtId="0" fontId="38" fillId="0" borderId="117" xfId="0" applyFont="1" applyBorder="1" applyAlignment="1">
      <alignment horizontal="left" vertical="top" wrapText="1"/>
    </xf>
    <xf numFmtId="0" fontId="38" fillId="0" borderId="77" xfId="0" applyFont="1" applyBorder="1" applyAlignment="1">
      <alignment horizontal="left" vertical="top"/>
    </xf>
    <xf numFmtId="0" fontId="38" fillId="0" borderId="0" xfId="0" applyFont="1" applyAlignment="1">
      <alignment horizontal="center" vertical="center"/>
    </xf>
    <xf numFmtId="0" fontId="38" fillId="0" borderId="49" xfId="0" applyFont="1" applyBorder="1" applyAlignment="1">
      <alignment horizontal="center" vertical="center"/>
    </xf>
    <xf numFmtId="0" fontId="38" fillId="0" borderId="50" xfId="0" applyFont="1" applyBorder="1" applyAlignment="1">
      <alignment horizontal="left" vertical="top" wrapText="1"/>
    </xf>
    <xf numFmtId="0" fontId="0" fillId="0" borderId="51" xfId="0" applyBorder="1" applyAlignment="1">
      <alignment horizontal="left" vertical="top" wrapText="1"/>
    </xf>
    <xf numFmtId="0" fontId="0" fillId="0" borderId="72" xfId="0" applyBorder="1" applyAlignment="1">
      <alignment horizontal="left" vertical="top" wrapText="1"/>
    </xf>
    <xf numFmtId="0" fontId="38" fillId="0" borderId="51" xfId="0" applyFont="1" applyBorder="1" applyAlignment="1">
      <alignment horizontal="left" vertical="top" wrapText="1"/>
    </xf>
    <xf numFmtId="0" fontId="38" fillId="0" borderId="72" xfId="0" applyFont="1" applyBorder="1" applyAlignment="1">
      <alignment horizontal="left" vertical="top" wrapText="1"/>
    </xf>
    <xf numFmtId="0" fontId="38" fillId="0" borderId="49" xfId="0" applyFont="1" applyBorder="1" applyAlignment="1">
      <alignment horizontal="left" vertical="top" wrapText="1"/>
    </xf>
    <xf numFmtId="0" fontId="38" fillId="0" borderId="118" xfId="0" applyFont="1" applyBorder="1" applyAlignment="1">
      <alignment horizontal="left" vertical="top" wrapText="1"/>
    </xf>
    <xf numFmtId="0" fontId="38" fillId="0" borderId="98" xfId="0" applyFont="1" applyBorder="1" applyAlignment="1">
      <alignment horizontal="left" vertical="top"/>
    </xf>
    <xf numFmtId="0" fontId="38" fillId="0" borderId="77" xfId="0" applyFont="1" applyBorder="1" applyAlignment="1">
      <alignment horizontal="center" vertical="center"/>
    </xf>
    <xf numFmtId="0" fontId="38" fillId="0" borderId="66" xfId="0" applyFont="1" applyBorder="1" applyAlignment="1">
      <alignment horizontal="center" vertical="center"/>
    </xf>
    <xf numFmtId="0" fontId="38" fillId="0" borderId="119" xfId="0" applyFont="1" applyBorder="1" applyAlignment="1">
      <alignment horizontal="center" vertical="center"/>
    </xf>
    <xf numFmtId="0" fontId="38" fillId="0" borderId="120" xfId="0" applyFont="1" applyBorder="1" applyAlignment="1">
      <alignment horizontal="center" vertical="center"/>
    </xf>
    <xf numFmtId="0" fontId="38" fillId="0" borderId="62" xfId="0" applyFont="1" applyBorder="1" applyAlignment="1">
      <alignment horizontal="left" vertical="top"/>
    </xf>
    <xf numFmtId="0" fontId="38" fillId="0" borderId="50" xfId="0" applyFont="1" applyBorder="1" applyAlignment="1">
      <alignment horizontal="left" vertical="center"/>
    </xf>
    <xf numFmtId="0" fontId="38" fillId="0" borderId="49" xfId="0" applyFont="1" applyBorder="1" applyAlignment="1">
      <alignment horizontal="left" vertical="center"/>
    </xf>
    <xf numFmtId="0" fontId="38" fillId="0" borderId="67" xfId="0" applyFont="1" applyBorder="1" applyAlignment="1">
      <alignment horizontal="left" vertical="center"/>
    </xf>
    <xf numFmtId="0" fontId="38" fillId="0" borderId="77" xfId="0" applyFont="1" applyBorder="1" applyAlignment="1">
      <alignment horizontal="left" vertical="center"/>
    </xf>
    <xf numFmtId="0" fontId="38" fillId="0" borderId="70" xfId="0" applyFont="1" applyBorder="1" applyAlignment="1">
      <alignment horizontal="left" vertical="center"/>
    </xf>
    <xf numFmtId="0" fontId="38" fillId="0" borderId="121" xfId="0" applyFont="1" applyBorder="1" applyAlignment="1">
      <alignment horizontal="left" vertical="center"/>
    </xf>
    <xf numFmtId="0" fontId="38" fillId="0" borderId="122" xfId="0" applyFont="1" applyBorder="1" applyAlignment="1">
      <alignment horizontal="left" vertical="center"/>
    </xf>
    <xf numFmtId="0" fontId="38" fillId="0" borderId="45" xfId="0" applyFont="1" applyBorder="1" applyAlignment="1">
      <alignment horizontal="left" vertical="center"/>
    </xf>
    <xf numFmtId="0" fontId="38" fillId="0" borderId="44" xfId="0" applyFont="1" applyBorder="1" applyAlignment="1">
      <alignment horizontal="left" vertical="center"/>
    </xf>
    <xf numFmtId="0" fontId="38" fillId="0" borderId="46" xfId="0" applyFont="1" applyBorder="1" applyAlignment="1">
      <alignment horizontal="left" vertical="center"/>
    </xf>
    <xf numFmtId="0" fontId="38" fillId="0" borderId="119" xfId="0" applyFont="1" applyBorder="1" applyAlignment="1">
      <alignment horizontal="left" vertical="center"/>
    </xf>
    <xf numFmtId="0" fontId="38" fillId="0" borderId="120" xfId="0" applyFont="1" applyBorder="1" applyAlignment="1">
      <alignment horizontal="left" vertical="center"/>
    </xf>
    <xf numFmtId="0" fontId="38" fillId="0" borderId="62" xfId="0" applyFont="1" applyBorder="1" applyAlignment="1">
      <alignment horizontal="center" vertical="top"/>
    </xf>
    <xf numFmtId="0" fontId="38" fillId="0" borderId="123" xfId="0" applyFont="1" applyBorder="1" applyAlignment="1">
      <alignment horizontal="left" vertical="center"/>
    </xf>
    <xf numFmtId="0" fontId="38" fillId="0" borderId="124" xfId="0" applyFont="1" applyBorder="1" applyAlignment="1">
      <alignment horizontal="left" vertical="center"/>
    </xf>
    <xf numFmtId="0" fontId="38" fillId="0" borderId="0" xfId="0" applyFont="1" applyAlignment="1">
      <alignment horizontal="center" vertical="center" wrapText="1"/>
    </xf>
    <xf numFmtId="0" fontId="25" fillId="0" borderId="73" xfId="0" applyFont="1" applyBorder="1" applyAlignment="1">
      <alignment horizontal="center" vertical="center"/>
    </xf>
    <xf numFmtId="0" fontId="25" fillId="0" borderId="45" xfId="0" applyFont="1" applyBorder="1" applyAlignment="1">
      <alignment horizontal="center" vertical="center"/>
    </xf>
    <xf numFmtId="0" fontId="25" fillId="0" borderId="46" xfId="0" applyFont="1" applyBorder="1" applyAlignment="1">
      <alignment horizontal="center" vertical="center"/>
    </xf>
    <xf numFmtId="0" fontId="25" fillId="0" borderId="66" xfId="0" applyFont="1" applyBorder="1" applyAlignment="1">
      <alignment horizontal="center" vertical="center"/>
    </xf>
    <xf numFmtId="0" fontId="25" fillId="0" borderId="45" xfId="0" applyFont="1" applyBorder="1" applyAlignment="1">
      <alignment horizontal="left" vertical="center"/>
    </xf>
    <xf numFmtId="0" fontId="25" fillId="0" borderId="46" xfId="0" applyFont="1" applyBorder="1" applyAlignment="1">
      <alignment horizontal="left" vertical="center" indent="1"/>
    </xf>
    <xf numFmtId="0" fontId="25" fillId="0" borderId="46" xfId="0" applyFont="1" applyBorder="1" applyAlignment="1">
      <alignment horizontal="left" vertical="center"/>
    </xf>
    <xf numFmtId="0" fontId="25" fillId="0" borderId="66" xfId="0" applyFont="1" applyBorder="1" applyAlignment="1">
      <alignment horizontal="left" vertical="center"/>
    </xf>
    <xf numFmtId="0" fontId="0" fillId="0" borderId="0" xfId="0"/>
    <xf numFmtId="0" fontId="25" fillId="0" borderId="77" xfId="0" applyFont="1" applyBorder="1" applyAlignment="1">
      <alignment horizontal="center" vertical="center"/>
    </xf>
    <xf numFmtId="0" fontId="25" fillId="0" borderId="70" xfId="0" applyFont="1" applyBorder="1" applyAlignment="1">
      <alignment horizontal="center" vertical="center"/>
    </xf>
    <xf numFmtId="0" fontId="25" fillId="0" borderId="77" xfId="0" applyFont="1" applyBorder="1" applyAlignment="1">
      <alignment horizontal="left" vertical="center"/>
    </xf>
    <xf numFmtId="0" fontId="27" fillId="0" borderId="0" xfId="0" applyFont="1" applyAlignment="1">
      <alignment horizontal="left" vertical="center"/>
    </xf>
    <xf numFmtId="0" fontId="39" fillId="0" borderId="73" xfId="0" applyFont="1" applyBorder="1" applyAlignment="1">
      <alignment horizontal="center" vertical="center" wrapText="1"/>
    </xf>
    <xf numFmtId="0" fontId="39" fillId="0" borderId="73" xfId="0" applyFont="1" applyBorder="1" applyAlignment="1">
      <alignment horizontal="center" vertical="center"/>
    </xf>
    <xf numFmtId="0" fontId="40" fillId="0" borderId="73" xfId="0" applyFont="1" applyBorder="1" applyAlignment="1">
      <alignment horizontal="center" vertical="center" wrapText="1"/>
    </xf>
    <xf numFmtId="0" fontId="40" fillId="0" borderId="73" xfId="0" applyFont="1" applyBorder="1" applyAlignment="1">
      <alignment horizontal="center" vertical="center"/>
    </xf>
    <xf numFmtId="0" fontId="25" fillId="0" borderId="70" xfId="0" applyFont="1" applyBorder="1" applyAlignment="1">
      <alignment horizontal="left" vertical="center"/>
    </xf>
    <xf numFmtId="0" fontId="25" fillId="0" borderId="50" xfId="0" applyFont="1" applyBorder="1" applyAlignment="1">
      <alignment horizontal="center" vertical="center"/>
    </xf>
    <xf numFmtId="0" fontId="25" fillId="0" borderId="51" xfId="0" applyFont="1" applyBorder="1" applyAlignment="1">
      <alignment horizontal="center" vertical="center"/>
    </xf>
    <xf numFmtId="0" fontId="25" fillId="0" borderId="72" xfId="0" applyFont="1" applyBorder="1" applyAlignment="1">
      <alignment horizontal="center" vertical="center"/>
    </xf>
    <xf numFmtId="0" fontId="25" fillId="0" borderId="44" xfId="0" applyFont="1" applyBorder="1" applyAlignment="1">
      <alignment horizontal="left" vertical="center"/>
    </xf>
    <xf numFmtId="0" fontId="25" fillId="0" borderId="44" xfId="0" applyFont="1" applyBorder="1" applyAlignment="1">
      <alignment horizontal="center" vertical="center"/>
    </xf>
    <xf numFmtId="0" fontId="25" fillId="0" borderId="73" xfId="0" applyFont="1" applyBorder="1" applyAlignment="1">
      <alignment horizontal="left" vertical="center"/>
    </xf>
    <xf numFmtId="0" fontId="25" fillId="0" borderId="73" xfId="0" applyFont="1" applyBorder="1" applyAlignment="1">
      <alignment horizontal="left" vertical="center" wrapText="1"/>
    </xf>
    <xf numFmtId="0" fontId="25" fillId="0" borderId="67" xfId="0" applyFont="1" applyBorder="1" applyAlignment="1">
      <alignment horizontal="left" vertical="center"/>
    </xf>
    <xf numFmtId="0" fontId="25" fillId="0" borderId="67" xfId="0" applyFont="1" applyBorder="1" applyAlignment="1">
      <alignment vertical="center"/>
    </xf>
    <xf numFmtId="0" fontId="25" fillId="0" borderId="77" xfId="0" applyFont="1" applyBorder="1" applyAlignment="1">
      <alignment horizontal="left" vertical="center" wrapText="1"/>
    </xf>
    <xf numFmtId="0" fontId="25" fillId="0" borderId="70" xfId="0" applyFont="1" applyBorder="1" applyAlignment="1">
      <alignment horizontal="left" vertical="center" wrapText="1"/>
    </xf>
    <xf numFmtId="0" fontId="25" fillId="0" borderId="50" xfId="0" applyFont="1" applyBorder="1" applyAlignment="1">
      <alignment horizontal="left" vertical="center"/>
    </xf>
    <xf numFmtId="0" fontId="25" fillId="0" borderId="51" xfId="0" applyFont="1" applyBorder="1" applyAlignment="1">
      <alignment horizontal="left" vertical="center"/>
    </xf>
    <xf numFmtId="0" fontId="25" fillId="0" borderId="72" xfId="0" applyFont="1" applyBorder="1" applyAlignment="1">
      <alignment horizontal="left" vertical="center"/>
    </xf>
    <xf numFmtId="0" fontId="41" fillId="0" borderId="0" xfId="0" applyFont="1" applyAlignment="1">
      <alignment horizontal="center" vertical="center"/>
    </xf>
    <xf numFmtId="0" fontId="25" fillId="0" borderId="49" xfId="0" applyFont="1" applyBorder="1" applyAlignment="1">
      <alignment horizontal="left" vertical="center"/>
    </xf>
    <xf numFmtId="0" fontId="25" fillId="0" borderId="50" xfId="0" applyFont="1" applyBorder="1" applyAlignment="1">
      <alignment horizontal="left" vertical="center" wrapText="1"/>
    </xf>
    <xf numFmtId="0" fontId="25" fillId="0" borderId="51" xfId="0" applyFont="1" applyBorder="1" applyAlignment="1">
      <alignment horizontal="left" vertical="center" wrapText="1"/>
    </xf>
    <xf numFmtId="0" fontId="25" fillId="0" borderId="72" xfId="0" applyFont="1" applyBorder="1" applyAlignment="1">
      <alignment horizontal="left" vertical="center" wrapText="1"/>
    </xf>
    <xf numFmtId="0" fontId="0" fillId="0" borderId="0" xfId="57" applyFont="1">
      <alignment vertical="center"/>
    </xf>
    <xf numFmtId="0" fontId="42" fillId="0" borderId="0" xfId="54" applyFont="1" applyAlignment="1">
      <alignment vertical="center"/>
    </xf>
    <xf numFmtId="0" fontId="43" fillId="0" borderId="0" xfId="54" applyFont="1"/>
    <xf numFmtId="0" fontId="44" fillId="0" borderId="45" xfId="54" applyFont="1" applyBorder="1" applyAlignment="1">
      <alignment horizontal="center" vertical="center"/>
    </xf>
    <xf numFmtId="0" fontId="44" fillId="0" borderId="46" xfId="54" applyFont="1" applyBorder="1" applyAlignment="1">
      <alignment horizontal="center" vertical="center"/>
    </xf>
    <xf numFmtId="0" fontId="44" fillId="0" borderId="66" xfId="54" applyFont="1" applyBorder="1" applyAlignment="1">
      <alignment horizontal="center" vertical="center"/>
    </xf>
    <xf numFmtId="0" fontId="45" fillId="0" borderId="125" xfId="54" applyFont="1" applyBorder="1" applyAlignment="1">
      <alignment horizontal="center" vertical="center"/>
    </xf>
    <xf numFmtId="0" fontId="45" fillId="0" borderId="64" xfId="54" applyFont="1" applyBorder="1" applyAlignment="1">
      <alignment horizontal="center" vertical="center" shrinkToFit="1"/>
    </xf>
    <xf numFmtId="0" fontId="45" fillId="36" borderId="64" xfId="54" applyFont="1" applyFill="1" applyBorder="1" applyAlignment="1">
      <alignment horizontal="center" vertical="center" shrinkToFit="1"/>
    </xf>
    <xf numFmtId="0" fontId="45" fillId="36" borderId="64" xfId="54" applyFont="1" applyFill="1" applyBorder="1" applyAlignment="1">
      <alignment horizontal="center" vertical="center"/>
    </xf>
    <xf numFmtId="0" fontId="45" fillId="36" borderId="126" xfId="54" applyFont="1" applyFill="1" applyBorder="1" applyAlignment="1">
      <alignment horizontal="center" vertical="center"/>
    </xf>
    <xf numFmtId="0" fontId="45" fillId="0" borderId="127" xfId="54" applyFont="1" applyBorder="1" applyAlignment="1">
      <alignment horizontal="center" vertical="center"/>
    </xf>
    <xf numFmtId="0" fontId="46" fillId="0" borderId="116" xfId="54" applyFont="1" applyBorder="1" applyAlignment="1">
      <alignment horizontal="center" vertical="center" wrapText="1"/>
    </xf>
    <xf numFmtId="0" fontId="46" fillId="0" borderId="46" xfId="54" applyFont="1" applyBorder="1" applyAlignment="1">
      <alignment horizontal="center" vertical="center" wrapText="1"/>
    </xf>
    <xf numFmtId="0" fontId="46" fillId="0" borderId="66" xfId="54" applyFont="1" applyBorder="1" applyAlignment="1">
      <alignment horizontal="center" vertical="center" wrapText="1"/>
    </xf>
    <xf numFmtId="0" fontId="47" fillId="11" borderId="119" xfId="54" applyFont="1" applyFill="1" applyBorder="1" applyAlignment="1">
      <alignment horizontal="center" vertical="center"/>
    </xf>
    <xf numFmtId="0" fontId="44" fillId="0" borderId="120" xfId="54" applyFont="1" applyBorder="1" applyAlignment="1">
      <alignment horizontal="center" vertical="center" wrapText="1"/>
    </xf>
    <xf numFmtId="0" fontId="43" fillId="0" borderId="67" xfId="54" applyFont="1" applyBorder="1" applyAlignment="1">
      <alignment horizontal="left" wrapText="1"/>
    </xf>
    <xf numFmtId="0" fontId="45" fillId="0" borderId="125" xfId="54" applyFont="1" applyBorder="1" applyAlignment="1">
      <alignment horizontal="left" vertical="center" wrapText="1"/>
    </xf>
    <xf numFmtId="0" fontId="45" fillId="0" borderId="127" xfId="54" applyFont="1" applyBorder="1" applyAlignment="1">
      <alignment horizontal="left" vertical="center" wrapText="1"/>
    </xf>
    <xf numFmtId="0" fontId="45" fillId="0" borderId="128" xfId="54" applyFont="1" applyBorder="1" applyAlignment="1">
      <alignment horizontal="left" vertical="center" wrapText="1" shrinkToFit="1"/>
    </xf>
    <xf numFmtId="0" fontId="45" fillId="0" borderId="129" xfId="54" applyFont="1" applyBorder="1" applyAlignment="1">
      <alignment horizontal="left" vertical="center" wrapText="1"/>
    </xf>
    <xf numFmtId="0" fontId="45" fillId="0" borderId="120" xfId="54" applyFont="1" applyBorder="1" applyAlignment="1">
      <alignment horizontal="left" vertical="center"/>
    </xf>
    <xf numFmtId="0" fontId="45" fillId="0" borderId="0" xfId="54" applyFont="1" applyAlignment="1">
      <alignment horizontal="center" vertical="center"/>
    </xf>
    <xf numFmtId="0" fontId="48" fillId="0" borderId="130" xfId="54" applyFont="1" applyBorder="1" applyAlignment="1">
      <alignment horizontal="center" vertical="center"/>
    </xf>
    <xf numFmtId="0" fontId="45" fillId="0" borderId="0" xfId="54" applyFont="1" applyAlignment="1">
      <alignment horizontal="left" vertical="center"/>
    </xf>
    <xf numFmtId="0" fontId="45" fillId="0" borderId="0" xfId="54" applyFont="1"/>
    <xf numFmtId="0" fontId="44" fillId="0" borderId="0" xfId="54" applyFont="1" applyAlignment="1">
      <alignment vertical="center"/>
    </xf>
    <xf numFmtId="0" fontId="44" fillId="0" borderId="50" xfId="54" applyFont="1" applyBorder="1" applyAlignment="1">
      <alignment horizontal="center" vertical="center"/>
    </xf>
    <xf numFmtId="0" fontId="44" fillId="0" borderId="51" xfId="54" applyFont="1" applyBorder="1" applyAlignment="1">
      <alignment horizontal="center" vertical="center"/>
    </xf>
    <xf numFmtId="0" fontId="44" fillId="0" borderId="72" xfId="54" applyFont="1" applyBorder="1" applyAlignment="1">
      <alignment horizontal="center" vertical="center"/>
    </xf>
    <xf numFmtId="0" fontId="45" fillId="0" borderId="71" xfId="54" applyFont="1" applyBorder="1" applyAlignment="1">
      <alignment horizontal="center" vertical="center"/>
    </xf>
    <xf numFmtId="0" fontId="45" fillId="0" borderId="61" xfId="54" applyFont="1" applyBorder="1" applyAlignment="1">
      <alignment horizontal="center" vertical="center" shrinkToFit="1"/>
    </xf>
    <xf numFmtId="0" fontId="45" fillId="36" borderId="61" xfId="54" applyFont="1" applyFill="1" applyBorder="1" applyAlignment="1">
      <alignment horizontal="center" vertical="center" shrinkToFit="1"/>
    </xf>
    <xf numFmtId="0" fontId="45" fillId="36" borderId="61" xfId="54" applyFont="1" applyFill="1" applyBorder="1" applyAlignment="1">
      <alignment horizontal="center" vertical="center"/>
    </xf>
    <xf numFmtId="0" fontId="45" fillId="36" borderId="53" xfId="54" applyFont="1" applyFill="1" applyBorder="1" applyAlignment="1">
      <alignment horizontal="center" vertical="center"/>
    </xf>
    <xf numFmtId="0" fontId="45" fillId="0" borderId="131" xfId="54" applyFont="1" applyBorder="1" applyAlignment="1">
      <alignment horizontal="center" vertical="center"/>
    </xf>
    <xf numFmtId="0" fontId="46" fillId="0" borderId="118" xfId="54" applyFont="1" applyBorder="1" applyAlignment="1">
      <alignment horizontal="center" vertical="center" wrapText="1"/>
    </xf>
    <xf numFmtId="0" fontId="46" fillId="0" borderId="51" xfId="54" applyFont="1" applyBorder="1" applyAlignment="1">
      <alignment horizontal="center" vertical="center" wrapText="1"/>
    </xf>
    <xf numFmtId="0" fontId="46" fillId="0" borderId="72" xfId="54" applyFont="1" applyBorder="1" applyAlignment="1">
      <alignment horizontal="center" vertical="center" wrapText="1"/>
    </xf>
    <xf numFmtId="0" fontId="47" fillId="11" borderId="121" xfId="54" applyFont="1" applyFill="1" applyBorder="1" applyAlignment="1">
      <alignment horizontal="center" vertical="center"/>
    </xf>
    <xf numFmtId="0" fontId="44" fillId="0" borderId="122" xfId="54" applyFont="1" applyBorder="1" applyAlignment="1">
      <alignment horizontal="center" vertical="center" wrapText="1"/>
    </xf>
    <xf numFmtId="0" fontId="45" fillId="0" borderId="68" xfId="54" applyFont="1" applyBorder="1" applyAlignment="1">
      <alignment horizontal="left" vertical="center"/>
    </xf>
    <xf numFmtId="0" fontId="45" fillId="0" borderId="132" xfId="54" applyFont="1" applyBorder="1" applyAlignment="1">
      <alignment horizontal="left" vertical="center"/>
    </xf>
    <xf numFmtId="0" fontId="45" fillId="0" borderId="133" xfId="54" applyFont="1" applyBorder="1" applyAlignment="1">
      <alignment horizontal="left" vertical="center" shrinkToFit="1"/>
    </xf>
    <xf numFmtId="0" fontId="45" fillId="0" borderId="134" xfId="54" applyFont="1" applyBorder="1" applyAlignment="1">
      <alignment horizontal="left" vertical="center"/>
    </xf>
    <xf numFmtId="0" fontId="45" fillId="0" borderId="122" xfId="54" applyFont="1" applyBorder="1" applyAlignment="1">
      <alignment horizontal="left" vertical="center"/>
    </xf>
    <xf numFmtId="0" fontId="45" fillId="0" borderId="135" xfId="54" applyFont="1" applyBorder="1" applyAlignment="1">
      <alignment horizontal="center" vertical="center"/>
    </xf>
    <xf numFmtId="0" fontId="44" fillId="0" borderId="78" xfId="54" applyFont="1" applyBorder="1" applyAlignment="1">
      <alignment horizontal="center" vertical="center"/>
    </xf>
    <xf numFmtId="0" fontId="44" fillId="0" borderId="75" xfId="54" applyFont="1" applyBorder="1" applyAlignment="1">
      <alignment horizontal="center" vertical="center"/>
    </xf>
    <xf numFmtId="0" fontId="44" fillId="0" borderId="76" xfId="54" applyFont="1" applyBorder="1" applyAlignment="1">
      <alignment horizontal="right" vertical="center"/>
    </xf>
    <xf numFmtId="0" fontId="47" fillId="0" borderId="71" xfId="54" applyFont="1" applyBorder="1" applyAlignment="1">
      <alignment horizontal="left" vertical="center"/>
    </xf>
    <xf numFmtId="0" fontId="47" fillId="0" borderId="61" xfId="54" applyFont="1" applyBorder="1" applyAlignment="1">
      <alignment horizontal="left" vertical="center"/>
    </xf>
    <xf numFmtId="0" fontId="47" fillId="36" borderId="61" xfId="54" applyFont="1" applyFill="1" applyBorder="1" applyAlignment="1">
      <alignment horizontal="left" vertical="center"/>
    </xf>
    <xf numFmtId="0" fontId="47" fillId="36" borderId="53" xfId="54" applyFont="1" applyFill="1" applyBorder="1" applyAlignment="1">
      <alignment horizontal="left" vertical="center"/>
    </xf>
    <xf numFmtId="0" fontId="47" fillId="0" borderId="53" xfId="54" applyFont="1" applyBorder="1" applyAlignment="1">
      <alignment horizontal="left" vertical="center"/>
    </xf>
    <xf numFmtId="0" fontId="47" fillId="0" borderId="136" xfId="54" applyFont="1" applyBorder="1" applyAlignment="1">
      <alignment horizontal="left" vertical="center"/>
    </xf>
    <xf numFmtId="0" fontId="47" fillId="0" borderId="137" xfId="54" applyFont="1" applyBorder="1" applyAlignment="1">
      <alignment horizontal="left" vertical="center" shrinkToFit="1"/>
    </xf>
    <xf numFmtId="0" fontId="47" fillId="11" borderId="123" xfId="54" applyFont="1" applyFill="1" applyBorder="1" applyAlignment="1">
      <alignment horizontal="center" vertical="center"/>
    </xf>
    <xf numFmtId="0" fontId="45" fillId="0" borderId="71" xfId="54" applyFont="1" applyBorder="1" applyAlignment="1">
      <alignment horizontal="left" vertical="center"/>
    </xf>
    <xf numFmtId="0" fontId="45" fillId="0" borderId="131" xfId="54" applyFont="1" applyBorder="1" applyAlignment="1">
      <alignment horizontal="left" vertical="center"/>
    </xf>
    <xf numFmtId="0" fontId="45" fillId="0" borderId="138" xfId="54" applyFont="1" applyBorder="1" applyAlignment="1">
      <alignment horizontal="left" vertical="center" shrinkToFit="1"/>
    </xf>
    <xf numFmtId="0" fontId="45" fillId="0" borderId="139" xfId="54" applyFont="1" applyBorder="1" applyAlignment="1">
      <alignment horizontal="left" vertical="center"/>
    </xf>
    <xf numFmtId="0" fontId="45" fillId="0" borderId="124" xfId="54" applyFont="1" applyBorder="1" applyAlignment="1">
      <alignment horizontal="left" vertical="center"/>
    </xf>
    <xf numFmtId="0" fontId="45" fillId="0" borderId="140" xfId="54" applyFont="1" applyBorder="1" applyAlignment="1">
      <alignment horizontal="center" vertical="center"/>
    </xf>
    <xf numFmtId="0" fontId="44" fillId="0" borderId="141" xfId="54" applyFont="1" applyBorder="1" applyAlignment="1">
      <alignment horizontal="center" vertical="center"/>
    </xf>
    <xf numFmtId="0" fontId="44" fillId="0" borderId="142" xfId="54" applyFont="1" applyBorder="1" applyAlignment="1">
      <alignment horizontal="center" vertical="center"/>
    </xf>
    <xf numFmtId="49" fontId="47" fillId="35" borderId="143" xfId="54" applyNumberFormat="1" applyFont="1" applyFill="1" applyBorder="1" applyAlignment="1">
      <alignment horizontal="center" vertical="center"/>
    </xf>
    <xf numFmtId="49" fontId="47" fillId="35" borderId="144" xfId="54" applyNumberFormat="1" applyFont="1" applyFill="1" applyBorder="1" applyAlignment="1">
      <alignment horizontal="center" vertical="center"/>
    </xf>
    <xf numFmtId="49" fontId="47" fillId="36" borderId="144" xfId="54" applyNumberFormat="1" applyFont="1" applyFill="1" applyBorder="1" applyAlignment="1">
      <alignment horizontal="center" vertical="center"/>
    </xf>
    <xf numFmtId="49" fontId="47" fillId="36" borderId="145" xfId="54" applyNumberFormat="1" applyFont="1" applyFill="1" applyBorder="1" applyAlignment="1">
      <alignment horizontal="center" vertical="center"/>
    </xf>
    <xf numFmtId="49" fontId="47" fillId="35" borderId="145" xfId="54" applyNumberFormat="1" applyFont="1" applyFill="1" applyBorder="1" applyAlignment="1">
      <alignment horizontal="center" vertical="center"/>
    </xf>
    <xf numFmtId="49" fontId="47" fillId="0" borderId="146" xfId="54" applyNumberFormat="1" applyFont="1" applyBorder="1" applyAlignment="1">
      <alignment horizontal="center" vertical="center"/>
    </xf>
    <xf numFmtId="0" fontId="47" fillId="11" borderId="147" xfId="54" applyFont="1" applyFill="1" applyBorder="1" applyAlignment="1">
      <alignment horizontal="center" vertical="center"/>
    </xf>
    <xf numFmtId="0" fontId="47" fillId="0" borderId="148" xfId="54" applyFont="1" applyBorder="1" applyAlignment="1">
      <alignment horizontal="center" vertical="center"/>
    </xf>
    <xf numFmtId="49" fontId="47" fillId="35" borderId="149" xfId="54" applyNumberFormat="1" applyFont="1" applyFill="1" applyBorder="1" applyAlignment="1">
      <alignment horizontal="center" vertical="center"/>
    </xf>
    <xf numFmtId="176" fontId="47" fillId="35" borderId="150" xfId="54" applyNumberFormat="1" applyFont="1" applyFill="1" applyBorder="1" applyAlignment="1">
      <alignment horizontal="center" vertical="center" shrinkToFit="1"/>
    </xf>
    <xf numFmtId="49" fontId="47" fillId="35" borderId="151" xfId="54" applyNumberFormat="1" applyFont="1" applyFill="1" applyBorder="1" applyAlignment="1">
      <alignment horizontal="center" vertical="center"/>
    </xf>
    <xf numFmtId="49" fontId="47" fillId="35" borderId="48" xfId="54" applyNumberFormat="1" applyFont="1" applyFill="1" applyBorder="1" applyAlignment="1">
      <alignment horizontal="center" vertical="center"/>
    </xf>
    <xf numFmtId="49" fontId="47" fillId="35" borderId="0" xfId="54" applyNumberFormat="1" applyFont="1" applyFill="1" applyAlignment="1">
      <alignment horizontal="center" vertical="center"/>
    </xf>
    <xf numFmtId="49" fontId="47" fillId="37" borderId="130" xfId="54" applyNumberFormat="1" applyFont="1" applyFill="1" applyBorder="1" applyAlignment="1">
      <alignment horizontal="center" vertical="center"/>
    </xf>
    <xf numFmtId="0" fontId="44" fillId="0" borderId="152" xfId="54" applyFont="1" applyBorder="1" applyAlignment="1">
      <alignment horizontal="center" vertical="center"/>
    </xf>
    <xf numFmtId="0" fontId="44" fillId="0" borderId="153" xfId="54" applyFont="1" applyBorder="1" applyAlignment="1">
      <alignment horizontal="center" vertical="center"/>
    </xf>
    <xf numFmtId="49" fontId="47" fillId="35" borderId="154" xfId="54" applyNumberFormat="1" applyFont="1" applyFill="1" applyBorder="1" applyAlignment="1">
      <alignment horizontal="center" vertical="center"/>
    </xf>
    <xf numFmtId="49" fontId="47" fillId="35" borderId="155" xfId="54" applyNumberFormat="1" applyFont="1" applyFill="1" applyBorder="1" applyAlignment="1">
      <alignment horizontal="center" vertical="center"/>
    </xf>
    <xf numFmtId="49" fontId="47" fillId="36" borderId="155" xfId="54" applyNumberFormat="1" applyFont="1" applyFill="1" applyBorder="1" applyAlignment="1">
      <alignment horizontal="center" vertical="center"/>
    </xf>
    <xf numFmtId="49" fontId="47" fillId="36" borderId="156" xfId="54" applyNumberFormat="1" applyFont="1" applyFill="1" applyBorder="1" applyAlignment="1">
      <alignment horizontal="center" vertical="center"/>
    </xf>
    <xf numFmtId="49" fontId="47" fillId="35" borderId="156" xfId="54" applyNumberFormat="1" applyFont="1" applyFill="1" applyBorder="1" applyAlignment="1">
      <alignment horizontal="center" vertical="center"/>
    </xf>
    <xf numFmtId="49" fontId="47" fillId="0" borderId="157" xfId="54" applyNumberFormat="1" applyFont="1" applyBorder="1" applyAlignment="1">
      <alignment horizontal="center" vertical="center"/>
    </xf>
    <xf numFmtId="0" fontId="47" fillId="11" borderId="158" xfId="54" applyFont="1" applyFill="1" applyBorder="1" applyAlignment="1">
      <alignment horizontal="center" vertical="center"/>
    </xf>
    <xf numFmtId="0" fontId="47" fillId="0" borderId="159" xfId="54" applyFont="1" applyBorder="1" applyAlignment="1">
      <alignment horizontal="center" vertical="center"/>
    </xf>
    <xf numFmtId="49" fontId="47" fillId="35" borderId="160" xfId="54" applyNumberFormat="1" applyFont="1" applyFill="1" applyBorder="1" applyAlignment="1">
      <alignment horizontal="center" vertical="center"/>
    </xf>
    <xf numFmtId="176" fontId="47" fillId="35" borderId="161" xfId="54" applyNumberFormat="1" applyFont="1" applyFill="1" applyBorder="1" applyAlignment="1">
      <alignment horizontal="center" vertical="center" shrinkToFit="1"/>
    </xf>
    <xf numFmtId="49" fontId="47" fillId="35" borderId="162" xfId="54" applyNumberFormat="1" applyFont="1" applyFill="1" applyBorder="1" applyAlignment="1">
      <alignment horizontal="center" vertical="center"/>
    </xf>
    <xf numFmtId="49" fontId="47" fillId="35" borderId="163" xfId="54" applyNumberFormat="1" applyFont="1" applyFill="1" applyBorder="1" applyAlignment="1">
      <alignment horizontal="center" vertical="center"/>
    </xf>
    <xf numFmtId="49" fontId="47" fillId="37" borderId="135" xfId="54" applyNumberFormat="1" applyFont="1" applyFill="1" applyBorder="1" applyAlignment="1">
      <alignment horizontal="center" vertical="center"/>
    </xf>
    <xf numFmtId="0" fontId="44" fillId="0" borderId="164" xfId="54" applyFont="1" applyBorder="1" applyAlignment="1">
      <alignment horizontal="center" vertical="center"/>
    </xf>
    <xf numFmtId="49" fontId="47" fillId="37" borderId="140" xfId="54" applyNumberFormat="1" applyFont="1" applyFill="1" applyBorder="1" applyAlignment="1">
      <alignment horizontal="center" vertical="center"/>
    </xf>
    <xf numFmtId="49" fontId="49" fillId="35" borderId="0" xfId="54" applyNumberFormat="1" applyFont="1" applyFill="1" applyAlignment="1">
      <alignment horizontal="left" vertical="center"/>
    </xf>
    <xf numFmtId="0" fontId="44" fillId="0" borderId="165" xfId="54" applyFont="1" applyBorder="1" applyAlignment="1">
      <alignment horizontal="center" vertical="center"/>
    </xf>
    <xf numFmtId="0" fontId="44" fillId="0" borderId="166" xfId="54" applyFont="1" applyBorder="1" applyAlignment="1">
      <alignment horizontal="center" vertical="center"/>
    </xf>
    <xf numFmtId="49" fontId="47" fillId="35" borderId="167" xfId="54" applyNumberFormat="1" applyFont="1" applyFill="1" applyBorder="1" applyAlignment="1">
      <alignment horizontal="center" vertical="center"/>
    </xf>
    <xf numFmtId="49" fontId="47" fillId="35" borderId="52" xfId="54" applyNumberFormat="1" applyFont="1" applyFill="1" applyBorder="1" applyAlignment="1">
      <alignment horizontal="center" vertical="center"/>
    </xf>
    <xf numFmtId="49" fontId="47" fillId="36" borderId="52" xfId="54" applyNumberFormat="1" applyFont="1" applyFill="1" applyBorder="1" applyAlignment="1">
      <alignment horizontal="center" vertical="center"/>
    </xf>
    <xf numFmtId="49" fontId="47" fillId="36" borderId="55" xfId="54" applyNumberFormat="1" applyFont="1" applyFill="1" applyBorder="1" applyAlignment="1">
      <alignment horizontal="center" vertical="center"/>
    </xf>
    <xf numFmtId="49" fontId="47" fillId="35" borderId="55" xfId="54" applyNumberFormat="1" applyFont="1" applyFill="1" applyBorder="1" applyAlignment="1">
      <alignment horizontal="center" vertical="center"/>
    </xf>
    <xf numFmtId="49" fontId="47" fillId="0" borderId="168" xfId="54" applyNumberFormat="1" applyFont="1" applyBorder="1" applyAlignment="1">
      <alignment horizontal="center" vertical="center"/>
    </xf>
    <xf numFmtId="0" fontId="47" fillId="11" borderId="169" xfId="54" applyFont="1" applyFill="1" applyBorder="1" applyAlignment="1">
      <alignment horizontal="center" vertical="center"/>
    </xf>
    <xf numFmtId="0" fontId="47" fillId="0" borderId="170" xfId="54" applyFont="1" applyBorder="1" applyAlignment="1">
      <alignment horizontal="center" vertical="center"/>
    </xf>
    <xf numFmtId="49" fontId="47" fillId="35" borderId="171" xfId="54" applyNumberFormat="1" applyFont="1" applyFill="1" applyBorder="1" applyAlignment="1">
      <alignment horizontal="center" vertical="center"/>
    </xf>
    <xf numFmtId="176" fontId="47" fillId="35" borderId="172" xfId="54" applyNumberFormat="1" applyFont="1" applyFill="1" applyBorder="1" applyAlignment="1">
      <alignment horizontal="center" vertical="center" shrinkToFit="1"/>
    </xf>
    <xf numFmtId="49" fontId="47" fillId="35" borderId="173" xfId="54" applyNumberFormat="1" applyFont="1" applyFill="1" applyBorder="1" applyAlignment="1">
      <alignment horizontal="center" vertical="center"/>
    </xf>
    <xf numFmtId="49" fontId="47" fillId="35" borderId="58" xfId="54" applyNumberFormat="1" applyFont="1" applyFill="1" applyBorder="1" applyAlignment="1">
      <alignment horizontal="center" vertical="center"/>
    </xf>
    <xf numFmtId="0" fontId="44" fillId="0" borderId="59" xfId="54" applyFont="1" applyBorder="1" applyAlignment="1">
      <alignment horizontal="center" vertical="center"/>
    </xf>
    <xf numFmtId="49" fontId="50" fillId="37" borderId="130" xfId="54" applyNumberFormat="1" applyFont="1" applyFill="1" applyBorder="1" applyAlignment="1">
      <alignment horizontal="center" vertical="center"/>
    </xf>
    <xf numFmtId="49" fontId="50" fillId="37" borderId="135" xfId="54" applyNumberFormat="1" applyFont="1" applyFill="1" applyBorder="1" applyAlignment="1">
      <alignment horizontal="center" vertical="center"/>
    </xf>
    <xf numFmtId="0" fontId="44" fillId="0" borderId="44" xfId="54" applyFont="1" applyBorder="1" applyAlignment="1">
      <alignment horizontal="center" vertical="center"/>
    </xf>
    <xf numFmtId="0" fontId="44" fillId="0" borderId="67" xfId="54" applyFont="1" applyBorder="1" applyAlignment="1">
      <alignment horizontal="center" vertical="center"/>
    </xf>
    <xf numFmtId="49" fontId="50" fillId="37" borderId="140" xfId="54" applyNumberFormat="1" applyFont="1" applyFill="1" applyBorder="1" applyAlignment="1">
      <alignment horizontal="center" vertical="center"/>
    </xf>
    <xf numFmtId="49" fontId="47" fillId="35" borderId="135" xfId="54" applyNumberFormat="1" applyFont="1" applyFill="1" applyBorder="1" applyAlignment="1">
      <alignment horizontal="center" vertical="center"/>
    </xf>
    <xf numFmtId="0" fontId="44" fillId="0" borderId="49" xfId="54" applyFont="1" applyBorder="1" applyAlignment="1">
      <alignment horizontal="center" vertical="center"/>
    </xf>
    <xf numFmtId="0" fontId="44" fillId="0" borderId="174" xfId="54" applyFont="1" applyBorder="1" applyAlignment="1">
      <alignment horizontal="center" vertical="center"/>
    </xf>
    <xf numFmtId="49" fontId="47" fillId="35" borderId="175" xfId="54" applyNumberFormat="1" applyFont="1" applyFill="1" applyBorder="1" applyAlignment="1">
      <alignment horizontal="center" vertical="center"/>
    </xf>
    <xf numFmtId="49" fontId="47" fillId="35" borderId="176" xfId="54" applyNumberFormat="1" applyFont="1" applyFill="1" applyBorder="1" applyAlignment="1">
      <alignment horizontal="center" vertical="center"/>
    </xf>
    <xf numFmtId="49" fontId="47" fillId="36" borderId="176" xfId="54" applyNumberFormat="1" applyFont="1" applyFill="1" applyBorder="1" applyAlignment="1">
      <alignment horizontal="center" vertical="center"/>
    </xf>
    <xf numFmtId="49" fontId="47" fillId="36" borderId="177" xfId="54" applyNumberFormat="1" applyFont="1" applyFill="1" applyBorder="1" applyAlignment="1">
      <alignment horizontal="center" vertical="center"/>
    </xf>
    <xf numFmtId="49" fontId="47" fillId="35" borderId="177" xfId="54" applyNumberFormat="1" applyFont="1" applyFill="1" applyBorder="1" applyAlignment="1">
      <alignment horizontal="center" vertical="center"/>
    </xf>
    <xf numFmtId="49" fontId="47" fillId="0" borderId="178" xfId="54" applyNumberFormat="1" applyFont="1" applyBorder="1" applyAlignment="1">
      <alignment horizontal="center" vertical="center"/>
    </xf>
    <xf numFmtId="0" fontId="47" fillId="11" borderId="179" xfId="54" applyFont="1" applyFill="1" applyBorder="1" applyAlignment="1">
      <alignment horizontal="center" vertical="center"/>
    </xf>
    <xf numFmtId="0" fontId="47" fillId="0" borderId="180" xfId="54" applyFont="1" applyBorder="1" applyAlignment="1">
      <alignment horizontal="center" vertical="center"/>
    </xf>
    <xf numFmtId="49" fontId="47" fillId="35" borderId="181" xfId="54" applyNumberFormat="1" applyFont="1" applyFill="1" applyBorder="1" applyAlignment="1">
      <alignment horizontal="center" vertical="center"/>
    </xf>
    <xf numFmtId="49" fontId="47" fillId="35" borderId="140" xfId="54" applyNumberFormat="1" applyFont="1" applyFill="1" applyBorder="1" applyAlignment="1">
      <alignment horizontal="center" vertical="center"/>
    </xf>
    <xf numFmtId="0" fontId="44" fillId="0" borderId="182" xfId="54" applyFont="1" applyBorder="1" applyAlignment="1">
      <alignment horizontal="center" vertical="center"/>
    </xf>
    <xf numFmtId="0" fontId="51" fillId="0" borderId="183" xfId="54" applyFont="1" applyBorder="1" applyAlignment="1">
      <alignment horizontal="center" vertical="center"/>
    </xf>
    <xf numFmtId="0" fontId="51" fillId="0" borderId="184" xfId="54" applyFont="1" applyBorder="1" applyAlignment="1">
      <alignment horizontal="center" vertical="center"/>
    </xf>
    <xf numFmtId="177" fontId="47" fillId="0" borderId="185" xfId="54" applyNumberFormat="1" applyFont="1" applyBorder="1" applyAlignment="1">
      <alignment horizontal="center" vertical="center"/>
    </xf>
    <xf numFmtId="177" fontId="47" fillId="0" borderId="186" xfId="54" applyNumberFormat="1" applyFont="1" applyBorder="1" applyAlignment="1">
      <alignment horizontal="center" vertical="center"/>
    </xf>
    <xf numFmtId="177" fontId="47" fillId="36" borderId="187" xfId="54" applyNumberFormat="1" applyFont="1" applyFill="1" applyBorder="1" applyAlignment="1">
      <alignment horizontal="right" vertical="center"/>
    </xf>
    <xf numFmtId="177" fontId="47" fillId="36" borderId="188" xfId="54" applyNumberFormat="1" applyFont="1" applyFill="1" applyBorder="1" applyAlignment="1">
      <alignment horizontal="right" vertical="center"/>
    </xf>
    <xf numFmtId="177" fontId="47" fillId="0" borderId="189" xfId="54" applyNumberFormat="1" applyFont="1" applyBorder="1" applyAlignment="1">
      <alignment horizontal="center" vertical="center"/>
    </xf>
    <xf numFmtId="0" fontId="45" fillId="0" borderId="190" xfId="54" applyFont="1" applyBorder="1" applyAlignment="1">
      <alignment horizontal="center" vertical="center"/>
    </xf>
    <xf numFmtId="0" fontId="47" fillId="36" borderId="187" xfId="57" applyFont="1" applyFill="1" applyBorder="1">
      <alignment vertical="center"/>
    </xf>
    <xf numFmtId="0" fontId="47" fillId="36" borderId="187" xfId="54" applyFont="1" applyFill="1" applyBorder="1" applyAlignment="1">
      <alignment vertical="center"/>
    </xf>
    <xf numFmtId="0" fontId="45" fillId="0" borderId="191" xfId="54" applyFont="1" applyBorder="1" applyAlignment="1">
      <alignment horizontal="center" vertical="center"/>
    </xf>
    <xf numFmtId="0" fontId="45" fillId="0" borderId="192" xfId="54" applyFont="1" applyBorder="1" applyAlignment="1">
      <alignment horizontal="center" vertical="center"/>
    </xf>
    <xf numFmtId="0" fontId="47" fillId="0" borderId="193" xfId="54" applyFont="1" applyBorder="1" applyAlignment="1">
      <alignment vertical="center"/>
    </xf>
    <xf numFmtId="177" fontId="47" fillId="0" borderId="194" xfId="54" applyNumberFormat="1" applyFont="1" applyBorder="1" applyAlignment="1">
      <alignment horizontal="center" vertical="center"/>
    </xf>
    <xf numFmtId="177" fontId="47" fillId="0" borderId="195" xfId="54" applyNumberFormat="1" applyFont="1" applyBorder="1" applyAlignment="1">
      <alignment horizontal="right" vertical="center"/>
    </xf>
    <xf numFmtId="177" fontId="47" fillId="0" borderId="196" xfId="54" applyNumberFormat="1" applyFont="1" applyBorder="1" applyAlignment="1">
      <alignment horizontal="right" vertical="center"/>
    </xf>
    <xf numFmtId="177" fontId="47" fillId="0" borderId="197" xfId="54" applyNumberFormat="1" applyFont="1" applyBorder="1" applyAlignment="1">
      <alignment horizontal="right" vertical="center"/>
    </xf>
    <xf numFmtId="177" fontId="47" fillId="0" borderId="0" xfId="54" applyNumberFormat="1" applyFont="1" applyAlignment="1">
      <alignment horizontal="right" vertical="center"/>
    </xf>
    <xf numFmtId="177" fontId="52" fillId="0" borderId="0" xfId="54" applyNumberFormat="1" applyFont="1" applyAlignment="1">
      <alignment horizontal="center" vertical="center"/>
    </xf>
    <xf numFmtId="0" fontId="44" fillId="0" borderId="71" xfId="54" applyFont="1" applyBorder="1" applyAlignment="1">
      <alignment horizontal="center" vertical="center"/>
    </xf>
    <xf numFmtId="0" fontId="51" fillId="0" borderId="51" xfId="54" applyFont="1" applyBorder="1" applyAlignment="1">
      <alignment horizontal="center" vertical="center"/>
    </xf>
    <xf numFmtId="0" fontId="51" fillId="0" borderId="72" xfId="54" applyFont="1" applyBorder="1" applyAlignment="1">
      <alignment horizontal="center" vertical="center"/>
    </xf>
    <xf numFmtId="177" fontId="47" fillId="0" borderId="198" xfId="54" applyNumberFormat="1" applyFont="1" applyBorder="1" applyAlignment="1">
      <alignment horizontal="center" vertical="center"/>
    </xf>
    <xf numFmtId="177" fontId="47" fillId="0" borderId="199" xfId="54" applyNumberFormat="1" applyFont="1" applyBorder="1" applyAlignment="1">
      <alignment horizontal="center" vertical="center"/>
    </xf>
    <xf numFmtId="177" fontId="47" fillId="36" borderId="52" xfId="54" applyNumberFormat="1" applyFont="1" applyFill="1" applyBorder="1" applyAlignment="1">
      <alignment horizontal="right" vertical="center"/>
    </xf>
    <xf numFmtId="177" fontId="47" fillId="36" borderId="55" xfId="54" applyNumberFormat="1" applyFont="1" applyFill="1" applyBorder="1" applyAlignment="1">
      <alignment horizontal="right" vertical="center"/>
    </xf>
    <xf numFmtId="177" fontId="47" fillId="0" borderId="200" xfId="54" applyNumberFormat="1" applyFont="1" applyBorder="1" applyAlignment="1">
      <alignment horizontal="center" vertical="center"/>
    </xf>
    <xf numFmtId="0" fontId="45" fillId="0" borderId="201" xfId="54" applyFont="1" applyBorder="1" applyAlignment="1">
      <alignment horizontal="center" vertical="center"/>
    </xf>
    <xf numFmtId="0" fontId="47" fillId="36" borderId="52" xfId="54" applyFont="1" applyFill="1" applyBorder="1" applyAlignment="1">
      <alignment vertical="center" wrapText="1"/>
    </xf>
    <xf numFmtId="0" fontId="47" fillId="36" borderId="52" xfId="54" applyFont="1" applyFill="1" applyBorder="1" applyAlignment="1">
      <alignment vertical="center"/>
    </xf>
    <xf numFmtId="0" fontId="45" fillId="0" borderId="202" xfId="54" applyFont="1" applyBorder="1" applyAlignment="1">
      <alignment horizontal="center" vertical="center"/>
    </xf>
    <xf numFmtId="0" fontId="45" fillId="0" borderId="203" xfId="54" applyFont="1" applyBorder="1" applyAlignment="1">
      <alignment horizontal="center" vertical="center"/>
    </xf>
    <xf numFmtId="0" fontId="47" fillId="37" borderId="204" xfId="54" applyFont="1" applyFill="1" applyBorder="1" applyAlignment="1">
      <alignment vertical="center"/>
    </xf>
    <xf numFmtId="0" fontId="43" fillId="0" borderId="70" xfId="54" applyFont="1" applyBorder="1" applyAlignment="1">
      <alignment horizontal="left" wrapText="1"/>
    </xf>
    <xf numFmtId="177" fontId="47" fillId="0" borderId="205" xfId="54" applyNumberFormat="1" applyFont="1" applyBorder="1" applyAlignment="1">
      <alignment horizontal="center" vertical="center"/>
    </xf>
    <xf numFmtId="177" fontId="47" fillId="0" borderId="206" xfId="54" applyNumberFormat="1" applyFont="1" applyBorder="1" applyAlignment="1">
      <alignment horizontal="center" vertical="center"/>
    </xf>
    <xf numFmtId="177" fontId="47" fillId="0" borderId="172" xfId="54" applyNumberFormat="1" applyFont="1" applyBorder="1" applyAlignment="1">
      <alignment horizontal="right" vertical="center"/>
    </xf>
    <xf numFmtId="177" fontId="47" fillId="0" borderId="207" xfId="54" applyNumberFormat="1" applyFont="1" applyBorder="1" applyAlignment="1">
      <alignment horizontal="right" vertical="center"/>
    </xf>
    <xf numFmtId="177" fontId="47" fillId="37" borderId="204" xfId="54" applyNumberFormat="1" applyFont="1" applyFill="1" applyBorder="1" applyAlignment="1">
      <alignment horizontal="right" vertical="center"/>
    </xf>
    <xf numFmtId="178" fontId="50" fillId="0" borderId="0" xfId="54" applyNumberFormat="1" applyFont="1" applyAlignment="1">
      <alignment horizontal="center" vertical="center"/>
    </xf>
    <xf numFmtId="0" fontId="51" fillId="0" borderId="78" xfId="54" applyFont="1" applyBorder="1" applyAlignment="1">
      <alignment horizontal="center" vertical="center"/>
    </xf>
    <xf numFmtId="0" fontId="51" fillId="0" borderId="75" xfId="54" applyFont="1" applyBorder="1" applyAlignment="1">
      <alignment horizontal="center" vertical="center"/>
    </xf>
    <xf numFmtId="0" fontId="51" fillId="0" borderId="76" xfId="54" applyFont="1" applyBorder="1" applyAlignment="1">
      <alignment horizontal="center" vertical="center"/>
    </xf>
    <xf numFmtId="0" fontId="45" fillId="0" borderId="59" xfId="54" applyFont="1" applyBorder="1" applyAlignment="1">
      <alignment horizontal="left" vertical="center" shrinkToFit="1"/>
    </xf>
    <xf numFmtId="0" fontId="45" fillId="0" borderId="60" xfId="54" applyFont="1" applyBorder="1" applyAlignment="1">
      <alignment horizontal="left" vertical="center" shrinkToFit="1"/>
    </xf>
    <xf numFmtId="0" fontId="45" fillId="0" borderId="208" xfId="54" applyFont="1" applyBorder="1" applyAlignment="1">
      <alignment horizontal="left" vertical="center" shrinkToFit="1"/>
    </xf>
    <xf numFmtId="0" fontId="44" fillId="0" borderId="209" xfId="54" applyFont="1" applyBorder="1" applyAlignment="1">
      <alignment vertical="center" wrapText="1"/>
    </xf>
    <xf numFmtId="0" fontId="44" fillId="0" borderId="60" xfId="54" applyFont="1" applyBorder="1" applyAlignment="1">
      <alignment vertical="center" wrapText="1"/>
    </xf>
    <xf numFmtId="0" fontId="44" fillId="0" borderId="60" xfId="54" applyFont="1" applyBorder="1" applyAlignment="1">
      <alignment vertical="center"/>
    </xf>
    <xf numFmtId="0" fontId="44" fillId="0" borderId="210" xfId="54" applyFont="1" applyBorder="1" applyAlignment="1">
      <alignment vertical="center"/>
    </xf>
    <xf numFmtId="0" fontId="53" fillId="0" borderId="124" xfId="54" applyFont="1" applyBorder="1" applyAlignment="1">
      <alignment vertical="center"/>
    </xf>
    <xf numFmtId="177" fontId="47" fillId="0" borderId="211" xfId="54" applyNumberFormat="1" applyFont="1" applyBorder="1" applyAlignment="1">
      <alignment horizontal="center" vertical="center"/>
    </xf>
    <xf numFmtId="0" fontId="45" fillId="0" borderId="212" xfId="54" applyFont="1" applyBorder="1" applyAlignment="1">
      <alignment horizontal="left" vertical="center" shrinkToFit="1"/>
    </xf>
    <xf numFmtId="0" fontId="44" fillId="0" borderId="213" xfId="54" applyFont="1" applyBorder="1" applyAlignment="1">
      <alignment horizontal="left" vertical="center" shrinkToFit="1"/>
    </xf>
    <xf numFmtId="0" fontId="45" fillId="0" borderId="0" xfId="54" applyFont="1" applyAlignment="1">
      <alignment horizontal="left" vertical="center" shrinkToFit="1"/>
    </xf>
    <xf numFmtId="0" fontId="44" fillId="0" borderId="143" xfId="54" applyFont="1" applyBorder="1" applyAlignment="1">
      <alignment horizontal="center" vertical="center"/>
    </xf>
    <xf numFmtId="0" fontId="44" fillId="0" borderId="214" xfId="54" applyFont="1" applyBorder="1" applyAlignment="1">
      <alignment horizontal="center" vertical="center"/>
    </xf>
    <xf numFmtId="49" fontId="47" fillId="35" borderId="214" xfId="54" applyNumberFormat="1" applyFont="1" applyFill="1" applyBorder="1" applyAlignment="1">
      <alignment horizontal="center" vertical="center"/>
    </xf>
    <xf numFmtId="0" fontId="47" fillId="11" borderId="150" xfId="54" applyFont="1" applyFill="1" applyBorder="1" applyAlignment="1">
      <alignment horizontal="center" vertical="center"/>
    </xf>
    <xf numFmtId="49" fontId="47" fillId="35" borderId="149" xfId="54" applyNumberFormat="1" applyFont="1" applyFill="1" applyBorder="1" applyAlignment="1">
      <alignment horizontal="center" vertical="center" shrinkToFit="1"/>
    </xf>
    <xf numFmtId="179" fontId="47" fillId="35" borderId="150" xfId="54" applyNumberFormat="1" applyFont="1" applyFill="1" applyBorder="1" applyAlignment="1">
      <alignment horizontal="center" vertical="center" shrinkToFit="1"/>
    </xf>
    <xf numFmtId="180" fontId="47" fillId="35" borderId="148" xfId="54" applyNumberFormat="1" applyFont="1" applyFill="1" applyBorder="1" applyAlignment="1">
      <alignment horizontal="center" vertical="center" shrinkToFit="1"/>
    </xf>
    <xf numFmtId="0" fontId="44" fillId="0" borderId="154" xfId="54" applyFont="1" applyBorder="1" applyAlignment="1">
      <alignment horizontal="center" vertical="center"/>
    </xf>
    <xf numFmtId="0" fontId="44" fillId="0" borderId="215" xfId="54" applyFont="1" applyBorder="1" applyAlignment="1">
      <alignment horizontal="center" vertical="center"/>
    </xf>
    <xf numFmtId="49" fontId="47" fillId="35" borderId="215" xfId="54" applyNumberFormat="1" applyFont="1" applyFill="1" applyBorder="1" applyAlignment="1">
      <alignment horizontal="center" vertical="center"/>
    </xf>
    <xf numFmtId="0" fontId="47" fillId="11" borderId="161" xfId="54" applyFont="1" applyFill="1" applyBorder="1" applyAlignment="1">
      <alignment horizontal="center" vertical="center"/>
    </xf>
    <xf numFmtId="49" fontId="47" fillId="35" borderId="160" xfId="54" applyNumberFormat="1" applyFont="1" applyFill="1" applyBorder="1" applyAlignment="1">
      <alignment horizontal="center" vertical="center" shrinkToFit="1"/>
    </xf>
    <xf numFmtId="179" fontId="47" fillId="35" borderId="161" xfId="54" applyNumberFormat="1" applyFont="1" applyFill="1" applyBorder="1" applyAlignment="1">
      <alignment horizontal="center" vertical="center" shrinkToFit="1"/>
    </xf>
    <xf numFmtId="180" fontId="47" fillId="35" borderId="159" xfId="54" applyNumberFormat="1" applyFont="1" applyFill="1" applyBorder="1" applyAlignment="1">
      <alignment horizontal="center" vertical="center" shrinkToFit="1"/>
    </xf>
    <xf numFmtId="0" fontId="44" fillId="0" borderId="167" xfId="54" applyFont="1" applyBorder="1" applyAlignment="1">
      <alignment horizontal="center" vertical="center"/>
    </xf>
    <xf numFmtId="0" fontId="44" fillId="0" borderId="216" xfId="54" applyFont="1" applyBorder="1" applyAlignment="1">
      <alignment horizontal="center" vertical="center"/>
    </xf>
    <xf numFmtId="49" fontId="47" fillId="35" borderId="216" xfId="54" applyNumberFormat="1" applyFont="1" applyFill="1" applyBorder="1" applyAlignment="1">
      <alignment horizontal="center" vertical="center"/>
    </xf>
    <xf numFmtId="0" fontId="47" fillId="11" borderId="172" xfId="54" applyFont="1" applyFill="1" applyBorder="1" applyAlignment="1">
      <alignment horizontal="center" vertical="center"/>
    </xf>
    <xf numFmtId="179" fontId="47" fillId="35" borderId="172" xfId="54" applyNumberFormat="1" applyFont="1" applyFill="1" applyBorder="1" applyAlignment="1">
      <alignment horizontal="center" vertical="center" shrinkToFit="1"/>
    </xf>
    <xf numFmtId="49" fontId="54" fillId="35" borderId="130" xfId="54" applyNumberFormat="1" applyFont="1" applyFill="1" applyBorder="1" applyAlignment="1">
      <alignment horizontal="center" vertical="center"/>
    </xf>
    <xf numFmtId="49" fontId="54" fillId="35" borderId="135" xfId="54" applyNumberFormat="1" applyFont="1" applyFill="1" applyBorder="1" applyAlignment="1">
      <alignment horizontal="center" vertical="center"/>
    </xf>
    <xf numFmtId="0" fontId="44" fillId="0" borderId="175" xfId="54" applyFont="1" applyBorder="1" applyAlignment="1">
      <alignment horizontal="center" vertical="center"/>
    </xf>
    <xf numFmtId="0" fontId="44" fillId="0" borderId="217" xfId="54" applyFont="1" applyBorder="1" applyAlignment="1">
      <alignment horizontal="center" vertical="center"/>
    </xf>
    <xf numFmtId="49" fontId="47" fillId="35" borderId="217" xfId="54" applyNumberFormat="1" applyFont="1" applyFill="1" applyBorder="1" applyAlignment="1">
      <alignment horizontal="center" vertical="center"/>
    </xf>
    <xf numFmtId="0" fontId="47" fillId="11" borderId="218" xfId="54" applyFont="1" applyFill="1" applyBorder="1" applyAlignment="1">
      <alignment horizontal="center" vertical="center"/>
    </xf>
    <xf numFmtId="49" fontId="54" fillId="35" borderId="140" xfId="54" applyNumberFormat="1" applyFont="1" applyFill="1" applyBorder="1" applyAlignment="1">
      <alignment horizontal="center" vertical="center"/>
    </xf>
    <xf numFmtId="178" fontId="47" fillId="0" borderId="195" xfId="54" applyNumberFormat="1" applyFont="1" applyBorder="1" applyAlignment="1">
      <alignment horizontal="right" vertical="center"/>
    </xf>
    <xf numFmtId="178" fontId="47" fillId="0" borderId="196" xfId="54" applyNumberFormat="1" applyFont="1" applyBorder="1" applyAlignment="1">
      <alignment horizontal="right" vertical="center"/>
    </xf>
    <xf numFmtId="178" fontId="47" fillId="0" borderId="197" xfId="54" applyNumberFormat="1" applyFont="1" applyBorder="1" applyAlignment="1">
      <alignment horizontal="right" vertical="center"/>
    </xf>
    <xf numFmtId="178" fontId="47" fillId="0" borderId="172" xfId="54" applyNumberFormat="1" applyFont="1" applyBorder="1" applyAlignment="1">
      <alignment horizontal="right" vertical="center"/>
    </xf>
    <xf numFmtId="181" fontId="47" fillId="0" borderId="207" xfId="54" applyNumberFormat="1" applyFont="1" applyBorder="1" applyAlignment="1">
      <alignment horizontal="right" vertical="center"/>
    </xf>
    <xf numFmtId="181" fontId="47" fillId="37" borderId="204" xfId="54" applyNumberFormat="1" applyFont="1" applyFill="1" applyBorder="1" applyAlignment="1">
      <alignment horizontal="right" vertical="center"/>
    </xf>
    <xf numFmtId="0" fontId="39" fillId="0" borderId="0" xfId="0" applyFont="1" applyAlignment="1">
      <alignment horizontal="center" vertical="center"/>
    </xf>
    <xf numFmtId="0" fontId="40" fillId="0" borderId="45" xfId="0" applyFont="1" applyBorder="1" applyAlignment="1">
      <alignment horizontal="center" vertical="center" wrapText="1"/>
    </xf>
    <xf numFmtId="0" fontId="40" fillId="0" borderId="46" xfId="0" applyFont="1" applyBorder="1" applyAlignment="1">
      <alignment horizontal="center" vertical="center"/>
    </xf>
    <xf numFmtId="0" fontId="40" fillId="0" borderId="66" xfId="0" applyFont="1" applyBorder="1" applyAlignment="1">
      <alignment horizontal="center" vertical="center"/>
    </xf>
    <xf numFmtId="0" fontId="40" fillId="0" borderId="77" xfId="0" applyFont="1" applyBorder="1" applyAlignment="1">
      <alignment horizontal="center" vertical="center"/>
    </xf>
    <xf numFmtId="0" fontId="40" fillId="0" borderId="0" xfId="0" applyFont="1" applyAlignment="1">
      <alignment horizontal="center" vertical="center"/>
    </xf>
    <xf numFmtId="0" fontId="40" fillId="0" borderId="70" xfId="0" applyFont="1" applyBorder="1" applyAlignment="1">
      <alignment horizontal="center" vertical="center"/>
    </xf>
    <xf numFmtId="0" fontId="40" fillId="0" borderId="50" xfId="0" applyFont="1" applyBorder="1" applyAlignment="1">
      <alignment horizontal="center" vertical="center"/>
    </xf>
    <xf numFmtId="0" fontId="40" fillId="0" borderId="51" xfId="0" applyFont="1" applyBorder="1" applyAlignment="1">
      <alignment horizontal="center" vertical="center"/>
    </xf>
    <xf numFmtId="0" fontId="40" fillId="0" borderId="72" xfId="0" applyFont="1" applyBorder="1" applyAlignment="1">
      <alignment horizontal="center" vertical="center"/>
    </xf>
    <xf numFmtId="0" fontId="25" fillId="0" borderId="67" xfId="0" applyFont="1" applyBorder="1" applyAlignment="1">
      <alignment horizontal="center" vertical="center"/>
    </xf>
    <xf numFmtId="182" fontId="25" fillId="0" borderId="0" xfId="0" applyNumberFormat="1" applyFont="1" applyAlignment="1">
      <alignment horizontal="left" vertical="center"/>
    </xf>
    <xf numFmtId="0" fontId="6" fillId="0" borderId="0" xfId="49">
      <alignment vertical="center"/>
    </xf>
    <xf numFmtId="0" fontId="6" fillId="0" borderId="70" xfId="49" applyBorder="1">
      <alignment vertical="center"/>
    </xf>
    <xf numFmtId="0" fontId="55" fillId="0" borderId="0" xfId="49" applyFont="1" applyAlignment="1">
      <alignment horizontal="center" vertical="center"/>
    </xf>
    <xf numFmtId="0" fontId="6" fillId="0" borderId="0" xfId="49" applyAlignment="1">
      <alignment horizontal="center" vertical="center"/>
    </xf>
    <xf numFmtId="0" fontId="6" fillId="0" borderId="73" xfId="49" applyBorder="1" applyAlignment="1">
      <alignment horizontal="center" vertical="center"/>
    </xf>
    <xf numFmtId="0" fontId="6" fillId="0" borderId="44" xfId="49" applyBorder="1" applyAlignment="1">
      <alignment horizontal="center" vertical="center"/>
    </xf>
    <xf numFmtId="0" fontId="6" fillId="0" borderId="73" xfId="49" applyBorder="1" applyAlignment="1">
      <alignment horizontal="center" vertical="center" wrapText="1"/>
    </xf>
    <xf numFmtId="0" fontId="6" fillId="38" borderId="44" xfId="49" applyFill="1" applyBorder="1" applyAlignment="1">
      <alignment horizontal="center" vertical="center"/>
    </xf>
    <xf numFmtId="0" fontId="6" fillId="0" borderId="70" xfId="49" applyBorder="1" applyAlignment="1">
      <alignment horizontal="center" vertical="center" wrapText="1"/>
    </xf>
    <xf numFmtId="0" fontId="6" fillId="0" borderId="0" xfId="49" applyAlignment="1">
      <alignment horizontal="left" vertical="center"/>
    </xf>
    <xf numFmtId="0" fontId="6" fillId="38" borderId="0" xfId="49" applyFill="1" applyAlignment="1">
      <alignment horizontal="center" vertical="center"/>
    </xf>
    <xf numFmtId="0" fontId="6" fillId="0" borderId="67" xfId="49" applyBorder="1" applyAlignment="1">
      <alignment horizontal="center" vertical="center"/>
    </xf>
    <xf numFmtId="0" fontId="6" fillId="38" borderId="67" xfId="49" applyFill="1" applyBorder="1" applyAlignment="1">
      <alignment horizontal="center" vertical="center"/>
    </xf>
    <xf numFmtId="0" fontId="6" fillId="0" borderId="70" xfId="49" applyBorder="1" applyAlignment="1">
      <alignment horizontal="center" vertical="center"/>
    </xf>
    <xf numFmtId="0" fontId="6" fillId="0" borderId="77" xfId="49" applyBorder="1">
      <alignment vertical="center"/>
    </xf>
    <xf numFmtId="0" fontId="6" fillId="0" borderId="49" xfId="49" applyBorder="1" applyAlignment="1">
      <alignment horizontal="center" vertical="center"/>
    </xf>
    <xf numFmtId="0" fontId="6" fillId="0" borderId="49" xfId="49" applyBorder="1">
      <alignment vertical="center"/>
    </xf>
    <xf numFmtId="0" fontId="6" fillId="0" borderId="44" xfId="49" applyBorder="1" applyAlignment="1">
      <alignment horizontal="center" vertical="center" wrapText="1"/>
    </xf>
    <xf numFmtId="183" fontId="6" fillId="0" borderId="44" xfId="49" applyNumberFormat="1" applyBorder="1" applyAlignment="1">
      <alignment horizontal="center" vertical="center"/>
    </xf>
    <xf numFmtId="183" fontId="6" fillId="0" borderId="70" xfId="49" applyNumberFormat="1" applyBorder="1" applyAlignment="1">
      <alignment horizontal="center" vertical="center"/>
    </xf>
    <xf numFmtId="0" fontId="6" fillId="0" borderId="67" xfId="49" applyBorder="1" applyAlignment="1">
      <alignment horizontal="center" vertical="center" wrapText="1"/>
    </xf>
    <xf numFmtId="183" fontId="6" fillId="0" borderId="67" xfId="49" applyNumberFormat="1" applyBorder="1" applyAlignment="1">
      <alignment horizontal="center" vertical="center"/>
    </xf>
    <xf numFmtId="0" fontId="6" fillId="0" borderId="49" xfId="49" applyBorder="1" applyAlignment="1">
      <alignment horizontal="center" vertical="center" wrapText="1"/>
    </xf>
    <xf numFmtId="0" fontId="6" fillId="0" borderId="0" xfId="49" applyAlignment="1">
      <alignment horizontal="right" vertical="center"/>
    </xf>
    <xf numFmtId="0" fontId="6" fillId="38" borderId="62" xfId="49" applyFill="1" applyBorder="1" applyAlignment="1">
      <alignment horizontal="center" vertical="center" shrinkToFit="1"/>
    </xf>
    <xf numFmtId="0" fontId="6" fillId="38" borderId="69" xfId="49" applyFill="1" applyBorder="1" applyAlignment="1">
      <alignment horizontal="center" vertical="center" shrinkToFit="1"/>
    </xf>
    <xf numFmtId="0" fontId="6" fillId="38" borderId="73" xfId="49" applyFill="1" applyBorder="1" applyAlignment="1">
      <alignment horizontal="center" vertical="center"/>
    </xf>
    <xf numFmtId="184" fontId="0" fillId="39" borderId="44" xfId="30" applyNumberFormat="1" applyFont="1" applyFill="1" applyBorder="1" applyAlignment="1">
      <alignment horizontal="center" vertical="center"/>
    </xf>
    <xf numFmtId="184" fontId="0" fillId="0" borderId="70" xfId="30" applyNumberFormat="1" applyFont="1" applyFill="1" applyBorder="1" applyAlignment="1">
      <alignment horizontal="center" vertical="center"/>
    </xf>
    <xf numFmtId="184" fontId="0" fillId="39" borderId="67" xfId="30" applyNumberFormat="1" applyFont="1" applyFill="1" applyBorder="1" applyAlignment="1">
      <alignment horizontal="center" vertical="center"/>
    </xf>
    <xf numFmtId="184" fontId="0" fillId="39" borderId="49" xfId="30" applyNumberFormat="1" applyFont="1" applyFill="1" applyBorder="1" applyAlignment="1">
      <alignment horizontal="center" vertical="center"/>
    </xf>
    <xf numFmtId="0" fontId="25" fillId="0" borderId="78" xfId="0" applyFont="1" applyBorder="1" applyAlignment="1">
      <alignment horizontal="center" vertical="center"/>
    </xf>
    <xf numFmtId="0" fontId="25" fillId="0" borderId="75" xfId="0" applyFont="1" applyBorder="1" applyAlignment="1">
      <alignment horizontal="center" vertical="center"/>
    </xf>
    <xf numFmtId="0" fontId="25" fillId="0" borderId="76" xfId="0" applyFont="1" applyBorder="1" applyAlignment="1">
      <alignment horizontal="center" vertical="center"/>
    </xf>
    <xf numFmtId="0" fontId="25" fillId="0" borderId="67" xfId="0" applyFont="1" applyBorder="1" applyAlignment="1">
      <alignment horizontal="left" vertical="center" wrapText="1"/>
    </xf>
    <xf numFmtId="0" fontId="25" fillId="0" borderId="44" xfId="0" applyFont="1" applyBorder="1" applyAlignment="1">
      <alignment horizontal="left" vertical="center" wrapText="1"/>
    </xf>
    <xf numFmtId="0" fontId="25" fillId="0" borderId="44" xfId="0" applyFont="1" applyBorder="1" applyAlignment="1">
      <alignment vertical="center"/>
    </xf>
    <xf numFmtId="0" fontId="25" fillId="0" borderId="49" xfId="0" applyFont="1" applyBorder="1" applyAlignment="1">
      <alignment vertical="center"/>
    </xf>
    <xf numFmtId="1" fontId="25" fillId="0" borderId="44" xfId="0" applyNumberFormat="1" applyFont="1" applyBorder="1" applyAlignment="1">
      <alignment horizontal="center" vertical="center"/>
    </xf>
    <xf numFmtId="1" fontId="25" fillId="0" borderId="67" xfId="0" applyNumberFormat="1" applyFont="1" applyBorder="1" applyAlignment="1">
      <alignment horizontal="center" vertical="center"/>
    </xf>
    <xf numFmtId="0" fontId="25" fillId="0" borderId="49" xfId="0" applyFont="1" applyBorder="1" applyAlignment="1">
      <alignment horizontal="left" vertical="center" wrapText="1"/>
    </xf>
    <xf numFmtId="0" fontId="0" fillId="0" borderId="0" xfId="49" applyFont="1" applyAlignment="1">
      <alignment horizontal="left" vertical="center"/>
    </xf>
    <xf numFmtId="0" fontId="25" fillId="0" borderId="0" xfId="0" applyFont="1"/>
    <xf numFmtId="0" fontId="25" fillId="0" borderId="0" xfId="0" applyFont="1" applyAlignment="1">
      <alignment horizontal="center"/>
    </xf>
    <xf numFmtId="0" fontId="25" fillId="0" borderId="0" xfId="0" applyFont="1" applyAlignment="1">
      <alignment vertical="top"/>
    </xf>
    <xf numFmtId="0" fontId="25" fillId="0" borderId="51" xfId="0" applyFont="1" applyBorder="1"/>
    <xf numFmtId="0" fontId="25" fillId="0" borderId="45" xfId="0" applyFont="1" applyBorder="1" applyAlignment="1">
      <alignment horizontal="center"/>
    </xf>
    <xf numFmtId="0" fontId="25" fillId="0" borderId="46" xfId="0" applyFont="1" applyBorder="1" applyAlignment="1">
      <alignment horizontal="center" vertical="top"/>
    </xf>
    <xf numFmtId="0" fontId="25" fillId="0" borderId="46" xfId="0" applyFont="1" applyBorder="1" applyAlignment="1">
      <alignment horizontal="center"/>
    </xf>
    <xf numFmtId="0" fontId="25" fillId="0" borderId="66" xfId="0" applyFont="1" applyBorder="1" applyAlignment="1">
      <alignment horizontal="center"/>
    </xf>
    <xf numFmtId="0" fontId="39" fillId="0" borderId="0" xfId="0" applyFont="1"/>
    <xf numFmtId="0" fontId="25" fillId="0" borderId="77" xfId="0" applyFont="1" applyBorder="1"/>
    <xf numFmtId="0" fontId="25" fillId="0" borderId="0" xfId="0" applyFont="1" applyAlignment="1">
      <alignment horizontal="center" vertical="top" wrapText="1"/>
    </xf>
    <xf numFmtId="0" fontId="25" fillId="0" borderId="70" xfId="0" applyFont="1" applyBorder="1"/>
    <xf numFmtId="0" fontId="25" fillId="0" borderId="67" xfId="0" applyFont="1" applyBorder="1"/>
    <xf numFmtId="0" fontId="25" fillId="0" borderId="0" xfId="0" applyFont="1" applyAlignment="1">
      <alignment vertical="top" wrapText="1"/>
    </xf>
    <xf numFmtId="0" fontId="25" fillId="0" borderId="0" xfId="0" applyFont="1" applyAlignment="1">
      <alignment horizontal="left" vertical="top" wrapText="1"/>
    </xf>
    <xf numFmtId="0" fontId="25" fillId="0" borderId="49" xfId="0" applyFont="1" applyBorder="1"/>
    <xf numFmtId="0" fontId="25" fillId="0" borderId="51" xfId="0" applyFont="1" applyBorder="1" applyAlignment="1">
      <alignment vertical="center"/>
    </xf>
    <xf numFmtId="0" fontId="25" fillId="0" borderId="50" xfId="0" applyFont="1" applyBorder="1"/>
    <xf numFmtId="0" fontId="25" fillId="0" borderId="51" xfId="0" applyFont="1" applyBorder="1" applyAlignment="1">
      <alignment horizontal="center" vertical="top" wrapText="1"/>
    </xf>
    <xf numFmtId="0" fontId="25" fillId="0" borderId="72" xfId="0" applyFont="1" applyBorder="1"/>
    <xf numFmtId="0" fontId="25" fillId="0" borderId="45" xfId="0" applyFont="1" applyBorder="1"/>
    <xf numFmtId="0" fontId="25" fillId="0" borderId="46" xfId="0" applyFont="1" applyBorder="1" applyAlignment="1">
      <alignment vertical="center"/>
    </xf>
    <xf numFmtId="0" fontId="25" fillId="0" borderId="46" xfId="0" applyFont="1" applyBorder="1"/>
    <xf numFmtId="0" fontId="25" fillId="0" borderId="46" xfId="0" applyFont="1" applyBorder="1" applyAlignment="1">
      <alignment vertical="top"/>
    </xf>
    <xf numFmtId="0" fontId="25" fillId="0" borderId="75" xfId="0" applyFont="1" applyBorder="1"/>
    <xf numFmtId="0" fontId="25" fillId="0" borderId="66" xfId="0" applyFont="1" applyBorder="1"/>
    <xf numFmtId="0" fontId="25" fillId="0" borderId="45" xfId="0" applyFont="1" applyBorder="1" applyAlignment="1">
      <alignment horizontal="left" vertical="center" wrapText="1"/>
    </xf>
    <xf numFmtId="0" fontId="25" fillId="0" borderId="66" xfId="0" applyFont="1" applyBorder="1" applyAlignment="1">
      <alignment horizontal="left" vertical="center" wrapText="1"/>
    </xf>
    <xf numFmtId="0" fontId="25" fillId="0" borderId="70" xfId="0" applyFont="1" applyBorder="1" applyAlignment="1">
      <alignment horizontal="right" vertical="center"/>
    </xf>
    <xf numFmtId="0" fontId="25" fillId="0" borderId="0" xfId="0" applyFont="1" applyAlignment="1">
      <alignment vertical="center" wrapText="1"/>
    </xf>
    <xf numFmtId="0" fontId="25" fillId="0" borderId="51" xfId="0" applyFont="1" applyBorder="1" applyAlignment="1">
      <alignment vertical="top"/>
    </xf>
    <xf numFmtId="0" fontId="25" fillId="0" borderId="51" xfId="0" applyFont="1" applyBorder="1" applyAlignment="1">
      <alignment vertical="center" wrapText="1"/>
    </xf>
    <xf numFmtId="0" fontId="25" fillId="0" borderId="0" xfId="0" applyFont="1" applyAlignment="1">
      <alignment horizontal="center" vertical="center" wrapText="1"/>
    </xf>
    <xf numFmtId="0" fontId="25" fillId="0" borderId="45"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66" xfId="0" applyFont="1" applyBorder="1" applyAlignment="1">
      <alignment horizontal="center" vertical="center" wrapText="1"/>
    </xf>
    <xf numFmtId="0" fontId="40" fillId="0" borderId="0" xfId="0" applyFont="1" applyAlignment="1">
      <alignment horizontal="center" vertical="top" wrapText="1"/>
    </xf>
    <xf numFmtId="0" fontId="25" fillId="0" borderId="77" xfId="0" applyFont="1" applyBorder="1" applyAlignment="1">
      <alignment horizontal="center" vertical="center" wrapText="1"/>
    </xf>
    <xf numFmtId="0" fontId="25" fillId="0" borderId="70" xfId="0" applyFont="1" applyBorder="1" applyAlignment="1">
      <alignment horizontal="center" vertical="center" wrapText="1"/>
    </xf>
    <xf numFmtId="0" fontId="40" fillId="0" borderId="0" xfId="0" applyFont="1" applyAlignment="1">
      <alignment horizontal="center" vertical="top"/>
    </xf>
    <xf numFmtId="0" fontId="40" fillId="0" borderId="0" xfId="0" applyFont="1" applyAlignment="1">
      <alignment vertical="top"/>
    </xf>
    <xf numFmtId="0" fontId="40" fillId="0" borderId="0" xfId="0" applyFont="1" applyAlignment="1">
      <alignment vertical="top" wrapText="1"/>
    </xf>
    <xf numFmtId="0" fontId="25" fillId="0" borderId="50" xfId="0" applyFont="1" applyBorder="1" applyAlignment="1">
      <alignment horizontal="center" vertical="center" wrapText="1"/>
    </xf>
    <xf numFmtId="0" fontId="25" fillId="0" borderId="51" xfId="0" applyFont="1" applyBorder="1" applyAlignment="1">
      <alignment horizontal="center" vertical="center" wrapText="1"/>
    </xf>
    <xf numFmtId="0" fontId="25" fillId="0" borderId="72" xfId="0" applyFont="1" applyBorder="1" applyAlignment="1">
      <alignment horizontal="center" vertical="center" wrapText="1"/>
    </xf>
    <xf numFmtId="0" fontId="56" fillId="0" borderId="44" xfId="0" applyFont="1" applyBorder="1" applyAlignment="1">
      <alignment horizontal="left" vertical="center"/>
    </xf>
    <xf numFmtId="0" fontId="56" fillId="0" borderId="67" xfId="0" applyFont="1" applyBorder="1" applyAlignment="1">
      <alignment horizontal="left" vertical="center"/>
    </xf>
    <xf numFmtId="0" fontId="25" fillId="0" borderId="77" xfId="0" applyFont="1" applyBorder="1" applyAlignment="1">
      <alignment vertical="center"/>
    </xf>
    <xf numFmtId="0" fontId="25" fillId="0" borderId="70" xfId="0" applyFont="1" applyBorder="1" applyAlignment="1">
      <alignment vertical="center"/>
    </xf>
    <xf numFmtId="0" fontId="56" fillId="0" borderId="44" xfId="0" applyFont="1" applyBorder="1" applyAlignment="1">
      <alignment horizontal="left" vertical="center" wrapText="1"/>
    </xf>
    <xf numFmtId="0" fontId="56" fillId="0" borderId="66" xfId="0" applyFont="1" applyBorder="1" applyAlignment="1">
      <alignment horizontal="left" vertical="center"/>
    </xf>
    <xf numFmtId="0" fontId="56" fillId="0" borderId="66" xfId="0" applyFont="1" applyBorder="1" applyAlignment="1">
      <alignment horizontal="left" vertical="center" wrapText="1"/>
    </xf>
    <xf numFmtId="0" fontId="56" fillId="0" borderId="44" xfId="0" applyFont="1" applyBorder="1" applyAlignment="1">
      <alignment vertical="center" wrapText="1"/>
    </xf>
    <xf numFmtId="0" fontId="56" fillId="0" borderId="67" xfId="0" applyFont="1" applyBorder="1" applyAlignment="1">
      <alignment horizontal="left" vertical="center" wrapText="1"/>
    </xf>
    <xf numFmtId="0" fontId="56" fillId="0" borderId="70" xfId="0" applyFont="1" applyBorder="1" applyAlignment="1">
      <alignment horizontal="left" vertical="center" wrapText="1"/>
    </xf>
    <xf numFmtId="0" fontId="56" fillId="0" borderId="67" xfId="0" applyFont="1" applyBorder="1" applyAlignment="1">
      <alignment vertical="center" wrapText="1"/>
    </xf>
    <xf numFmtId="0" fontId="56" fillId="0" borderId="67" xfId="0" applyFont="1" applyBorder="1" applyAlignment="1">
      <alignment vertical="center"/>
    </xf>
    <xf numFmtId="0" fontId="56" fillId="0" borderId="70" xfId="0" applyFont="1" applyBorder="1" applyAlignment="1">
      <alignment vertical="center"/>
    </xf>
    <xf numFmtId="0" fontId="56" fillId="0" borderId="77" xfId="0" applyFont="1" applyBorder="1" applyAlignment="1">
      <alignment vertical="center"/>
    </xf>
    <xf numFmtId="184" fontId="25" fillId="0" borderId="0" xfId="0" applyNumberFormat="1" applyFont="1" applyAlignment="1">
      <alignment vertical="center"/>
    </xf>
    <xf numFmtId="184" fontId="25" fillId="0" borderId="70" xfId="0" applyNumberFormat="1" applyFont="1" applyBorder="1" applyAlignment="1">
      <alignment vertical="center"/>
    </xf>
    <xf numFmtId="0" fontId="56" fillId="0" borderId="49" xfId="0" applyFont="1" applyBorder="1" applyAlignment="1">
      <alignment horizontal="left" vertical="center" wrapText="1"/>
    </xf>
    <xf numFmtId="0" fontId="56" fillId="0" borderId="49" xfId="0" applyFont="1" applyBorder="1" applyAlignment="1">
      <alignment vertical="center" wrapText="1"/>
    </xf>
    <xf numFmtId="0" fontId="25" fillId="0" borderId="66" xfId="0" applyFont="1" applyBorder="1" applyAlignment="1">
      <alignment vertical="center"/>
    </xf>
    <xf numFmtId="0" fontId="25" fillId="0" borderId="76" xfId="0" applyFont="1" applyBorder="1" applyAlignment="1">
      <alignment vertical="center"/>
    </xf>
    <xf numFmtId="0" fontId="25" fillId="0" borderId="73" xfId="0" applyFont="1" applyBorder="1" applyAlignment="1">
      <alignment vertical="center"/>
    </xf>
    <xf numFmtId="184" fontId="25" fillId="0" borderId="46" xfId="0" applyNumberFormat="1" applyFont="1" applyBorder="1" applyAlignment="1">
      <alignment horizontal="center" vertical="center"/>
    </xf>
    <xf numFmtId="0" fontId="57" fillId="0" borderId="77" xfId="0" applyFont="1" applyBorder="1" applyAlignment="1">
      <alignment horizontal="center" vertical="center" shrinkToFit="1"/>
    </xf>
    <xf numFmtId="0" fontId="56" fillId="0" borderId="49" xfId="0" applyFont="1" applyBorder="1" applyAlignment="1">
      <alignment horizontal="left" vertical="center"/>
    </xf>
    <xf numFmtId="0" fontId="56" fillId="0" borderId="49" xfId="0" applyFont="1" applyBorder="1" applyAlignment="1">
      <alignment vertical="center"/>
    </xf>
    <xf numFmtId="0" fontId="56" fillId="0" borderId="50" xfId="0" applyFont="1" applyBorder="1" applyAlignment="1">
      <alignment vertical="center"/>
    </xf>
    <xf numFmtId="0" fontId="56" fillId="0" borderId="72" xfId="0" applyFont="1" applyBorder="1" applyAlignment="1">
      <alignment vertical="center"/>
    </xf>
    <xf numFmtId="0" fontId="57" fillId="0" borderId="50" xfId="0" applyFont="1" applyBorder="1" applyAlignment="1">
      <alignment horizontal="center" vertical="center" shrinkToFit="1"/>
    </xf>
    <xf numFmtId="0" fontId="25" fillId="0" borderId="72" xfId="0" applyFont="1" applyBorder="1" applyAlignment="1">
      <alignment vertical="center"/>
    </xf>
    <xf numFmtId="0" fontId="25" fillId="0" borderId="50" xfId="0" applyFont="1" applyBorder="1" applyAlignment="1">
      <alignment vertical="center"/>
    </xf>
    <xf numFmtId="0" fontId="57" fillId="0" borderId="51" xfId="0" applyFont="1" applyBorder="1" applyAlignment="1">
      <alignment vertical="center" shrinkToFit="1"/>
    </xf>
    <xf numFmtId="0" fontId="14" fillId="0" borderId="0" xfId="45">
      <alignment vertical="center"/>
    </xf>
    <xf numFmtId="0" fontId="58" fillId="0" borderId="0" xfId="45" applyFont="1" applyAlignment="1">
      <alignment horizontal="center" vertical="center"/>
    </xf>
    <xf numFmtId="0" fontId="59" fillId="0" borderId="0" xfId="45" applyFont="1">
      <alignment vertical="center"/>
    </xf>
    <xf numFmtId="0" fontId="59" fillId="0" borderId="45" xfId="45" applyFont="1" applyBorder="1" applyAlignment="1">
      <alignment horizontal="left" vertical="center" wrapText="1"/>
    </xf>
    <xf numFmtId="0" fontId="59" fillId="0" borderId="46" xfId="45" applyFont="1" applyBorder="1" applyAlignment="1">
      <alignment horizontal="left" vertical="center" wrapText="1"/>
    </xf>
    <xf numFmtId="0" fontId="59" fillId="0" borderId="46" xfId="45" applyFont="1" applyBorder="1" applyAlignment="1">
      <alignment horizontal="left" vertical="center"/>
    </xf>
    <xf numFmtId="0" fontId="59" fillId="0" borderId="66" xfId="45" applyFont="1" applyBorder="1" applyAlignment="1">
      <alignment horizontal="left" vertical="center"/>
    </xf>
    <xf numFmtId="0" fontId="60" fillId="0" borderId="0" xfId="45" applyFont="1">
      <alignment vertical="center"/>
    </xf>
    <xf numFmtId="0" fontId="59" fillId="0" borderId="73" xfId="45" applyFont="1" applyBorder="1" applyAlignment="1">
      <alignment horizontal="center" vertical="center"/>
    </xf>
    <xf numFmtId="0" fontId="59" fillId="0" borderId="44" xfId="45" applyFont="1" applyBorder="1" applyAlignment="1">
      <alignment horizontal="center" vertical="center"/>
    </xf>
    <xf numFmtId="0" fontId="61" fillId="0" borderId="0" xfId="45" applyFont="1" applyAlignment="1">
      <alignment horizontal="left" vertical="center" wrapText="1"/>
    </xf>
    <xf numFmtId="0" fontId="59" fillId="0" borderId="44" xfId="45" applyFont="1" applyBorder="1" applyAlignment="1">
      <alignment horizontal="left" vertical="center" indent="1"/>
    </xf>
    <xf numFmtId="0" fontId="59" fillId="40" borderId="73" xfId="45" applyFont="1" applyFill="1" applyBorder="1" applyAlignment="1">
      <alignment horizontal="left" vertical="center" indent="1" shrinkToFit="1"/>
    </xf>
    <xf numFmtId="0" fontId="59" fillId="0" borderId="66" xfId="45" applyFont="1" applyBorder="1" applyAlignment="1">
      <alignment horizontal="left" vertical="center" indent="1"/>
    </xf>
    <xf numFmtId="0" fontId="61" fillId="0" borderId="0" xfId="45" applyFont="1" applyAlignment="1">
      <alignment horizontal="left" vertical="center" wrapText="1" indent="1"/>
    </xf>
    <xf numFmtId="0" fontId="61" fillId="0" borderId="0" xfId="45" applyFont="1" applyAlignment="1">
      <alignment horizontal="left" vertical="center" indent="1"/>
    </xf>
    <xf numFmtId="0" fontId="60" fillId="0" borderId="44" xfId="45" applyFont="1" applyBorder="1" applyAlignment="1">
      <alignment horizontal="center" vertical="center"/>
    </xf>
    <xf numFmtId="0" fontId="62" fillId="0" borderId="0" xfId="45" applyFont="1" applyAlignment="1">
      <alignment horizontal="left" vertical="center" wrapText="1" indent="1"/>
    </xf>
    <xf numFmtId="0" fontId="62" fillId="0" borderId="0" xfId="45" applyFont="1" applyAlignment="1">
      <alignment horizontal="left" vertical="center" indent="1"/>
    </xf>
    <xf numFmtId="0" fontId="59" fillId="0" borderId="78" xfId="45" applyFont="1" applyBorder="1" applyAlignment="1">
      <alignment horizontal="center" vertical="center"/>
    </xf>
    <xf numFmtId="0" fontId="59" fillId="0" borderId="76" xfId="45" applyFont="1" applyBorder="1" applyAlignment="1">
      <alignment horizontal="center" vertical="center"/>
    </xf>
    <xf numFmtId="0" fontId="61" fillId="0" borderId="77" xfId="45" applyFont="1" applyBorder="1" applyAlignment="1">
      <alignment horizontal="left" vertical="center" wrapText="1" indent="1"/>
    </xf>
    <xf numFmtId="0" fontId="59" fillId="0" borderId="77" xfId="45" applyFont="1" applyBorder="1" applyAlignment="1">
      <alignment horizontal="left" vertical="center"/>
    </xf>
    <xf numFmtId="0" fontId="59" fillId="0" borderId="0" xfId="45" applyFont="1" applyAlignment="1">
      <alignment horizontal="left" vertical="center"/>
    </xf>
    <xf numFmtId="0" fontId="59" fillId="0" borderId="70" xfId="45" applyFont="1" applyBorder="1" applyAlignment="1">
      <alignment horizontal="left" vertical="center"/>
    </xf>
    <xf numFmtId="0" fontId="59" fillId="0" borderId="67" xfId="45" applyFont="1" applyBorder="1" applyAlignment="1">
      <alignment horizontal="center" vertical="center"/>
    </xf>
    <xf numFmtId="0" fontId="59" fillId="0" borderId="67" xfId="45" applyFont="1" applyBorder="1" applyAlignment="1">
      <alignment horizontal="left" vertical="center" indent="1"/>
    </xf>
    <xf numFmtId="0" fontId="59" fillId="0" borderId="70" xfId="45" applyFont="1" applyBorder="1" applyAlignment="1">
      <alignment horizontal="left" vertical="center" indent="1"/>
    </xf>
    <xf numFmtId="0" fontId="60" fillId="0" borderId="67" xfId="45" applyFont="1" applyBorder="1" applyAlignment="1">
      <alignment horizontal="center" vertical="center"/>
    </xf>
    <xf numFmtId="0" fontId="59" fillId="0" borderId="49" xfId="45" applyFont="1" applyBorder="1" applyAlignment="1">
      <alignment horizontal="center" vertical="center"/>
    </xf>
    <xf numFmtId="0" fontId="59" fillId="41" borderId="73" xfId="45" applyFont="1" applyFill="1" applyBorder="1" applyAlignment="1">
      <alignment horizontal="center" vertical="center"/>
    </xf>
    <xf numFmtId="0" fontId="59" fillId="41" borderId="44" xfId="45" applyFont="1" applyFill="1" applyBorder="1" applyAlignment="1">
      <alignment horizontal="center" vertical="center"/>
    </xf>
    <xf numFmtId="0" fontId="59" fillId="40" borderId="44" xfId="45" applyFont="1" applyFill="1" applyBorder="1" applyAlignment="1">
      <alignment horizontal="center" vertical="center"/>
    </xf>
    <xf numFmtId="0" fontId="59" fillId="41" borderId="67" xfId="45" applyFont="1" applyFill="1" applyBorder="1" applyAlignment="1">
      <alignment horizontal="center" vertical="center"/>
    </xf>
    <xf numFmtId="0" fontId="59" fillId="40" borderId="67" xfId="45" applyFont="1" applyFill="1" applyBorder="1" applyAlignment="1">
      <alignment horizontal="center" vertical="center"/>
    </xf>
    <xf numFmtId="0" fontId="59" fillId="42" borderId="66" xfId="45" applyFont="1" applyFill="1" applyBorder="1" applyAlignment="1">
      <alignment horizontal="center" vertical="center"/>
    </xf>
    <xf numFmtId="0" fontId="59" fillId="42" borderId="44" xfId="45" applyFont="1" applyFill="1" applyBorder="1" applyAlignment="1">
      <alignment horizontal="center" vertical="center"/>
    </xf>
    <xf numFmtId="0" fontId="59" fillId="42" borderId="70" xfId="45" applyFont="1" applyFill="1" applyBorder="1" applyAlignment="1">
      <alignment horizontal="center" vertical="center"/>
    </xf>
    <xf numFmtId="0" fontId="59" fillId="42" borderId="67" xfId="45" applyFont="1" applyFill="1" applyBorder="1" applyAlignment="1">
      <alignment horizontal="center" vertical="center"/>
    </xf>
    <xf numFmtId="0" fontId="60" fillId="0" borderId="49" xfId="45" applyFont="1" applyBorder="1" applyAlignment="1">
      <alignment horizontal="center" vertical="center"/>
    </xf>
    <xf numFmtId="0" fontId="59" fillId="41" borderId="49" xfId="45" applyFont="1" applyFill="1" applyBorder="1" applyAlignment="1">
      <alignment horizontal="center" vertical="center"/>
    </xf>
    <xf numFmtId="0" fontId="59" fillId="42" borderId="72" xfId="45" applyFont="1" applyFill="1" applyBorder="1" applyAlignment="1">
      <alignment horizontal="center" vertical="center"/>
    </xf>
    <xf numFmtId="0" fontId="59" fillId="42" borderId="49" xfId="45" applyFont="1" applyFill="1" applyBorder="1" applyAlignment="1">
      <alignment horizontal="center" vertical="center"/>
    </xf>
    <xf numFmtId="0" fontId="59" fillId="0" borderId="49" xfId="45" applyFont="1" applyBorder="1" applyAlignment="1">
      <alignment horizontal="left" vertical="center" indent="1"/>
    </xf>
    <xf numFmtId="0" fontId="63" fillId="0" borderId="0" xfId="45" applyFont="1">
      <alignment vertical="center"/>
    </xf>
    <xf numFmtId="0" fontId="63" fillId="41" borderId="45" xfId="45" applyFont="1" applyFill="1" applyBorder="1" applyAlignment="1">
      <alignment horizontal="left" vertical="top"/>
    </xf>
    <xf numFmtId="0" fontId="61" fillId="41" borderId="66" xfId="45" applyFont="1" applyFill="1" applyBorder="1" applyAlignment="1">
      <alignment horizontal="left" vertical="top"/>
    </xf>
    <xf numFmtId="185" fontId="59" fillId="42" borderId="73" xfId="45" applyNumberFormat="1" applyFont="1" applyFill="1" applyBorder="1" applyAlignment="1">
      <alignment horizontal="center" vertical="center"/>
    </xf>
    <xf numFmtId="0" fontId="63" fillId="41" borderId="77" xfId="45" applyFont="1" applyFill="1" applyBorder="1" applyAlignment="1">
      <alignment horizontal="left" vertical="top"/>
    </xf>
    <xf numFmtId="0" fontId="61" fillId="41" borderId="70" xfId="45" applyFont="1" applyFill="1" applyBorder="1" applyAlignment="1">
      <alignment horizontal="left" vertical="top"/>
    </xf>
    <xf numFmtId="0" fontId="59" fillId="41" borderId="73" xfId="45" applyFont="1" applyFill="1" applyBorder="1" applyAlignment="1">
      <alignment horizontal="left" vertical="center" indent="1"/>
    </xf>
    <xf numFmtId="0" fontId="59" fillId="0" borderId="67" xfId="45" applyFont="1" applyBorder="1">
      <alignment vertical="center"/>
    </xf>
    <xf numFmtId="38" fontId="59" fillId="41" borderId="45" xfId="41" applyFont="1" applyFill="1" applyBorder="1" applyAlignment="1">
      <alignment horizontal="center" vertical="center"/>
    </xf>
    <xf numFmtId="0" fontId="59" fillId="40" borderId="49" xfId="45" applyFont="1" applyFill="1" applyBorder="1" applyAlignment="1">
      <alignment horizontal="center" vertical="center"/>
    </xf>
    <xf numFmtId="38" fontId="59" fillId="41" borderId="77" xfId="41" applyFont="1" applyFill="1" applyBorder="1" applyAlignment="1">
      <alignment horizontal="center" vertical="center"/>
    </xf>
    <xf numFmtId="0" fontId="64" fillId="0" borderId="73" xfId="45" applyFont="1" applyBorder="1" applyAlignment="1">
      <alignment horizontal="center" vertical="center" wrapText="1"/>
    </xf>
    <xf numFmtId="0" fontId="59" fillId="42" borderId="45" xfId="45" applyFont="1" applyFill="1" applyBorder="1" applyAlignment="1">
      <alignment horizontal="center" vertical="center"/>
    </xf>
    <xf numFmtId="0" fontId="59" fillId="41" borderId="45" xfId="45" applyFont="1" applyFill="1" applyBorder="1" applyAlignment="1">
      <alignment horizontal="center" vertical="center"/>
    </xf>
    <xf numFmtId="0" fontId="59" fillId="0" borderId="108" xfId="45" applyFont="1" applyBorder="1" applyAlignment="1">
      <alignment horizontal="center" vertical="center"/>
    </xf>
    <xf numFmtId="0" fontId="59" fillId="0" borderId="219" xfId="45" applyFont="1" applyBorder="1" applyAlignment="1">
      <alignment horizontal="center" vertical="center"/>
    </xf>
    <xf numFmtId="0" fontId="59" fillId="42" borderId="77" xfId="45" applyFont="1" applyFill="1" applyBorder="1" applyAlignment="1">
      <alignment horizontal="center" vertical="center"/>
    </xf>
    <xf numFmtId="0" fontId="59" fillId="41" borderId="77" xfId="45" applyFont="1" applyFill="1" applyBorder="1" applyAlignment="1">
      <alignment horizontal="center" vertical="center"/>
    </xf>
    <xf numFmtId="0" fontId="59" fillId="0" borderId="110" xfId="45" applyFont="1" applyBorder="1" applyAlignment="1">
      <alignment horizontal="center" vertical="center"/>
    </xf>
    <xf numFmtId="0" fontId="59" fillId="0" borderId="49" xfId="45" applyFont="1" applyBorder="1">
      <alignment vertical="center"/>
    </xf>
    <xf numFmtId="0" fontId="59" fillId="0" borderId="50" xfId="45" applyFont="1" applyBorder="1" applyAlignment="1">
      <alignment horizontal="center" vertical="center"/>
    </xf>
    <xf numFmtId="0" fontId="65" fillId="0" borderId="0" xfId="45" applyFont="1" applyAlignment="1"/>
    <xf numFmtId="0" fontId="59" fillId="0" borderId="112" xfId="45" applyFont="1" applyBorder="1" applyAlignment="1">
      <alignment horizontal="center" vertical="center"/>
    </xf>
    <xf numFmtId="10" fontId="59" fillId="42" borderId="45" xfId="31" applyNumberFormat="1" applyFont="1" applyFill="1" applyBorder="1" applyAlignment="1">
      <alignment horizontal="center" vertical="center"/>
    </xf>
    <xf numFmtId="0" fontId="59" fillId="0" borderId="46" xfId="45" applyFont="1" applyBorder="1" applyAlignment="1">
      <alignment horizontal="center" vertical="center"/>
    </xf>
    <xf numFmtId="0" fontId="66" fillId="0" borderId="46" xfId="45" applyFont="1" applyBorder="1" applyAlignment="1">
      <alignment horizontal="center" vertical="center" wrapText="1"/>
    </xf>
    <xf numFmtId="10" fontId="59" fillId="42" borderId="77" xfId="31" applyNumberFormat="1" applyFont="1" applyFill="1" applyBorder="1" applyAlignment="1">
      <alignment horizontal="center" vertical="center"/>
    </xf>
    <xf numFmtId="0" fontId="59" fillId="0" borderId="51" xfId="45" applyFont="1" applyBorder="1" applyAlignment="1">
      <alignment horizontal="center" vertical="center"/>
    </xf>
    <xf numFmtId="0" fontId="66" fillId="0" borderId="51" xfId="45" applyFont="1" applyBorder="1" applyAlignment="1">
      <alignment horizontal="center" vertical="center" wrapText="1"/>
    </xf>
    <xf numFmtId="0" fontId="59" fillId="0" borderId="73" xfId="45" applyFont="1" applyBorder="1" applyAlignment="1">
      <alignment horizontal="center" vertical="center" wrapText="1"/>
    </xf>
    <xf numFmtId="0" fontId="59" fillId="42" borderId="73" xfId="45" applyFont="1" applyFill="1" applyBorder="1" applyAlignment="1">
      <alignment horizontal="center" vertical="center"/>
    </xf>
    <xf numFmtId="0" fontId="59" fillId="41" borderId="78" xfId="45" applyFont="1" applyFill="1" applyBorder="1" applyAlignment="1">
      <alignment horizontal="left" vertical="center" indent="1"/>
    </xf>
    <xf numFmtId="38" fontId="59" fillId="41" borderId="44" xfId="41" applyFont="1" applyFill="1" applyBorder="1" applyAlignment="1">
      <alignment horizontal="center" vertical="center"/>
    </xf>
    <xf numFmtId="38" fontId="59" fillId="41" borderId="67" xfId="41" applyFont="1" applyFill="1" applyBorder="1" applyAlignment="1">
      <alignment horizontal="center" vertical="center"/>
    </xf>
    <xf numFmtId="0" fontId="59" fillId="43" borderId="73" xfId="45" applyFont="1" applyFill="1" applyBorder="1" applyAlignment="1">
      <alignment horizontal="center" vertical="center"/>
    </xf>
    <xf numFmtId="0" fontId="59" fillId="0" borderId="50" xfId="45" applyFont="1" applyBorder="1" applyAlignment="1">
      <alignment horizontal="left" vertical="center"/>
    </xf>
    <xf numFmtId="0" fontId="59" fillId="0" borderId="51" xfId="45" applyFont="1" applyBorder="1" applyAlignment="1">
      <alignment horizontal="left" vertical="center"/>
    </xf>
    <xf numFmtId="0" fontId="59" fillId="0" borderId="72" xfId="45" applyFont="1" applyBorder="1" applyAlignment="1">
      <alignment horizontal="left" vertical="center"/>
    </xf>
    <xf numFmtId="0" fontId="63" fillId="41" borderId="50" xfId="45" applyFont="1" applyFill="1" applyBorder="1" applyAlignment="1">
      <alignment horizontal="left" vertical="top"/>
    </xf>
    <xf numFmtId="0" fontId="61" fillId="41" borderId="72" xfId="45" applyFont="1" applyFill="1" applyBorder="1" applyAlignment="1">
      <alignment horizontal="left" vertical="top"/>
    </xf>
    <xf numFmtId="0" fontId="59" fillId="0" borderId="0" xfId="45" applyFont="1" applyAlignment="1">
      <alignment horizontal="right" vertical="center"/>
    </xf>
    <xf numFmtId="185" fontId="59" fillId="0" borderId="0" xfId="45" applyNumberFormat="1" applyFont="1" applyAlignment="1">
      <alignment horizontal="right" vertical="center"/>
    </xf>
    <xf numFmtId="186" fontId="59" fillId="0" borderId="0" xfId="41" applyNumberFormat="1" applyFont="1" applyFill="1" applyBorder="1" applyAlignment="1">
      <alignment horizontal="right" vertical="center"/>
    </xf>
    <xf numFmtId="0" fontId="66" fillId="0" borderId="0" xfId="45" applyFont="1" applyAlignment="1">
      <alignment horizontal="right"/>
    </xf>
    <xf numFmtId="0" fontId="59" fillId="0" borderId="73" xfId="45" applyFont="1" applyBorder="1">
      <alignment vertical="center"/>
    </xf>
    <xf numFmtId="0" fontId="59" fillId="0" borderId="73" xfId="45" applyFont="1" applyBorder="1" applyAlignment="1">
      <alignment horizontal="left" vertical="center"/>
    </xf>
    <xf numFmtId="58" fontId="59" fillId="0" borderId="0" xfId="45" applyNumberFormat="1" applyFont="1">
      <alignment vertical="center"/>
    </xf>
    <xf numFmtId="0" fontId="59" fillId="0" borderId="0" xfId="45" applyFont="1" applyAlignment="1">
      <alignment horizontal="center" vertical="center"/>
    </xf>
    <xf numFmtId="10" fontId="59" fillId="0" borderId="0" xfId="31" applyNumberFormat="1" applyFont="1" applyFill="1" applyBorder="1" applyAlignment="1">
      <alignment horizontal="center" vertical="center"/>
    </xf>
    <xf numFmtId="0" fontId="66" fillId="0" borderId="0" xfId="45" applyFont="1" applyAlignment="1">
      <alignment horizontal="left"/>
    </xf>
    <xf numFmtId="0" fontId="66" fillId="0" borderId="0" xfId="45" applyFont="1" applyAlignment="1"/>
    <xf numFmtId="0" fontId="6" fillId="0" borderId="0" xfId="42" applyFont="1" applyAlignment="1">
      <alignment vertical="center"/>
    </xf>
    <xf numFmtId="0" fontId="67" fillId="0" borderId="0" xfId="44" applyFont="1" applyAlignment="1">
      <alignment horizontal="center" vertical="center"/>
    </xf>
    <xf numFmtId="0" fontId="68" fillId="0" borderId="0" xfId="44" applyFont="1" applyAlignment="1">
      <alignment horizontal="left" vertical="center"/>
    </xf>
    <xf numFmtId="0" fontId="68" fillId="0" borderId="0" xfId="44" applyFont="1" applyAlignment="1">
      <alignment horizontal="center" vertical="center"/>
    </xf>
    <xf numFmtId="0" fontId="6" fillId="0" borderId="0" xfId="42" applyFont="1" applyAlignment="1">
      <alignment horizontal="left" vertical="center" wrapText="1"/>
    </xf>
    <xf numFmtId="0" fontId="69" fillId="0" borderId="0" xfId="44" applyFont="1" applyAlignment="1">
      <alignment vertical="center"/>
    </xf>
    <xf numFmtId="0" fontId="30" fillId="34" borderId="45" xfId="44" applyFont="1" applyFill="1" applyBorder="1" applyAlignment="1">
      <alignment vertical="center" textRotation="255"/>
    </xf>
    <xf numFmtId="0" fontId="30" fillId="34" borderId="66" xfId="44" applyFont="1" applyFill="1" applyBorder="1" applyAlignment="1">
      <alignment vertical="center" textRotation="255"/>
    </xf>
    <xf numFmtId="0" fontId="30" fillId="0" borderId="78" xfId="44" applyFont="1" applyBorder="1" applyAlignment="1">
      <alignment horizontal="center" vertical="center" wrapText="1" readingOrder="1"/>
    </xf>
    <xf numFmtId="0" fontId="30" fillId="0" borderId="75" xfId="44" applyFont="1" applyBorder="1" applyAlignment="1">
      <alignment horizontal="center" vertical="center" readingOrder="1"/>
    </xf>
    <xf numFmtId="0" fontId="30" fillId="0" borderId="76" xfId="44" applyFont="1" applyBorder="1" applyAlignment="1">
      <alignment horizontal="center" vertical="center" readingOrder="1"/>
    </xf>
    <xf numFmtId="0" fontId="68" fillId="0" borderId="44" xfId="44" applyFont="1" applyBorder="1" applyAlignment="1">
      <alignment horizontal="center" vertical="center" textRotation="255"/>
    </xf>
    <xf numFmtId="0" fontId="68" fillId="34" borderId="44" xfId="44" applyFont="1" applyFill="1" applyBorder="1" applyAlignment="1">
      <alignment horizontal="center" vertical="center" textRotation="255"/>
    </xf>
    <xf numFmtId="0" fontId="30" fillId="34" borderId="44" xfId="44" applyFont="1" applyFill="1" applyBorder="1" applyAlignment="1">
      <alignment horizontal="center" wrapText="1"/>
    </xf>
    <xf numFmtId="0" fontId="6" fillId="0" borderId="45" xfId="44" applyFont="1" applyBorder="1" applyAlignment="1">
      <alignment horizontal="left" vertical="top" wrapText="1"/>
    </xf>
    <xf numFmtId="0" fontId="6" fillId="0" borderId="46" xfId="44" applyFont="1" applyBorder="1" applyAlignment="1">
      <alignment horizontal="left" vertical="top" wrapText="1"/>
    </xf>
    <xf numFmtId="0" fontId="6" fillId="0" borderId="44" xfId="44" applyFont="1" applyBorder="1" applyAlignment="1">
      <alignment horizontal="left" vertical="top" wrapText="1"/>
    </xf>
    <xf numFmtId="0" fontId="8" fillId="0" borderId="77" xfId="44" applyBorder="1" applyAlignment="1">
      <alignment vertical="top" wrapText="1"/>
    </xf>
    <xf numFmtId="0" fontId="69" fillId="0" borderId="0" xfId="44" applyFont="1" applyAlignment="1">
      <alignment horizontal="left" vertical="center" wrapText="1"/>
    </xf>
    <xf numFmtId="0" fontId="8" fillId="0" borderId="44" xfId="44" applyBorder="1" applyAlignment="1">
      <alignment horizontal="center" vertical="top" wrapText="1"/>
    </xf>
    <xf numFmtId="38" fontId="0" fillId="2" borderId="44" xfId="41" applyFont="1" applyFill="1" applyBorder="1" applyAlignment="1" applyProtection="1">
      <alignment horizontal="center" vertical="center" wrapText="1"/>
    </xf>
    <xf numFmtId="0" fontId="30" fillId="0" borderId="0" xfId="44" applyFont="1" applyAlignment="1">
      <alignment vertical="center"/>
    </xf>
    <xf numFmtId="0" fontId="30" fillId="34" borderId="77" xfId="44" applyFont="1" applyFill="1" applyBorder="1" applyAlignment="1">
      <alignment vertical="center"/>
    </xf>
    <xf numFmtId="0" fontId="30" fillId="34" borderId="70" xfId="44" applyFont="1" applyFill="1" applyBorder="1" applyAlignment="1">
      <alignment vertical="center"/>
    </xf>
    <xf numFmtId="0" fontId="70" fillId="0" borderId="125" xfId="44" applyFont="1" applyBorder="1" applyAlignment="1">
      <alignment horizontal="left" vertical="center" wrapText="1"/>
    </xf>
    <xf numFmtId="0" fontId="70" fillId="0" borderId="64" xfId="44" applyFont="1" applyBorder="1" applyAlignment="1">
      <alignment horizontal="left" vertical="center" wrapText="1"/>
    </xf>
    <xf numFmtId="0" fontId="70" fillId="0" borderId="220" xfId="44" applyFont="1" applyBorder="1" applyAlignment="1">
      <alignment horizontal="left" vertical="center" wrapText="1"/>
    </xf>
    <xf numFmtId="0" fontId="68" fillId="0" borderId="221" xfId="44" applyFont="1" applyBorder="1" applyAlignment="1">
      <alignment horizontal="center" vertical="center" shrinkToFit="1"/>
    </xf>
    <xf numFmtId="0" fontId="68" fillId="0" borderId="47" xfId="44" applyFont="1" applyBorder="1" applyAlignment="1">
      <alignment horizontal="center" vertical="center" shrinkToFit="1"/>
    </xf>
    <xf numFmtId="0" fontId="68" fillId="0" borderId="48" xfId="44" applyFont="1" applyBorder="1" applyAlignment="1">
      <alignment horizontal="center" vertical="center" shrinkToFit="1"/>
    </xf>
    <xf numFmtId="0" fontId="68" fillId="0" borderId="45" xfId="44" applyFont="1" applyBorder="1" applyAlignment="1">
      <alignment horizontal="center" vertical="center" shrinkToFit="1"/>
    </xf>
    <xf numFmtId="0" fontId="68" fillId="0" borderId="67" xfId="44" applyFont="1" applyBorder="1" applyAlignment="1">
      <alignment horizontal="center" vertical="center"/>
    </xf>
    <xf numFmtId="0" fontId="30" fillId="34" borderId="67" xfId="44" applyFont="1" applyFill="1" applyBorder="1" applyAlignment="1">
      <alignment horizontal="center"/>
    </xf>
    <xf numFmtId="0" fontId="30" fillId="34" borderId="67" xfId="44" applyFont="1" applyFill="1" applyBorder="1" applyAlignment="1">
      <alignment horizontal="center" wrapText="1"/>
    </xf>
    <xf numFmtId="0" fontId="6" fillId="0" borderId="77" xfId="44" applyFont="1" applyBorder="1" applyAlignment="1">
      <alignment horizontal="left" vertical="top" wrapText="1"/>
    </xf>
    <xf numFmtId="0" fontId="6" fillId="0" borderId="0" xfId="44" applyFont="1" applyAlignment="1">
      <alignment horizontal="left" vertical="top" wrapText="1"/>
    </xf>
    <xf numFmtId="0" fontId="6" fillId="0" borderId="67" xfId="44" applyFont="1" applyBorder="1" applyAlignment="1">
      <alignment horizontal="left" vertical="top" wrapText="1"/>
    </xf>
    <xf numFmtId="0" fontId="8" fillId="0" borderId="49" xfId="44" applyBorder="1" applyAlignment="1">
      <alignment horizontal="center" vertical="top" wrapText="1"/>
    </xf>
    <xf numFmtId="38" fontId="0" fillId="2" borderId="49" xfId="41" applyFont="1" applyFill="1" applyBorder="1" applyAlignment="1" applyProtection="1">
      <alignment horizontal="center" vertical="center" wrapText="1"/>
    </xf>
    <xf numFmtId="0" fontId="30" fillId="34" borderId="77" xfId="44" applyFont="1" applyFill="1" applyBorder="1" applyAlignment="1">
      <alignment horizontal="center" vertical="center"/>
    </xf>
    <xf numFmtId="0" fontId="30" fillId="34" borderId="70" xfId="44" applyFont="1" applyFill="1" applyBorder="1" applyAlignment="1">
      <alignment horizontal="center" vertical="center"/>
    </xf>
    <xf numFmtId="0" fontId="70" fillId="0" borderId="68" xfId="44" applyFont="1" applyBorder="1" applyAlignment="1">
      <alignment horizontal="left" vertical="center" wrapText="1"/>
    </xf>
    <xf numFmtId="0" fontId="70" fillId="0" borderId="69" xfId="44" applyFont="1" applyBorder="1" applyAlignment="1">
      <alignment horizontal="left" vertical="center" wrapText="1"/>
    </xf>
    <xf numFmtId="0" fontId="70" fillId="0" borderId="222" xfId="44" applyFont="1" applyBorder="1" applyAlignment="1">
      <alignment horizontal="left" vertical="center" wrapText="1"/>
    </xf>
    <xf numFmtId="0" fontId="30" fillId="0" borderId="223" xfId="44" applyFont="1" applyBorder="1" applyAlignment="1">
      <alignment horizontal="left" vertical="center"/>
    </xf>
    <xf numFmtId="0" fontId="70" fillId="0" borderId="224" xfId="44" applyFont="1" applyBorder="1" applyAlignment="1">
      <alignment horizontal="left" vertical="center" wrapText="1" shrinkToFit="1"/>
    </xf>
    <xf numFmtId="0" fontId="70" fillId="0" borderId="225" xfId="44" applyFont="1" applyBorder="1" applyAlignment="1">
      <alignment horizontal="left" vertical="center" wrapText="1" shrinkToFit="1"/>
    </xf>
    <xf numFmtId="0" fontId="70" fillId="0" borderId="226" xfId="44" applyFont="1" applyBorder="1" applyAlignment="1">
      <alignment horizontal="left" vertical="center" wrapText="1"/>
    </xf>
    <xf numFmtId="0" fontId="30" fillId="0" borderId="67" xfId="44" applyFont="1" applyBorder="1" applyAlignment="1">
      <alignment horizontal="left" vertical="center" wrapText="1"/>
    </xf>
    <xf numFmtId="0" fontId="0" fillId="0" borderId="0" xfId="44" applyFont="1" applyAlignment="1">
      <alignment vertical="top" wrapText="1"/>
    </xf>
    <xf numFmtId="0" fontId="0" fillId="0" borderId="0" xfId="44" applyFont="1" applyAlignment="1">
      <alignment horizontal="center" vertical="center" wrapText="1"/>
    </xf>
    <xf numFmtId="0" fontId="30" fillId="34" borderId="50" xfId="44" applyFont="1" applyFill="1" applyBorder="1" applyAlignment="1">
      <alignment horizontal="center" vertical="center"/>
    </xf>
    <xf numFmtId="0" fontId="30" fillId="34" borderId="72" xfId="44" applyFont="1" applyFill="1" applyBorder="1" applyAlignment="1">
      <alignment horizontal="center" vertical="center"/>
    </xf>
    <xf numFmtId="0" fontId="70" fillId="0" borderId="71" xfId="44" applyFont="1" applyBorder="1" applyAlignment="1">
      <alignment horizontal="left" vertical="center" wrapText="1"/>
    </xf>
    <xf numFmtId="0" fontId="70" fillId="0" borderId="61" xfId="44" applyFont="1" applyBorder="1" applyAlignment="1">
      <alignment horizontal="left" vertical="center" wrapText="1"/>
    </xf>
    <xf numFmtId="0" fontId="70" fillId="0" borderId="137" xfId="44" applyFont="1" applyBorder="1" applyAlignment="1">
      <alignment horizontal="left" vertical="center" wrapText="1"/>
    </xf>
    <xf numFmtId="0" fontId="30" fillId="0" borderId="71" xfId="44" applyFont="1" applyBorder="1" applyAlignment="1">
      <alignment horizontal="left" vertical="center"/>
    </xf>
    <xf numFmtId="0" fontId="70" fillId="0" borderId="61" xfId="44" applyFont="1" applyBorder="1" applyAlignment="1">
      <alignment horizontal="left" vertical="center" wrapText="1" shrinkToFit="1"/>
    </xf>
    <xf numFmtId="0" fontId="70" fillId="0" borderId="137" xfId="44" applyFont="1" applyBorder="1" applyAlignment="1">
      <alignment horizontal="left" vertical="center" wrapText="1" shrinkToFit="1"/>
    </xf>
    <xf numFmtId="0" fontId="70" fillId="0" borderId="72" xfId="44" applyFont="1" applyBorder="1" applyAlignment="1">
      <alignment horizontal="left" vertical="center" wrapText="1"/>
    </xf>
    <xf numFmtId="0" fontId="30" fillId="34" borderId="49" xfId="44" applyFont="1" applyFill="1" applyBorder="1" applyAlignment="1">
      <alignment horizontal="center" wrapText="1"/>
    </xf>
    <xf numFmtId="9" fontId="0" fillId="0" borderId="0" xfId="31" applyFont="1" applyFill="1" applyBorder="1" applyAlignment="1" applyProtection="1">
      <alignment horizontal="center" vertical="center" wrapText="1"/>
    </xf>
    <xf numFmtId="0" fontId="30" fillId="34" borderId="78" xfId="44" applyFont="1" applyFill="1" applyBorder="1" applyAlignment="1">
      <alignment horizontal="center" vertical="center" shrinkToFit="1"/>
    </xf>
    <xf numFmtId="0" fontId="71" fillId="34" borderId="76" xfId="50" applyFont="1" applyFill="1" applyBorder="1" applyAlignment="1">
      <alignment vertical="center" shrinkToFit="1"/>
    </xf>
    <xf numFmtId="12" fontId="68" fillId="0" borderId="75" xfId="44" applyNumberFormat="1" applyFont="1" applyBorder="1" applyAlignment="1">
      <alignment horizontal="center" vertical="center"/>
    </xf>
    <xf numFmtId="12" fontId="68" fillId="0" borderId="60" xfId="44" applyNumberFormat="1" applyFont="1" applyBorder="1" applyAlignment="1">
      <alignment horizontal="center" vertical="center"/>
    </xf>
    <xf numFmtId="0" fontId="68" fillId="0" borderId="60" xfId="44" applyFont="1" applyBorder="1" applyAlignment="1">
      <alignment horizontal="center" vertical="center"/>
    </xf>
    <xf numFmtId="12" fontId="68" fillId="34" borderId="78" xfId="44" applyNumberFormat="1" applyFont="1" applyFill="1" applyBorder="1" applyAlignment="1">
      <alignment horizontal="center" vertical="center"/>
    </xf>
    <xf numFmtId="12" fontId="68" fillId="34" borderId="60" xfId="44" applyNumberFormat="1" applyFont="1" applyFill="1" applyBorder="1" applyAlignment="1">
      <alignment horizontal="center" vertical="center"/>
    </xf>
    <xf numFmtId="0" fontId="68" fillId="0" borderId="208" xfId="44" applyFont="1" applyBorder="1" applyAlignment="1">
      <alignment horizontal="center" vertical="center"/>
    </xf>
    <xf numFmtId="0" fontId="68" fillId="0" borderId="78" xfId="44" applyFont="1" applyBorder="1" applyAlignment="1">
      <alignment horizontal="center" vertical="center"/>
    </xf>
    <xf numFmtId="0" fontId="68" fillId="0" borderId="49" xfId="44" applyFont="1" applyBorder="1" applyAlignment="1">
      <alignment horizontal="center" vertical="center"/>
    </xf>
    <xf numFmtId="0" fontId="68" fillId="34" borderId="49" xfId="44" applyFont="1" applyFill="1" applyBorder="1" applyAlignment="1">
      <alignment horizontal="center"/>
    </xf>
    <xf numFmtId="0" fontId="30" fillId="34" borderId="44" xfId="44" applyFont="1" applyFill="1" applyBorder="1"/>
    <xf numFmtId="187" fontId="0" fillId="2" borderId="50" xfId="40" applyNumberFormat="1" applyFont="1" applyFill="1" applyBorder="1" applyAlignment="1" applyProtection="1">
      <alignment vertical="center"/>
      <protection locked="0"/>
    </xf>
    <xf numFmtId="187" fontId="0" fillId="2" borderId="61" xfId="40" applyNumberFormat="1" applyFont="1" applyFill="1" applyBorder="1" applyAlignment="1" applyProtection="1">
      <alignment vertical="center"/>
      <protection locked="0"/>
    </xf>
    <xf numFmtId="187" fontId="0" fillId="2" borderId="72" xfId="40" applyNumberFormat="1" applyFont="1" applyFill="1" applyBorder="1" applyAlignment="1" applyProtection="1">
      <alignment vertical="center"/>
      <protection locked="0"/>
    </xf>
    <xf numFmtId="187" fontId="0" fillId="2" borderId="0" xfId="40" applyNumberFormat="1" applyFont="1" applyFill="1" applyBorder="1" applyAlignment="1" applyProtection="1">
      <alignment vertical="center"/>
      <protection locked="0"/>
    </xf>
    <xf numFmtId="187" fontId="0" fillId="2" borderId="69" xfId="40" applyNumberFormat="1" applyFont="1" applyFill="1" applyBorder="1" applyAlignment="1" applyProtection="1">
      <alignment vertical="center"/>
      <protection locked="0"/>
    </xf>
    <xf numFmtId="187" fontId="0" fillId="2" borderId="70" xfId="40" applyNumberFormat="1" applyFont="1" applyFill="1" applyBorder="1" applyAlignment="1" applyProtection="1">
      <alignment vertical="center"/>
      <protection locked="0"/>
    </xf>
    <xf numFmtId="187" fontId="0" fillId="0" borderId="49" xfId="40" applyNumberFormat="1" applyFont="1" applyFill="1" applyBorder="1" applyAlignment="1" applyProtection="1">
      <alignment vertical="center"/>
    </xf>
    <xf numFmtId="2" fontId="0" fillId="5" borderId="49" xfId="40" applyNumberFormat="1" applyFont="1" applyFill="1" applyBorder="1" applyAlignment="1" applyProtection="1"/>
    <xf numFmtId="12" fontId="68" fillId="7" borderId="49" xfId="40" applyNumberFormat="1" applyFont="1" applyFill="1" applyBorder="1" applyAlignment="1" applyProtection="1">
      <alignment horizontal="center"/>
      <protection locked="0"/>
    </xf>
    <xf numFmtId="0" fontId="8" fillId="0" borderId="44" xfId="44" applyBorder="1" applyAlignment="1">
      <alignment horizontal="center" vertical="top" shrinkToFit="1"/>
    </xf>
    <xf numFmtId="0" fontId="72" fillId="0" borderId="0" xfId="50" applyFont="1">
      <alignment vertical="center"/>
    </xf>
    <xf numFmtId="0" fontId="30" fillId="34" borderId="67" xfId="44" applyFont="1" applyFill="1" applyBorder="1"/>
    <xf numFmtId="0" fontId="30" fillId="34" borderId="73" xfId="44" applyFont="1" applyFill="1" applyBorder="1" applyAlignment="1">
      <alignment horizontal="center"/>
    </xf>
    <xf numFmtId="187" fontId="0" fillId="2" borderId="78" xfId="40" applyNumberFormat="1" applyFont="1" applyFill="1" applyBorder="1" applyAlignment="1" applyProtection="1">
      <alignment vertical="center"/>
      <protection locked="0"/>
    </xf>
    <xf numFmtId="187" fontId="0" fillId="2" borderId="60" xfId="40" applyNumberFormat="1" applyFont="1" applyFill="1" applyBorder="1" applyAlignment="1" applyProtection="1">
      <alignment vertical="center"/>
      <protection locked="0"/>
    </xf>
    <xf numFmtId="187" fontId="0" fillId="2" borderId="76" xfId="40" applyNumberFormat="1" applyFont="1" applyFill="1" applyBorder="1" applyAlignment="1" applyProtection="1">
      <alignment vertical="center"/>
      <protection locked="0"/>
    </xf>
    <xf numFmtId="187" fontId="0" fillId="2" borderId="75" xfId="40" applyNumberFormat="1" applyFont="1" applyFill="1" applyBorder="1" applyAlignment="1" applyProtection="1">
      <alignment vertical="center"/>
      <protection locked="0"/>
    </xf>
    <xf numFmtId="187" fontId="0" fillId="0" borderId="73" xfId="40" applyNumberFormat="1" applyFont="1" applyFill="1" applyBorder="1" applyAlignment="1" applyProtection="1">
      <alignment vertical="center"/>
    </xf>
    <xf numFmtId="0" fontId="8" fillId="0" borderId="49" xfId="44" applyBorder="1" applyAlignment="1">
      <alignment horizontal="center" vertical="top" shrinkToFit="1"/>
    </xf>
    <xf numFmtId="0" fontId="30" fillId="34" borderId="67" xfId="44" applyFont="1" applyFill="1" applyBorder="1" applyAlignment="1">
      <alignment horizontal="right"/>
    </xf>
    <xf numFmtId="0" fontId="30" fillId="0" borderId="227" xfId="44" applyFont="1" applyBorder="1" applyAlignment="1">
      <alignment horizontal="center" vertical="top" wrapText="1"/>
    </xf>
    <xf numFmtId="38" fontId="0" fillId="5" borderId="228" xfId="41" applyFont="1" applyFill="1" applyBorder="1" applyAlignment="1" applyProtection="1">
      <alignment horizontal="center" vertical="center" wrapText="1"/>
    </xf>
    <xf numFmtId="0" fontId="30" fillId="2" borderId="67" xfId="44" applyFont="1" applyFill="1" applyBorder="1" applyAlignment="1">
      <alignment horizontal="center"/>
    </xf>
    <xf numFmtId="0" fontId="30" fillId="0" borderId="229" xfId="44" applyFont="1" applyBorder="1" applyAlignment="1">
      <alignment horizontal="center" vertical="top" wrapText="1"/>
    </xf>
    <xf numFmtId="38" fontId="0" fillId="5" borderId="230" xfId="41" applyFont="1" applyFill="1" applyBorder="1" applyAlignment="1" applyProtection="1">
      <alignment horizontal="center" vertical="center" wrapText="1"/>
    </xf>
    <xf numFmtId="0" fontId="30" fillId="34" borderId="49" xfId="44" applyFont="1" applyFill="1" applyBorder="1" applyAlignment="1">
      <alignment horizontal="center"/>
    </xf>
    <xf numFmtId="187" fontId="0" fillId="2" borderId="51" xfId="40" applyNumberFormat="1" applyFont="1" applyFill="1" applyBorder="1" applyAlignment="1" applyProtection="1">
      <alignment vertical="center"/>
      <protection locked="0"/>
    </xf>
    <xf numFmtId="0" fontId="6" fillId="0" borderId="0" xfId="42" applyFont="1"/>
    <xf numFmtId="0" fontId="30" fillId="34" borderId="49" xfId="44" applyFont="1" applyFill="1" applyBorder="1"/>
    <xf numFmtId="187" fontId="0" fillId="2" borderId="59" xfId="40" applyNumberFormat="1" applyFont="1" applyFill="1" applyBorder="1" applyAlignment="1" applyProtection="1">
      <alignment vertical="center"/>
      <protection locked="0"/>
    </xf>
    <xf numFmtId="0" fontId="6" fillId="0" borderId="50" xfId="44" applyFont="1" applyBorder="1" applyAlignment="1">
      <alignment horizontal="left" vertical="top" wrapText="1"/>
    </xf>
    <xf numFmtId="0" fontId="6" fillId="0" borderId="51" xfId="44" applyFont="1" applyBorder="1" applyAlignment="1">
      <alignment horizontal="left" vertical="top" wrapText="1"/>
    </xf>
    <xf numFmtId="0" fontId="6" fillId="0" borderId="49" xfId="44" applyFont="1" applyBorder="1" applyAlignment="1">
      <alignment horizontal="left" vertical="top" wrapText="1"/>
    </xf>
    <xf numFmtId="0" fontId="6" fillId="0" borderId="77" xfId="42" applyFont="1" applyBorder="1" applyAlignment="1">
      <alignment vertical="center"/>
    </xf>
    <xf numFmtId="188" fontId="30" fillId="5" borderId="44" xfId="44" applyNumberFormat="1" applyFont="1" applyFill="1" applyBorder="1" applyAlignment="1">
      <alignment horizontal="center"/>
    </xf>
    <xf numFmtId="42" fontId="68" fillId="0" borderId="231" xfId="44" applyNumberFormat="1" applyFont="1" applyBorder="1" applyAlignment="1">
      <alignment horizontal="center" vertical="center" wrapText="1" shrinkToFit="1"/>
    </xf>
    <xf numFmtId="42" fontId="68" fillId="0" borderId="135" xfId="44" applyNumberFormat="1" applyFont="1" applyBorder="1" applyAlignment="1">
      <alignment horizontal="center" vertical="center" wrapText="1" shrinkToFit="1"/>
    </xf>
    <xf numFmtId="0" fontId="73" fillId="0" borderId="72" xfId="50" applyFont="1" applyBorder="1" applyAlignment="1">
      <alignment horizontal="left" vertical="top" wrapText="1"/>
    </xf>
    <xf numFmtId="0" fontId="6" fillId="0" borderId="0" xfId="45" applyFont="1" applyAlignment="1"/>
    <xf numFmtId="188" fontId="30" fillId="5" borderId="67" xfId="44" applyNumberFormat="1" applyFont="1" applyFill="1" applyBorder="1" applyAlignment="1">
      <alignment horizontal="center"/>
    </xf>
    <xf numFmtId="0" fontId="73" fillId="0" borderId="76" xfId="50" applyFont="1" applyBorder="1" applyAlignment="1">
      <alignment horizontal="left" vertical="top" wrapText="1"/>
    </xf>
    <xf numFmtId="188" fontId="30" fillId="5" borderId="49" xfId="44" applyNumberFormat="1" applyFont="1" applyFill="1" applyBorder="1" applyAlignment="1">
      <alignment horizontal="center"/>
    </xf>
    <xf numFmtId="42" fontId="68" fillId="0" borderId="232" xfId="44" applyNumberFormat="1" applyFont="1" applyBorder="1" applyAlignment="1">
      <alignment horizontal="center" vertical="center" wrapText="1" shrinkToFit="1"/>
    </xf>
    <xf numFmtId="42" fontId="68" fillId="0" borderId="233" xfId="44" applyNumberFormat="1" applyFont="1" applyBorder="1" applyAlignment="1">
      <alignment horizontal="center" vertical="center" wrapText="1" shrinkToFit="1"/>
    </xf>
    <xf numFmtId="0" fontId="30" fillId="34" borderId="78" xfId="44" applyFont="1" applyFill="1" applyBorder="1" applyAlignment="1">
      <alignment horizontal="center" vertical="center" wrapText="1"/>
    </xf>
    <xf numFmtId="0" fontId="30" fillId="34" borderId="76" xfId="44" applyFont="1" applyFill="1" applyBorder="1" applyAlignment="1">
      <alignment horizontal="center" vertical="center" wrapText="1"/>
    </xf>
    <xf numFmtId="2" fontId="0" fillId="0" borderId="219" xfId="40" applyNumberFormat="1" applyFont="1" applyFill="1" applyBorder="1" applyAlignment="1" applyProtection="1"/>
    <xf numFmtId="187" fontId="6" fillId="0" borderId="73" xfId="38" applyNumberFormat="1" applyFont="1" applyFill="1" applyBorder="1" applyAlignment="1" applyProtection="1">
      <alignment vertical="center"/>
    </xf>
    <xf numFmtId="187" fontId="6" fillId="0" borderId="219" xfId="38" applyNumberFormat="1" applyFont="1" applyFill="1" applyBorder="1" applyAlignment="1" applyProtection="1">
      <alignment vertical="center"/>
    </xf>
    <xf numFmtId="182" fontId="0" fillId="5" borderId="67" xfId="40" applyNumberFormat="1" applyFont="1" applyFill="1" applyBorder="1" applyAlignment="1" applyProtection="1"/>
    <xf numFmtId="189" fontId="6" fillId="5" borderId="78" xfId="38" applyNumberFormat="1" applyFont="1" applyFill="1" applyBorder="1" applyAlignment="1" applyProtection="1">
      <alignment vertical="center"/>
    </xf>
    <xf numFmtId="182" fontId="74" fillId="5" borderId="234" xfId="40" applyNumberFormat="1" applyFont="1" applyFill="1" applyBorder="1" applyAlignment="1" applyProtection="1">
      <alignment vertical="center"/>
    </xf>
    <xf numFmtId="0" fontId="6" fillId="0" borderId="0" xfId="42" applyFont="1" applyAlignment="1">
      <alignment vertical="center" wrapText="1"/>
    </xf>
    <xf numFmtId="0" fontId="71" fillId="0" borderId="0" xfId="50" applyFont="1">
      <alignment vertical="center"/>
    </xf>
    <xf numFmtId="49" fontId="8" fillId="0" borderId="46" xfId="44" applyNumberFormat="1" applyBorder="1" applyAlignment="1">
      <alignment horizontal="left" shrinkToFit="1"/>
    </xf>
    <xf numFmtId="49" fontId="0" fillId="0" borderId="0" xfId="44" applyNumberFormat="1" applyFont="1" applyAlignment="1">
      <alignment horizontal="left" shrinkToFit="1"/>
    </xf>
    <xf numFmtId="49" fontId="0" fillId="0" borderId="0" xfId="44" quotePrefix="1" applyNumberFormat="1" applyFont="1" applyAlignment="1">
      <alignment horizontal="left" shrinkToFit="1"/>
    </xf>
    <xf numFmtId="0" fontId="75" fillId="0" borderId="235" xfId="42" applyFont="1" applyBorder="1" applyAlignment="1">
      <alignment horizontal="center" vertical="center"/>
    </xf>
    <xf numFmtId="0" fontId="8" fillId="0" borderId="236" xfId="42" applyBorder="1"/>
    <xf numFmtId="0" fontId="8" fillId="0" borderId="237" xfId="42" applyBorder="1" applyAlignment="1">
      <alignment horizontal="center" vertical="center"/>
    </xf>
    <xf numFmtId="0" fontId="8" fillId="0" borderId="238" xfId="42" applyBorder="1" applyAlignment="1">
      <alignment horizontal="center" vertical="center"/>
    </xf>
    <xf numFmtId="0" fontId="8" fillId="0" borderId="239" xfId="42" applyBorder="1" applyAlignment="1">
      <alignment horizontal="center" vertical="center"/>
    </xf>
    <xf numFmtId="0" fontId="8" fillId="0" borderId="240" xfId="42" applyBorder="1" applyAlignment="1">
      <alignment horizontal="left" vertical="center" shrinkToFit="1"/>
    </xf>
    <xf numFmtId="0" fontId="8" fillId="0" borderId="241" xfId="42" applyBorder="1" applyAlignment="1">
      <alignment horizontal="left" vertical="center" shrinkToFit="1"/>
    </xf>
    <xf numFmtId="0" fontId="8" fillId="0" borderId="240" xfId="42" applyBorder="1" applyAlignment="1">
      <alignment horizontal="center" vertical="center"/>
    </xf>
    <xf numFmtId="0" fontId="8" fillId="0" borderId="238" xfId="42" applyBorder="1" applyAlignment="1">
      <alignment horizontal="left" vertical="center"/>
    </xf>
    <xf numFmtId="0" fontId="8" fillId="0" borderId="242" xfId="42" applyBorder="1" applyAlignment="1">
      <alignment horizontal="left" vertical="center"/>
    </xf>
    <xf numFmtId="0" fontId="8" fillId="0" borderId="239" xfId="42" applyBorder="1" applyAlignment="1">
      <alignment horizontal="left" vertical="center"/>
    </xf>
    <xf numFmtId="0" fontId="8" fillId="0" borderId="243" xfId="42" applyBorder="1"/>
    <xf numFmtId="0" fontId="8" fillId="0" borderId="244" xfId="42" applyBorder="1"/>
    <xf numFmtId="0" fontId="68" fillId="0" borderId="0" xfId="42" applyFont="1"/>
    <xf numFmtId="0" fontId="68" fillId="0" borderId="0" xfId="42" applyFont="1" applyAlignment="1">
      <alignment horizontal="center"/>
    </xf>
    <xf numFmtId="0" fontId="8" fillId="0" borderId="245" xfId="42" applyBorder="1"/>
    <xf numFmtId="0" fontId="8" fillId="0" borderId="44" xfId="42" applyBorder="1" applyAlignment="1">
      <alignment horizontal="left" vertical="center"/>
    </xf>
    <xf numFmtId="0" fontId="8" fillId="0" borderId="77" xfId="42" applyBorder="1" applyAlignment="1">
      <alignment vertical="center"/>
    </xf>
    <xf numFmtId="0" fontId="8" fillId="0" borderId="70" xfId="42" applyBorder="1" applyAlignment="1">
      <alignment horizontal="left" vertical="center"/>
    </xf>
    <xf numFmtId="0" fontId="8" fillId="0" borderId="67" xfId="42" applyBorder="1" applyAlignment="1">
      <alignment horizontal="center" vertical="center"/>
    </xf>
    <xf numFmtId="0" fontId="8" fillId="0" borderId="77" xfId="42" applyBorder="1" applyAlignment="1">
      <alignment horizontal="left" vertical="center" shrinkToFit="1"/>
    </xf>
    <xf numFmtId="0" fontId="8" fillId="0" borderId="70" xfId="42" applyBorder="1" applyAlignment="1">
      <alignment horizontal="left" vertical="center" shrinkToFit="1"/>
    </xf>
    <xf numFmtId="0" fontId="8" fillId="0" borderId="77" xfId="42" applyBorder="1" applyAlignment="1">
      <alignment horizontal="center" vertical="center"/>
    </xf>
    <xf numFmtId="0" fontId="8" fillId="0" borderId="78" xfId="42" applyBorder="1" applyAlignment="1">
      <alignment horizontal="left" vertical="center"/>
    </xf>
    <xf numFmtId="0" fontId="8" fillId="0" borderId="75" xfId="42" applyBorder="1" applyAlignment="1">
      <alignment horizontal="left" vertical="center"/>
    </xf>
    <xf numFmtId="0" fontId="8" fillId="0" borderId="76" xfId="42" applyBorder="1" applyAlignment="1">
      <alignment horizontal="left" vertical="center"/>
    </xf>
    <xf numFmtId="0" fontId="8" fillId="0" borderId="235" xfId="42" applyBorder="1"/>
    <xf numFmtId="0" fontId="8" fillId="0" borderId="246" xfId="42" applyBorder="1"/>
    <xf numFmtId="0" fontId="8" fillId="0" borderId="67" xfId="42" applyBorder="1" applyAlignment="1">
      <alignment horizontal="left" vertical="center"/>
    </xf>
    <xf numFmtId="0" fontId="8" fillId="0" borderId="247" xfId="42" applyBorder="1" applyAlignment="1">
      <alignment horizontal="left"/>
    </xf>
    <xf numFmtId="0" fontId="8" fillId="0" borderId="72" xfId="42" applyBorder="1" applyAlignment="1">
      <alignment horizontal="left" vertical="center" shrinkToFit="1"/>
    </xf>
    <xf numFmtId="0" fontId="8" fillId="0" borderId="50" xfId="42" applyBorder="1" applyAlignment="1">
      <alignment horizontal="left" vertical="center" shrinkToFit="1"/>
    </xf>
    <xf numFmtId="0" fontId="8" fillId="0" borderId="246" xfId="42" applyBorder="1" applyAlignment="1">
      <alignment horizontal="left"/>
    </xf>
    <xf numFmtId="0" fontId="8" fillId="0" borderId="44" xfId="42" applyBorder="1" applyAlignment="1">
      <alignment horizontal="center" vertical="center"/>
    </xf>
    <xf numFmtId="0" fontId="76" fillId="0" borderId="125" xfId="42" applyFont="1" applyBorder="1" applyAlignment="1">
      <alignment horizontal="right" vertical="center" shrinkToFit="1"/>
    </xf>
    <xf numFmtId="0" fontId="8" fillId="0" borderId="220" xfId="42" applyBorder="1" applyAlignment="1">
      <alignment horizontal="right" vertical="center" shrinkToFit="1"/>
    </xf>
    <xf numFmtId="0" fontId="77" fillId="0" borderId="125" xfId="42" applyFont="1" applyBorder="1" applyAlignment="1">
      <alignment horizontal="right" vertical="center" shrinkToFit="1"/>
    </xf>
    <xf numFmtId="0" fontId="76" fillId="0" borderId="68" xfId="42" applyFont="1" applyBorder="1" applyAlignment="1">
      <alignment horizontal="right" vertical="center" shrinkToFit="1"/>
    </xf>
    <xf numFmtId="0" fontId="8" fillId="0" borderId="222" xfId="42" applyBorder="1" applyAlignment="1">
      <alignment horizontal="right" vertical="center" shrinkToFit="1"/>
    </xf>
    <xf numFmtId="0" fontId="77" fillId="0" borderId="68" xfId="42" applyFont="1" applyBorder="1" applyAlignment="1">
      <alignment horizontal="right" vertical="center" shrinkToFit="1"/>
    </xf>
    <xf numFmtId="0" fontId="8" fillId="0" borderId="45" xfId="42" applyBorder="1" applyAlignment="1">
      <alignment horizontal="center" vertical="center"/>
    </xf>
    <xf numFmtId="0" fontId="8" fillId="0" borderId="66" xfId="42" applyBorder="1" applyAlignment="1">
      <alignment horizontal="center" vertical="center"/>
    </xf>
    <xf numFmtId="0" fontId="8" fillId="0" borderId="137" xfId="42" applyBorder="1" applyAlignment="1">
      <alignment horizontal="right" vertical="center" shrinkToFit="1"/>
    </xf>
    <xf numFmtId="0" fontId="8" fillId="0" borderId="229" xfId="42" applyBorder="1" applyAlignment="1">
      <alignment horizontal="left"/>
    </xf>
    <xf numFmtId="0" fontId="8" fillId="0" borderId="248" xfId="42" applyBorder="1" applyAlignment="1">
      <alignment horizontal="center" vertical="center"/>
    </xf>
    <xf numFmtId="0" fontId="8" fillId="0" borderId="249" xfId="42" applyBorder="1" applyAlignment="1">
      <alignment horizontal="center" vertical="center"/>
    </xf>
    <xf numFmtId="0" fontId="8" fillId="0" borderId="248" xfId="42" applyBorder="1" applyAlignment="1">
      <alignment vertical="center"/>
    </xf>
    <xf numFmtId="0" fontId="8" fillId="0" borderId="249" xfId="42" applyBorder="1" applyAlignment="1">
      <alignment horizontal="left" vertical="center"/>
    </xf>
    <xf numFmtId="0" fontId="8" fillId="0" borderId="250" xfId="42" applyBorder="1" applyAlignment="1">
      <alignment horizontal="left" vertical="center"/>
    </xf>
    <xf numFmtId="0" fontId="8" fillId="0" borderId="250" xfId="42" applyBorder="1" applyAlignment="1">
      <alignment horizontal="center" vertical="center"/>
    </xf>
    <xf numFmtId="0" fontId="8" fillId="0" borderId="251" xfId="42" applyBorder="1" applyAlignment="1">
      <alignment horizontal="center" vertical="center"/>
    </xf>
    <xf numFmtId="0" fontId="76" fillId="0" borderId="252" xfId="42" applyFont="1" applyBorder="1" applyAlignment="1">
      <alignment horizontal="left" vertical="center" shrinkToFit="1"/>
    </xf>
    <xf numFmtId="0" fontId="8" fillId="0" borderId="253" xfId="42" applyBorder="1" applyAlignment="1">
      <alignment horizontal="right" vertical="center" shrinkToFit="1"/>
    </xf>
    <xf numFmtId="0" fontId="77" fillId="0" borderId="252" xfId="42" applyFont="1" applyBorder="1" applyAlignment="1">
      <alignment horizontal="left" vertical="center" shrinkToFit="1"/>
    </xf>
    <xf numFmtId="0" fontId="8" fillId="0" borderId="254" xfId="42" applyBorder="1" applyAlignment="1">
      <alignment horizontal="left" vertical="center"/>
    </xf>
    <xf numFmtId="0" fontId="8" fillId="0" borderId="255" xfId="42" applyBorder="1" applyAlignment="1">
      <alignment horizontal="left" vertical="center"/>
    </xf>
    <xf numFmtId="0" fontId="8" fillId="0" borderId="256" xfId="42" applyBorder="1" applyAlignment="1">
      <alignment horizontal="left" vertical="center"/>
    </xf>
    <xf numFmtId="0" fontId="8" fillId="0" borderId="257" xfId="42" applyBorder="1"/>
    <xf numFmtId="0" fontId="8" fillId="0" borderId="258" xfId="42" applyBorder="1"/>
    <xf numFmtId="0" fontId="30" fillId="0" borderId="0" xfId="42" applyFont="1"/>
    <xf numFmtId="0" fontId="78" fillId="34" borderId="0" xfId="56" applyFont="1" applyFill="1">
      <alignment vertical="center"/>
    </xf>
    <xf numFmtId="0" fontId="0" fillId="34" borderId="0" xfId="56" applyFont="1" applyFill="1">
      <alignment vertical="center"/>
    </xf>
    <xf numFmtId="0" fontId="8" fillId="34" borderId="67" xfId="56" applyFill="1" applyBorder="1" applyAlignment="1">
      <alignment horizontal="center" vertical="center"/>
    </xf>
    <xf numFmtId="0" fontId="8" fillId="34" borderId="73" xfId="56" applyFill="1" applyBorder="1" applyAlignment="1">
      <alignment horizontal="center" vertical="center"/>
    </xf>
    <xf numFmtId="0" fontId="8" fillId="34" borderId="73" xfId="56" applyFill="1" applyBorder="1" applyAlignment="1">
      <alignment horizontal="left" vertical="center"/>
    </xf>
    <xf numFmtId="0" fontId="8" fillId="34" borderId="44" xfId="56" applyFill="1" applyBorder="1" applyAlignment="1">
      <alignment horizontal="left" vertical="center"/>
    </xf>
    <xf numFmtId="0" fontId="30" fillId="34" borderId="45" xfId="56" applyFont="1" applyFill="1" applyBorder="1" applyAlignment="1">
      <alignment horizontal="left" vertical="center" wrapText="1"/>
    </xf>
    <xf numFmtId="0" fontId="30" fillId="34" borderId="46" xfId="56" applyFont="1" applyFill="1" applyBorder="1" applyAlignment="1">
      <alignment horizontal="left" vertical="center" wrapText="1"/>
    </xf>
    <xf numFmtId="0" fontId="30" fillId="34" borderId="66" xfId="56" applyFont="1" applyFill="1" applyBorder="1" applyAlignment="1">
      <alignment horizontal="left" vertical="center" wrapText="1"/>
    </xf>
    <xf numFmtId="0" fontId="8" fillId="34" borderId="67" xfId="50" applyFill="1" applyBorder="1" applyAlignment="1">
      <alignment horizontal="left" vertical="center"/>
    </xf>
    <xf numFmtId="0" fontId="30" fillId="34" borderId="77" xfId="56" applyFont="1" applyFill="1" applyBorder="1" applyAlignment="1">
      <alignment horizontal="left" vertical="center" wrapText="1"/>
    </xf>
    <xf numFmtId="0" fontId="30" fillId="34" borderId="0" xfId="56" applyFont="1" applyFill="1" applyAlignment="1">
      <alignment horizontal="left" vertical="center" wrapText="1"/>
    </xf>
    <xf numFmtId="0" fontId="30" fillId="34" borderId="70" xfId="56" applyFont="1" applyFill="1" applyBorder="1" applyAlignment="1">
      <alignment horizontal="left" vertical="center" wrapText="1"/>
    </xf>
    <xf numFmtId="0" fontId="8" fillId="34" borderId="49" xfId="50" applyFill="1" applyBorder="1" applyAlignment="1">
      <alignment horizontal="left" vertical="center"/>
    </xf>
    <xf numFmtId="0" fontId="0" fillId="34" borderId="0" xfId="56" applyFont="1" applyFill="1" applyAlignment="1">
      <alignment horizontal="right" vertical="center"/>
    </xf>
    <xf numFmtId="0" fontId="79" fillId="0" borderId="0" xfId="53" applyFont="1">
      <alignment vertical="center"/>
    </xf>
    <xf numFmtId="0" fontId="68" fillId="0" borderId="0" xfId="53" applyFont="1">
      <alignment vertical="center"/>
    </xf>
    <xf numFmtId="0" fontId="0" fillId="0" borderId="0" xfId="53" applyFont="1" applyAlignment="1">
      <alignment horizontal="center" vertical="center" shrinkToFit="1"/>
    </xf>
    <xf numFmtId="0" fontId="68" fillId="0" borderId="73" xfId="53" applyFont="1" applyBorder="1" applyAlignment="1">
      <alignment horizontal="center" vertical="center"/>
    </xf>
    <xf numFmtId="0" fontId="0" fillId="0" borderId="0" xfId="53" applyFont="1" applyAlignment="1">
      <alignment horizontal="center" vertical="center"/>
    </xf>
    <xf numFmtId="0" fontId="68" fillId="0" borderId="44" xfId="53" applyFont="1" applyBorder="1" applyAlignment="1">
      <alignment horizontal="center" vertical="center"/>
    </xf>
    <xf numFmtId="0" fontId="68" fillId="0" borderId="45" xfId="53" applyFont="1" applyBorder="1" applyAlignment="1">
      <alignment horizontal="right" vertical="center"/>
    </xf>
    <xf numFmtId="0" fontId="68" fillId="0" borderId="46" xfId="53" applyFont="1" applyBorder="1" applyAlignment="1">
      <alignment horizontal="right" vertical="center"/>
    </xf>
    <xf numFmtId="0" fontId="68" fillId="0" borderId="66" xfId="53" applyFont="1" applyBorder="1" applyAlignment="1">
      <alignment horizontal="right" vertical="center"/>
    </xf>
    <xf numFmtId="0" fontId="8" fillId="0" borderId="259" xfId="53" applyBorder="1" applyAlignment="1">
      <alignment horizontal="center" vertical="center"/>
    </xf>
    <xf numFmtId="0" fontId="8" fillId="0" borderId="260" xfId="53" applyBorder="1" applyAlignment="1">
      <alignment horizontal="center" vertical="center"/>
    </xf>
    <xf numFmtId="0" fontId="68" fillId="0" borderId="261" xfId="53" applyFont="1" applyBorder="1" applyAlignment="1">
      <alignment vertical="center" shrinkToFit="1"/>
    </xf>
    <xf numFmtId="0" fontId="8" fillId="0" borderId="262" xfId="53" applyBorder="1">
      <alignment vertical="center"/>
    </xf>
    <xf numFmtId="0" fontId="8" fillId="0" borderId="263" xfId="53" applyBorder="1">
      <alignment vertical="center"/>
    </xf>
    <xf numFmtId="0" fontId="8" fillId="0" borderId="263" xfId="53" applyBorder="1" applyAlignment="1">
      <alignment horizontal="center" vertical="center"/>
    </xf>
    <xf numFmtId="0" fontId="8" fillId="0" borderId="263" xfId="53" applyBorder="1" applyAlignment="1">
      <alignment horizontal="right" vertical="center"/>
    </xf>
    <xf numFmtId="0" fontId="8" fillId="0" borderId="264" xfId="53" applyBorder="1">
      <alignment vertical="center"/>
    </xf>
    <xf numFmtId="0" fontId="79" fillId="0" borderId="0" xfId="53" applyFont="1" applyAlignment="1">
      <alignment horizontal="right" vertical="center"/>
    </xf>
    <xf numFmtId="0" fontId="8" fillId="0" borderId="236" xfId="53" applyBorder="1" applyAlignment="1">
      <alignment horizontal="center" vertical="center"/>
    </xf>
    <xf numFmtId="0" fontId="8" fillId="0" borderId="244" xfId="53" applyBorder="1" applyAlignment="1">
      <alignment horizontal="center" vertical="center"/>
    </xf>
    <xf numFmtId="0" fontId="8" fillId="0" borderId="243" xfId="53" applyBorder="1" applyAlignment="1">
      <alignment horizontal="center" vertical="center"/>
    </xf>
    <xf numFmtId="0" fontId="68" fillId="0" borderId="77" xfId="53" applyFont="1" applyBorder="1" applyAlignment="1">
      <alignment horizontal="left" vertical="center"/>
    </xf>
    <xf numFmtId="0" fontId="68" fillId="0" borderId="70" xfId="53" applyFont="1" applyBorder="1" applyAlignment="1">
      <alignment horizontal="left" vertical="center"/>
    </xf>
    <xf numFmtId="0" fontId="8" fillId="0" borderId="265" xfId="53" applyBorder="1" applyAlignment="1">
      <alignment horizontal="center" vertical="center"/>
    </xf>
    <xf numFmtId="0" fontId="8" fillId="0" borderId="266" xfId="53" applyBorder="1" applyAlignment="1">
      <alignment horizontal="center" vertical="center"/>
    </xf>
    <xf numFmtId="0" fontId="68" fillId="0" borderId="213" xfId="53" applyFont="1" applyBorder="1" applyAlignment="1">
      <alignment horizontal="center" vertical="center"/>
    </xf>
    <xf numFmtId="0" fontId="68" fillId="0" borderId="267" xfId="53" applyFont="1" applyBorder="1" applyAlignment="1">
      <alignment horizontal="center" vertical="center"/>
    </xf>
    <xf numFmtId="0" fontId="8" fillId="0" borderId="268" xfId="53" applyBorder="1" applyAlignment="1">
      <alignment horizontal="right" vertical="center"/>
    </xf>
    <xf numFmtId="0" fontId="79" fillId="0" borderId="0" xfId="53" applyFont="1" applyAlignment="1">
      <alignment horizontal="left" vertical="center"/>
    </xf>
    <xf numFmtId="0" fontId="8" fillId="0" borderId="245" xfId="53" applyBorder="1" applyAlignment="1">
      <alignment horizontal="center" vertical="center"/>
    </xf>
    <xf numFmtId="0" fontId="8" fillId="0" borderId="235" xfId="53" applyBorder="1" applyAlignment="1">
      <alignment horizontal="center" vertical="center"/>
    </xf>
    <xf numFmtId="0" fontId="79" fillId="0" borderId="0" xfId="53" applyFont="1" applyAlignment="1">
      <alignment horizontal="left" vertical="center" wrapText="1"/>
    </xf>
    <xf numFmtId="0" fontId="8" fillId="0" borderId="73" xfId="53" applyBorder="1" applyAlignment="1">
      <alignment horizontal="center" vertical="center"/>
    </xf>
    <xf numFmtId="0" fontId="68" fillId="0" borderId="77" xfId="53" applyFont="1" applyBorder="1" applyAlignment="1">
      <alignment horizontal="center" vertical="center"/>
    </xf>
    <xf numFmtId="0" fontId="68" fillId="0" borderId="70" xfId="53" applyFont="1" applyBorder="1" applyAlignment="1">
      <alignment horizontal="center" vertical="center"/>
    </xf>
    <xf numFmtId="0" fontId="8" fillId="0" borderId="269" xfId="53" applyBorder="1" applyAlignment="1">
      <alignment horizontal="center" vertical="center"/>
    </xf>
    <xf numFmtId="0" fontId="8" fillId="0" borderId="270" xfId="53" applyBorder="1" applyAlignment="1">
      <alignment horizontal="center" vertical="center"/>
    </xf>
    <xf numFmtId="0" fontId="8" fillId="0" borderId="271" xfId="53" applyBorder="1" applyAlignment="1">
      <alignment horizontal="right" vertical="center"/>
    </xf>
    <xf numFmtId="0" fontId="8" fillId="0" borderId="272" xfId="53" applyBorder="1" applyAlignment="1">
      <alignment horizontal="center" vertical="center"/>
    </xf>
    <xf numFmtId="0" fontId="8" fillId="0" borderId="273" xfId="53" applyBorder="1" applyAlignment="1">
      <alignment horizontal="center" vertical="center"/>
    </xf>
    <xf numFmtId="0" fontId="8" fillId="0" borderId="258" xfId="53" applyBorder="1" applyAlignment="1">
      <alignment horizontal="center" vertical="center"/>
    </xf>
    <xf numFmtId="0" fontId="8" fillId="0" borderId="257" xfId="53" applyBorder="1" applyAlignment="1">
      <alignment horizontal="center" vertical="center"/>
    </xf>
    <xf numFmtId="0" fontId="8" fillId="0" borderId="274" xfId="53" applyBorder="1" applyAlignment="1">
      <alignment horizontal="center" vertical="center"/>
    </xf>
    <xf numFmtId="0" fontId="8" fillId="0" borderId="267" xfId="53" applyBorder="1" applyAlignment="1">
      <alignment horizontal="center" vertical="center"/>
    </xf>
    <xf numFmtId="0" fontId="8" fillId="0" borderId="78" xfId="53" applyBorder="1" applyAlignment="1">
      <alignment horizontal="center" vertical="center"/>
    </xf>
    <xf numFmtId="0" fontId="68" fillId="0" borderId="77" xfId="53" applyFont="1" applyBorder="1" applyAlignment="1">
      <alignment horizontal="right" vertical="center"/>
    </xf>
    <xf numFmtId="0" fontId="68" fillId="0" borderId="0" xfId="53" applyFont="1" applyAlignment="1">
      <alignment horizontal="right" vertical="center"/>
    </xf>
    <xf numFmtId="0" fontId="68" fillId="0" borderId="70" xfId="53" applyFont="1" applyBorder="1" applyAlignment="1">
      <alignment horizontal="right" vertical="center"/>
    </xf>
    <xf numFmtId="0" fontId="8" fillId="0" borderId="275" xfId="53" applyBorder="1">
      <alignment vertical="center"/>
    </xf>
    <xf numFmtId="0" fontId="8" fillId="0" borderId="276" xfId="53" applyBorder="1" applyAlignment="1">
      <alignment horizontal="center" vertical="center"/>
    </xf>
    <xf numFmtId="0" fontId="8" fillId="0" borderId="277" xfId="53" applyBorder="1" applyAlignment="1">
      <alignment horizontal="right" vertical="center"/>
    </xf>
    <xf numFmtId="0" fontId="8" fillId="0" borderId="243" xfId="53" applyBorder="1" applyAlignment="1">
      <alignment horizontal="left" vertical="center"/>
    </xf>
    <xf numFmtId="0" fontId="8" fillId="0" borderId="121" xfId="53" applyBorder="1" applyAlignment="1">
      <alignment horizontal="center" vertical="center"/>
    </xf>
    <xf numFmtId="0" fontId="8" fillId="0" borderId="116" xfId="53" applyBorder="1" applyAlignment="1">
      <alignment horizontal="center" vertical="center"/>
    </xf>
    <xf numFmtId="0" fontId="68" fillId="0" borderId="50" xfId="53" applyFont="1" applyBorder="1" applyAlignment="1">
      <alignment horizontal="center" vertical="center"/>
    </xf>
    <xf numFmtId="0" fontId="68" fillId="0" borderId="51" xfId="53" applyFont="1" applyBorder="1" applyAlignment="1">
      <alignment horizontal="center" vertical="center"/>
    </xf>
    <xf numFmtId="0" fontId="68" fillId="0" borderId="72" xfId="53" applyFont="1" applyBorder="1" applyAlignment="1">
      <alignment horizontal="center" vertical="center"/>
    </xf>
    <xf numFmtId="0" fontId="8" fillId="0" borderId="117" xfId="53" applyBorder="1" applyAlignment="1">
      <alignment horizontal="center" vertical="center"/>
    </xf>
    <xf numFmtId="0" fontId="8" fillId="0" borderId="70" xfId="53" applyBorder="1" applyAlignment="1">
      <alignment horizontal="center" vertical="center"/>
    </xf>
    <xf numFmtId="0" fontId="30" fillId="0" borderId="45" xfId="53" applyFont="1" applyBorder="1" applyAlignment="1">
      <alignment horizontal="center" vertical="center" wrapText="1"/>
    </xf>
    <xf numFmtId="0" fontId="30" fillId="0" borderId="46" xfId="53" applyFont="1" applyBorder="1" applyAlignment="1">
      <alignment horizontal="center" vertical="center"/>
    </xf>
    <xf numFmtId="0" fontId="30" fillId="0" borderId="66" xfId="53" applyFont="1" applyBorder="1" applyAlignment="1">
      <alignment horizontal="center" vertical="center"/>
    </xf>
    <xf numFmtId="0" fontId="8" fillId="0" borderId="123" xfId="53" applyBorder="1" applyAlignment="1">
      <alignment horizontal="center" vertical="center"/>
    </xf>
    <xf numFmtId="0" fontId="8" fillId="0" borderId="118" xfId="53" applyBorder="1" applyAlignment="1">
      <alignment horizontal="center" vertical="center"/>
    </xf>
    <xf numFmtId="0" fontId="8" fillId="0" borderId="72" xfId="53" applyBorder="1" applyAlignment="1">
      <alignment horizontal="center" vertical="center"/>
    </xf>
    <xf numFmtId="0" fontId="30" fillId="0" borderId="77" xfId="53" applyFont="1" applyBorder="1" applyAlignment="1">
      <alignment horizontal="center" vertical="center"/>
    </xf>
    <xf numFmtId="0" fontId="30" fillId="0" borderId="70" xfId="53" applyFont="1" applyBorder="1" applyAlignment="1">
      <alignment horizontal="center" vertical="center"/>
    </xf>
    <xf numFmtId="0" fontId="8" fillId="0" borderId="278" xfId="53" applyBorder="1">
      <alignment vertical="center"/>
    </xf>
    <xf numFmtId="0" fontId="68" fillId="0" borderId="272" xfId="53" applyFont="1" applyBorder="1" applyAlignment="1">
      <alignment horizontal="center" vertical="center" wrapText="1"/>
    </xf>
    <xf numFmtId="0" fontId="8" fillId="0" borderId="49" xfId="53" applyBorder="1" applyAlignment="1">
      <alignment horizontal="center" vertical="center"/>
    </xf>
    <xf numFmtId="0" fontId="30" fillId="0" borderId="50" xfId="53" applyFont="1" applyBorder="1" applyAlignment="1">
      <alignment horizontal="center" vertical="center"/>
    </xf>
    <xf numFmtId="0" fontId="30" fillId="0" borderId="51" xfId="53" applyFont="1" applyBorder="1" applyAlignment="1">
      <alignment horizontal="center" vertical="center"/>
    </xf>
    <xf numFmtId="0" fontId="30" fillId="0" borderId="72" xfId="53" applyFont="1" applyBorder="1" applyAlignment="1">
      <alignment horizontal="center" vertical="center"/>
    </xf>
    <xf numFmtId="0" fontId="68" fillId="0" borderId="278" xfId="53" applyFont="1" applyBorder="1" applyAlignment="1">
      <alignment horizontal="center" vertical="center" wrapText="1"/>
    </xf>
    <xf numFmtId="0" fontId="68" fillId="0" borderId="279" xfId="53" applyFont="1" applyBorder="1" applyAlignment="1">
      <alignment horizontal="center" vertical="center"/>
    </xf>
    <xf numFmtId="0" fontId="8" fillId="0" borderId="280" xfId="53" applyBorder="1" applyAlignment="1">
      <alignment horizontal="center" vertical="center"/>
    </xf>
    <xf numFmtId="0" fontId="8" fillId="0" borderId="281" xfId="53" applyBorder="1" applyAlignment="1">
      <alignment horizontal="center" vertical="center"/>
    </xf>
    <xf numFmtId="0" fontId="8" fillId="0" borderId="282" xfId="53" applyBorder="1" applyAlignment="1">
      <alignment horizontal="center" vertical="center"/>
    </xf>
    <xf numFmtId="0" fontId="8" fillId="0" borderId="283" xfId="53" applyBorder="1" applyAlignment="1">
      <alignment horizontal="center" vertical="center"/>
    </xf>
    <xf numFmtId="0" fontId="8" fillId="0" borderId="284" xfId="53" applyBorder="1" applyAlignment="1">
      <alignment horizontal="center" vertical="center"/>
    </xf>
    <xf numFmtId="0" fontId="80" fillId="0" borderId="0" xfId="53" applyFont="1">
      <alignment vertical="center"/>
    </xf>
    <xf numFmtId="0" fontId="81" fillId="0" borderId="0" xfId="53" applyFont="1">
      <alignment vertical="center"/>
    </xf>
    <xf numFmtId="0" fontId="68" fillId="0" borderId="125" xfId="53" applyFont="1" applyBorder="1" applyAlignment="1">
      <alignment horizontal="right" vertical="center"/>
    </xf>
    <xf numFmtId="0" fontId="68" fillId="0" borderId="64" xfId="53" applyFont="1" applyBorder="1" applyAlignment="1">
      <alignment horizontal="right" vertical="center"/>
    </xf>
    <xf numFmtId="0" fontId="68" fillId="0" borderId="220" xfId="53" applyFont="1" applyBorder="1" applyAlignment="1">
      <alignment horizontal="right" vertical="center"/>
    </xf>
    <xf numFmtId="0" fontId="68" fillId="0" borderId="78" xfId="53" applyFont="1" applyBorder="1" applyAlignment="1">
      <alignment vertical="center" shrinkToFit="1"/>
    </xf>
    <xf numFmtId="0" fontId="68" fillId="0" borderId="68" xfId="53" applyFont="1" applyBorder="1" applyAlignment="1">
      <alignment horizontal="left" vertical="center"/>
    </xf>
    <xf numFmtId="0" fontId="68" fillId="0" borderId="69" xfId="53" applyFont="1" applyBorder="1" applyAlignment="1">
      <alignment horizontal="left" vertical="center"/>
    </xf>
    <xf numFmtId="0" fontId="68" fillId="0" borderId="222" xfId="53" applyFont="1" applyBorder="1" applyAlignment="1">
      <alignment horizontal="left" vertical="center"/>
    </xf>
    <xf numFmtId="0" fontId="8" fillId="0" borderId="268" xfId="53" applyBorder="1" applyAlignment="1">
      <alignment horizontal="center" vertical="center"/>
    </xf>
    <xf numFmtId="0" fontId="68" fillId="0" borderId="68" xfId="53" applyFont="1" applyBorder="1" applyAlignment="1">
      <alignment horizontal="center" vertical="center"/>
    </xf>
    <xf numFmtId="0" fontId="68" fillId="0" borderId="69" xfId="53" applyFont="1" applyBorder="1" applyAlignment="1">
      <alignment horizontal="center" vertical="center"/>
    </xf>
    <xf numFmtId="0" fontId="68" fillId="0" borderId="222" xfId="53" applyFont="1" applyBorder="1" applyAlignment="1">
      <alignment horizontal="center" vertical="center"/>
    </xf>
    <xf numFmtId="0" fontId="8" fillId="0" borderId="271" xfId="53" applyBorder="1" applyAlignment="1">
      <alignment horizontal="center" vertical="center"/>
    </xf>
    <xf numFmtId="0" fontId="68" fillId="0" borderId="68" xfId="53" applyFont="1" applyBorder="1" applyAlignment="1">
      <alignment horizontal="right" vertical="center"/>
    </xf>
    <xf numFmtId="0" fontId="68" fillId="0" borderId="69" xfId="53" applyFont="1" applyBorder="1" applyAlignment="1">
      <alignment horizontal="right" vertical="center"/>
    </xf>
    <xf numFmtId="0" fontId="68" fillId="0" borderId="222" xfId="53" applyFont="1" applyBorder="1" applyAlignment="1">
      <alignment horizontal="right" vertical="center"/>
    </xf>
    <xf numFmtId="0" fontId="8" fillId="0" borderId="277" xfId="53" applyBorder="1" applyAlignment="1">
      <alignment horizontal="center" vertical="center"/>
    </xf>
    <xf numFmtId="0" fontId="68" fillId="0" borderId="45" xfId="53" applyFont="1" applyBorder="1" applyAlignment="1">
      <alignment horizontal="center" vertical="center"/>
    </xf>
    <xf numFmtId="0" fontId="8" fillId="0" borderId="119" xfId="53" applyBorder="1" applyAlignment="1">
      <alignment horizontal="center" vertical="center"/>
    </xf>
    <xf numFmtId="0" fontId="0" fillId="0" borderId="0" xfId="53" applyFont="1" applyAlignment="1">
      <alignment horizontal="left" vertical="center" wrapText="1"/>
    </xf>
    <xf numFmtId="0" fontId="79" fillId="0" borderId="125" xfId="53" applyFont="1" applyBorder="1" applyAlignment="1">
      <alignment horizontal="left" vertical="center"/>
    </xf>
    <xf numFmtId="0" fontId="79" fillId="0" borderId="64" xfId="53" applyFont="1" applyBorder="1" applyAlignment="1">
      <alignment horizontal="left" vertical="center"/>
    </xf>
    <xf numFmtId="0" fontId="79" fillId="0" borderId="220" xfId="53" applyFont="1" applyBorder="1" applyAlignment="1">
      <alignment horizontal="left" vertical="center"/>
    </xf>
    <xf numFmtId="0" fontId="79" fillId="0" borderId="68" xfId="53" applyFont="1" applyBorder="1" applyAlignment="1">
      <alignment horizontal="left" vertical="center"/>
    </xf>
    <xf numFmtId="0" fontId="79" fillId="0" borderId="69" xfId="53" applyFont="1" applyBorder="1" applyAlignment="1">
      <alignment horizontal="left" vertical="center"/>
    </xf>
    <xf numFmtId="0" fontId="79" fillId="0" borderId="222" xfId="53" applyFont="1" applyBorder="1" applyAlignment="1">
      <alignment horizontal="left" vertical="center"/>
    </xf>
    <xf numFmtId="0" fontId="8" fillId="0" borderId="272" xfId="53" applyBorder="1" applyAlignment="1">
      <alignment horizontal="center" vertical="center" wrapText="1"/>
    </xf>
    <xf numFmtId="0" fontId="8" fillId="0" borderId="274" xfId="53" applyBorder="1" applyAlignment="1">
      <alignment horizontal="center" vertical="center" wrapText="1"/>
    </xf>
    <xf numFmtId="0" fontId="79" fillId="0" borderId="71" xfId="53" applyFont="1" applyBorder="1" applyAlignment="1">
      <alignment horizontal="left" vertical="center"/>
    </xf>
    <xf numFmtId="0" fontId="79" fillId="0" borderId="61" xfId="53" applyFont="1" applyBorder="1" applyAlignment="1">
      <alignment horizontal="left" vertical="center"/>
    </xf>
    <xf numFmtId="0" fontId="79" fillId="0" borderId="137" xfId="53" applyFont="1" applyBorder="1" applyAlignment="1">
      <alignment horizontal="left" vertical="center"/>
    </xf>
    <xf numFmtId="0" fontId="8" fillId="0" borderId="278" xfId="53" applyBorder="1" applyAlignment="1">
      <alignment horizontal="center" vertical="center" wrapText="1"/>
    </xf>
    <xf numFmtId="0" fontId="68" fillId="0" borderId="285" xfId="53" applyFont="1" applyBorder="1" applyAlignment="1">
      <alignment horizontal="center" vertical="center"/>
    </xf>
    <xf numFmtId="0" fontId="0" fillId="0" borderId="0" xfId="53" applyFont="1" applyAlignment="1">
      <alignment horizontal="right" vertical="center"/>
    </xf>
    <xf numFmtId="0" fontId="77" fillId="0" borderId="0" xfId="53" applyFont="1">
      <alignment vertical="center"/>
    </xf>
    <xf numFmtId="0" fontId="8" fillId="0" borderId="286" xfId="53" applyBorder="1" applyAlignment="1">
      <alignment horizontal="center" vertical="center"/>
    </xf>
    <xf numFmtId="0" fontId="8" fillId="0" borderId="287" xfId="53" applyBorder="1" applyAlignment="1">
      <alignment horizontal="center" vertical="center"/>
    </xf>
    <xf numFmtId="0" fontId="8" fillId="0" borderId="288" xfId="53" applyBorder="1" applyAlignment="1">
      <alignment horizontal="center" vertical="center"/>
    </xf>
    <xf numFmtId="0" fontId="8" fillId="0" borderId="289" xfId="53" applyBorder="1" applyAlignment="1">
      <alignment horizontal="center" vertical="center"/>
    </xf>
    <xf numFmtId="0" fontId="68" fillId="0" borderId="76" xfId="53" applyFont="1" applyBorder="1" applyAlignment="1">
      <alignment horizontal="center" vertical="center"/>
    </xf>
    <xf numFmtId="0" fontId="68" fillId="0" borderId="290" xfId="53" applyFont="1" applyBorder="1" applyAlignment="1">
      <alignment horizontal="center" vertical="center"/>
    </xf>
    <xf numFmtId="0" fontId="8" fillId="0" borderId="73" xfId="53" applyBorder="1">
      <alignment vertical="center"/>
    </xf>
    <xf numFmtId="0" fontId="8" fillId="0" borderId="76" xfId="53" applyBorder="1" applyAlignment="1">
      <alignment horizontal="center" vertical="center"/>
    </xf>
    <xf numFmtId="0" fontId="30" fillId="0" borderId="116" xfId="53" applyFont="1" applyBorder="1" applyAlignment="1">
      <alignment horizontal="center" vertical="center" wrapText="1"/>
    </xf>
    <xf numFmtId="0" fontId="30" fillId="0" borderId="117" xfId="53" applyFont="1" applyBorder="1" applyAlignment="1">
      <alignment horizontal="center" vertical="center"/>
    </xf>
    <xf numFmtId="0" fontId="30" fillId="0" borderId="118" xfId="53" applyFont="1" applyBorder="1" applyAlignment="1">
      <alignment horizontal="center" vertical="center"/>
    </xf>
    <xf numFmtId="0" fontId="8" fillId="0" borderId="44" xfId="53" applyBorder="1">
      <alignment vertical="center"/>
    </xf>
    <xf numFmtId="0" fontId="68" fillId="0" borderId="291" xfId="53" applyFont="1" applyBorder="1" applyAlignment="1">
      <alignment horizontal="center" vertical="center" wrapText="1" shrinkToFit="1"/>
    </xf>
    <xf numFmtId="0" fontId="8" fillId="0" borderId="292" xfId="53" applyBorder="1" applyAlignment="1">
      <alignment horizontal="center" vertical="center"/>
    </xf>
    <xf numFmtId="0" fontId="8" fillId="0" borderId="293" xfId="53" applyBorder="1" applyAlignment="1">
      <alignment horizontal="center" vertical="center"/>
    </xf>
    <xf numFmtId="0" fontId="81" fillId="0" borderId="0" xfId="53" applyFont="1" applyAlignment="1">
      <alignment horizontal="right" vertical="center"/>
    </xf>
    <xf numFmtId="0" fontId="8" fillId="0" borderId="294" xfId="53" applyBorder="1" applyAlignment="1">
      <alignment horizontal="center" vertical="center"/>
    </xf>
    <xf numFmtId="0" fontId="68" fillId="0" borderId="295" xfId="53" applyFont="1" applyBorder="1" applyAlignment="1">
      <alignment horizontal="center" vertical="center" wrapText="1" shrinkToFit="1"/>
    </xf>
    <xf numFmtId="0" fontId="8" fillId="0" borderId="296" xfId="53" applyBorder="1" applyAlignment="1">
      <alignment horizontal="center" vertical="center"/>
    </xf>
    <xf numFmtId="0" fontId="8" fillId="0" borderId="297" xfId="53" applyBorder="1" applyAlignment="1">
      <alignment horizontal="center" vertical="center"/>
    </xf>
    <xf numFmtId="0" fontId="8" fillId="0" borderId="51" xfId="53" applyBorder="1" applyAlignment="1">
      <alignment horizontal="center" vertical="center"/>
    </xf>
    <xf numFmtId="0" fontId="68" fillId="0" borderId="298" xfId="53" applyFont="1" applyBorder="1" applyAlignment="1">
      <alignment horizontal="center" vertical="center" wrapText="1" shrinkToFit="1"/>
    </xf>
    <xf numFmtId="0" fontId="8" fillId="0" borderId="299" xfId="53" applyBorder="1" applyAlignment="1">
      <alignment horizontal="center" vertical="center"/>
    </xf>
    <xf numFmtId="0" fontId="8" fillId="0" borderId="300" xfId="53" applyBorder="1" applyAlignment="1">
      <alignment horizontal="center" vertical="center"/>
    </xf>
    <xf numFmtId="0" fontId="27" fillId="0" borderId="0" xfId="52" applyFont="1">
      <alignment vertical="center"/>
    </xf>
    <xf numFmtId="0" fontId="35" fillId="0" borderId="0" xfId="52" applyFont="1">
      <alignment vertical="center"/>
    </xf>
    <xf numFmtId="0" fontId="82" fillId="0" borderId="0" xfId="52" applyFont="1">
      <alignment vertical="center"/>
    </xf>
    <xf numFmtId="0" fontId="27" fillId="34" borderId="0" xfId="52" applyFont="1" applyFill="1">
      <alignment vertical="center"/>
    </xf>
    <xf numFmtId="0" fontId="35" fillId="34" borderId="0" xfId="52" applyFont="1" applyFill="1">
      <alignment vertical="center"/>
    </xf>
    <xf numFmtId="0" fontId="35" fillId="0" borderId="301" xfId="52" applyFont="1" applyBorder="1" applyAlignment="1">
      <alignment horizontal="center" vertical="center"/>
    </xf>
    <xf numFmtId="0" fontId="35" fillId="0" borderId="302" xfId="52" applyFont="1" applyBorder="1" applyAlignment="1">
      <alignment horizontal="center" vertical="center"/>
    </xf>
    <xf numFmtId="0" fontId="35" fillId="0" borderId="303" xfId="52" applyFont="1" applyBorder="1" applyAlignment="1">
      <alignment horizontal="center" vertical="center"/>
    </xf>
    <xf numFmtId="0" fontId="35" fillId="0" borderId="291" xfId="52" applyFont="1" applyBorder="1" applyAlignment="1">
      <alignment horizontal="center" vertical="center" shrinkToFit="1"/>
    </xf>
    <xf numFmtId="0" fontId="35" fillId="0" borderId="304" xfId="52" applyFont="1" applyBorder="1" applyAlignment="1">
      <alignment horizontal="center" vertical="center" shrinkToFit="1"/>
    </xf>
    <xf numFmtId="0" fontId="35" fillId="0" borderId="292" xfId="52" applyFont="1" applyBorder="1" applyAlignment="1">
      <alignment horizontal="center" vertical="center" shrinkToFit="1"/>
    </xf>
    <xf numFmtId="0" fontId="27" fillId="34" borderId="130" xfId="52" applyFont="1" applyFill="1" applyBorder="1">
      <alignment vertical="center"/>
    </xf>
    <xf numFmtId="0" fontId="38" fillId="0" borderId="236" xfId="52" applyFont="1" applyBorder="1">
      <alignment vertical="center"/>
    </xf>
    <xf numFmtId="0" fontId="38" fillId="0" borderId="243" xfId="52" applyFont="1" applyBorder="1">
      <alignment vertical="center"/>
    </xf>
    <xf numFmtId="0" fontId="38" fillId="0" borderId="241" xfId="52" applyFont="1" applyBorder="1">
      <alignment vertical="center"/>
    </xf>
    <xf numFmtId="0" fontId="27" fillId="0" borderId="237" xfId="52" applyFont="1" applyBorder="1">
      <alignment vertical="center"/>
    </xf>
    <xf numFmtId="0" fontId="27" fillId="0" borderId="228" xfId="52" applyFont="1" applyBorder="1">
      <alignment vertical="center"/>
    </xf>
    <xf numFmtId="0" fontId="38" fillId="0" borderId="243" xfId="52" applyFont="1" applyBorder="1" applyAlignment="1">
      <alignment horizontal="center" vertical="center" wrapText="1"/>
    </xf>
    <xf numFmtId="0" fontId="38" fillId="0" borderId="244" xfId="52" applyFont="1" applyBorder="1" applyAlignment="1">
      <alignment horizontal="center" vertical="center" wrapText="1"/>
    </xf>
    <xf numFmtId="0" fontId="35" fillId="0" borderId="0" xfId="52" applyFont="1" applyAlignment="1">
      <alignment horizontal="left" vertical="center"/>
    </xf>
    <xf numFmtId="0" fontId="35" fillId="0" borderId="236" xfId="52" applyFont="1" applyBorder="1" applyAlignment="1">
      <alignment horizontal="center" vertical="center" wrapText="1"/>
    </xf>
    <xf numFmtId="0" fontId="35" fillId="0" borderId="243" xfId="52" applyFont="1" applyBorder="1" applyAlignment="1">
      <alignment horizontal="center" vertical="center" wrapText="1"/>
    </xf>
    <xf numFmtId="0" fontId="35" fillId="0" borderId="244" xfId="52" applyFont="1" applyBorder="1" applyAlignment="1">
      <alignment horizontal="center" vertical="center" wrapText="1"/>
    </xf>
    <xf numFmtId="0" fontId="35" fillId="6" borderId="236" xfId="52" applyFont="1" applyFill="1" applyBorder="1" applyAlignment="1" applyProtection="1">
      <alignment horizontal="center" vertical="center"/>
      <protection locked="0"/>
    </xf>
    <xf numFmtId="0" fontId="35" fillId="6" borderId="243" xfId="52" applyFont="1" applyFill="1" applyBorder="1" applyAlignment="1" applyProtection="1">
      <alignment horizontal="center" vertical="center"/>
      <protection locked="0"/>
    </xf>
    <xf numFmtId="0" fontId="35" fillId="6" borderId="241" xfId="52" applyFont="1" applyFill="1" applyBorder="1" applyAlignment="1" applyProtection="1">
      <alignment horizontal="center" vertical="center"/>
      <protection locked="0"/>
    </xf>
    <xf numFmtId="0" fontId="35" fillId="6" borderId="240" xfId="52" applyFont="1" applyFill="1" applyBorder="1" applyAlignment="1" applyProtection="1">
      <alignment horizontal="center" vertical="center"/>
      <protection locked="0"/>
    </xf>
    <xf numFmtId="0" fontId="35" fillId="6" borderId="240" xfId="52" applyFont="1" applyFill="1" applyBorder="1" applyAlignment="1" applyProtection="1">
      <alignment horizontal="center" vertical="center" shrinkToFit="1"/>
      <protection locked="0"/>
    </xf>
    <xf numFmtId="0" fontId="35" fillId="6" borderId="243" xfId="52" applyFont="1" applyFill="1" applyBorder="1" applyAlignment="1" applyProtection="1">
      <alignment horizontal="center" vertical="center" shrinkToFit="1"/>
      <protection locked="0"/>
    </xf>
    <xf numFmtId="0" fontId="35" fillId="6" borderId="241" xfId="52" applyFont="1" applyFill="1" applyBorder="1" applyAlignment="1" applyProtection="1">
      <alignment horizontal="center" vertical="center" shrinkToFit="1"/>
      <protection locked="0"/>
    </xf>
    <xf numFmtId="0" fontId="83" fillId="34" borderId="135" xfId="52" applyFont="1" applyFill="1" applyBorder="1" applyAlignment="1">
      <alignment horizontal="center" vertical="center"/>
    </xf>
    <xf numFmtId="0" fontId="38" fillId="0" borderId="245" xfId="52" applyFont="1" applyBorder="1" applyAlignment="1">
      <alignment vertical="center" wrapText="1"/>
    </xf>
    <xf numFmtId="0" fontId="38" fillId="0" borderId="0" xfId="52" applyFont="1" applyAlignment="1">
      <alignment vertical="center" wrapText="1"/>
    </xf>
    <xf numFmtId="0" fontId="38" fillId="0" borderId="70" xfId="52" applyFont="1" applyBorder="1" applyAlignment="1">
      <alignment vertical="center" wrapText="1"/>
    </xf>
    <xf numFmtId="0" fontId="27" fillId="0" borderId="67" xfId="52" applyFont="1" applyBorder="1" applyAlignment="1">
      <alignment vertical="center" wrapText="1"/>
    </xf>
    <xf numFmtId="0" fontId="27" fillId="0" borderId="231" xfId="52" applyFont="1" applyBorder="1" applyAlignment="1">
      <alignment vertical="center" wrapText="1"/>
    </xf>
    <xf numFmtId="0" fontId="38" fillId="0" borderId="235" xfId="52" applyFont="1" applyBorder="1" applyAlignment="1">
      <alignment horizontal="center" vertical="center" wrapText="1"/>
    </xf>
    <xf numFmtId="0" fontId="84" fillId="0" borderId="0" xfId="52" applyFont="1">
      <alignment vertical="center"/>
    </xf>
    <xf numFmtId="0" fontId="27" fillId="0" borderId="0" xfId="52" applyFont="1" applyAlignment="1">
      <alignment vertical="center" textRotation="90"/>
    </xf>
    <xf numFmtId="0" fontId="35" fillId="0" borderId="245" xfId="52" applyFont="1" applyBorder="1" applyAlignment="1">
      <alignment horizontal="center" vertical="center" wrapText="1"/>
    </xf>
    <xf numFmtId="0" fontId="35" fillId="0" borderId="0" xfId="52" applyFont="1" applyAlignment="1">
      <alignment horizontal="center" vertical="center" wrapText="1"/>
    </xf>
    <xf numFmtId="0" fontId="35" fillId="0" borderId="235" xfId="52" applyFont="1" applyBorder="1" applyAlignment="1">
      <alignment horizontal="center" vertical="center" wrapText="1"/>
    </xf>
    <xf numFmtId="0" fontId="35" fillId="6" borderId="245" xfId="52" applyFont="1" applyFill="1" applyBorder="1" applyAlignment="1" applyProtection="1">
      <alignment horizontal="center" vertical="center"/>
      <protection locked="0"/>
    </xf>
    <xf numFmtId="0" fontId="35" fillId="6" borderId="0" xfId="52" applyFont="1" applyFill="1" applyAlignment="1" applyProtection="1">
      <alignment horizontal="center" vertical="center"/>
      <protection locked="0"/>
    </xf>
    <xf numFmtId="0" fontId="35" fillId="6" borderId="70" xfId="52" applyFont="1" applyFill="1" applyBorder="1" applyAlignment="1" applyProtection="1">
      <alignment horizontal="center" vertical="center"/>
      <protection locked="0"/>
    </xf>
    <xf numFmtId="0" fontId="35" fillId="6" borderId="77" xfId="52" applyFont="1" applyFill="1" applyBorder="1" applyAlignment="1" applyProtection="1">
      <alignment horizontal="center" vertical="center"/>
      <protection locked="0"/>
    </xf>
    <xf numFmtId="0" fontId="35" fillId="6" borderId="77" xfId="52" applyFont="1" applyFill="1" applyBorder="1" applyAlignment="1" applyProtection="1">
      <alignment horizontal="center" vertical="center" shrinkToFit="1"/>
      <protection locked="0"/>
    </xf>
    <xf numFmtId="0" fontId="35" fillId="6" borderId="0" xfId="52" applyFont="1" applyFill="1" applyAlignment="1" applyProtection="1">
      <alignment horizontal="center" vertical="center" shrinkToFit="1"/>
      <protection locked="0"/>
    </xf>
    <xf numFmtId="0" fontId="35" fillId="6" borderId="70" xfId="52" applyFont="1" applyFill="1" applyBorder="1" applyAlignment="1" applyProtection="1">
      <alignment horizontal="center" vertical="center" shrinkToFit="1"/>
      <protection locked="0"/>
    </xf>
    <xf numFmtId="0" fontId="35" fillId="0" borderId="305" xfId="52" applyFont="1" applyBorder="1" applyAlignment="1">
      <alignment horizontal="center" vertical="center" wrapText="1"/>
    </xf>
    <xf numFmtId="0" fontId="35" fillId="0" borderId="51" xfId="52" applyFont="1" applyBorder="1" applyAlignment="1">
      <alignment horizontal="center" vertical="center" wrapText="1"/>
    </xf>
    <xf numFmtId="0" fontId="35" fillId="0" borderId="306" xfId="52" applyFont="1" applyBorder="1" applyAlignment="1">
      <alignment horizontal="center" vertical="center" wrapText="1"/>
    </xf>
    <xf numFmtId="0" fontId="35" fillId="6" borderId="305" xfId="52" applyFont="1" applyFill="1" applyBorder="1" applyAlignment="1" applyProtection="1">
      <alignment horizontal="center" vertical="center"/>
      <protection locked="0"/>
    </xf>
    <xf numFmtId="0" fontId="35" fillId="6" borderId="51" xfId="52" applyFont="1" applyFill="1" applyBorder="1" applyAlignment="1" applyProtection="1">
      <alignment horizontal="center" vertical="center"/>
      <protection locked="0"/>
    </xf>
    <xf numFmtId="0" fontId="35" fillId="6" borderId="72" xfId="52" applyFont="1" applyFill="1" applyBorder="1" applyAlignment="1" applyProtection="1">
      <alignment horizontal="center" vertical="center"/>
      <protection locked="0"/>
    </xf>
    <xf numFmtId="0" fontId="35" fillId="6" borderId="50" xfId="52" applyFont="1" applyFill="1" applyBorder="1" applyAlignment="1" applyProtection="1">
      <alignment horizontal="center" vertical="center"/>
      <protection locked="0"/>
    </xf>
    <xf numFmtId="0" fontId="35" fillId="6" borderId="50" xfId="52" applyFont="1" applyFill="1" applyBorder="1" applyAlignment="1" applyProtection="1">
      <alignment horizontal="center" vertical="center" shrinkToFit="1"/>
      <protection locked="0"/>
    </xf>
    <xf numFmtId="0" fontId="35" fillId="6" borderId="51" xfId="52" applyFont="1" applyFill="1" applyBorder="1" applyAlignment="1" applyProtection="1">
      <alignment horizontal="center" vertical="center" shrinkToFit="1"/>
      <protection locked="0"/>
    </xf>
    <xf numFmtId="0" fontId="35" fillId="6" borderId="72" xfId="52" applyFont="1" applyFill="1" applyBorder="1" applyAlignment="1" applyProtection="1">
      <alignment horizontal="center" vertical="center" shrinkToFit="1"/>
      <protection locked="0"/>
    </xf>
    <xf numFmtId="0" fontId="82" fillId="34" borderId="0" xfId="52" applyFont="1" applyFill="1">
      <alignment vertical="center"/>
    </xf>
    <xf numFmtId="0" fontId="35" fillId="6" borderId="305" xfId="52" applyFont="1" applyFill="1" applyBorder="1" applyAlignment="1" applyProtection="1">
      <alignment horizontal="center" vertical="center" wrapText="1"/>
      <protection locked="0"/>
    </xf>
    <xf numFmtId="0" fontId="35" fillId="6" borderId="51" xfId="52" applyFont="1" applyFill="1" applyBorder="1" applyAlignment="1" applyProtection="1">
      <alignment horizontal="center" vertical="center" wrapText="1"/>
      <protection locked="0"/>
    </xf>
    <xf numFmtId="0" fontId="35" fillId="6" borderId="76" xfId="52" applyFont="1" applyFill="1" applyBorder="1" applyAlignment="1" applyProtection="1">
      <alignment horizontal="center" vertical="center" wrapText="1"/>
      <protection locked="0"/>
    </xf>
    <xf numFmtId="0" fontId="35" fillId="6" borderId="78" xfId="52" applyFont="1" applyFill="1" applyBorder="1" applyAlignment="1" applyProtection="1">
      <alignment horizontal="center" vertical="center" wrapText="1"/>
      <protection locked="0"/>
    </xf>
    <xf numFmtId="0" fontId="35" fillId="6" borderId="306" xfId="52" applyFont="1" applyFill="1" applyBorder="1" applyAlignment="1" applyProtection="1">
      <alignment horizontal="center" vertical="center" wrapText="1"/>
      <protection locked="0"/>
    </xf>
    <xf numFmtId="0" fontId="27" fillId="34" borderId="135" xfId="52" applyFont="1" applyFill="1" applyBorder="1" applyAlignment="1">
      <alignment horizontal="center" vertical="center" wrapText="1"/>
    </xf>
    <xf numFmtId="0" fontId="38" fillId="0" borderId="246" xfId="52" applyFont="1" applyBorder="1" applyAlignment="1">
      <alignment vertical="center" wrapText="1"/>
    </xf>
    <xf numFmtId="0" fontId="38" fillId="0" borderId="67" xfId="52" applyFont="1" applyBorder="1" applyAlignment="1">
      <alignment vertical="center" wrapText="1"/>
    </xf>
    <xf numFmtId="0" fontId="82" fillId="0" borderId="0" xfId="52" applyFont="1" applyAlignment="1">
      <alignment horizontal="left" vertical="center"/>
    </xf>
    <xf numFmtId="20" fontId="35" fillId="34" borderId="0" xfId="52" applyNumberFormat="1" applyFont="1" applyFill="1">
      <alignment vertical="center"/>
    </xf>
    <xf numFmtId="0" fontId="27" fillId="0" borderId="307" xfId="52" applyFont="1" applyBorder="1" applyAlignment="1">
      <alignment horizontal="center" vertical="center" wrapText="1"/>
    </xf>
    <xf numFmtId="0" fontId="27" fillId="0" borderId="75" xfId="52" applyFont="1" applyBorder="1" applyAlignment="1">
      <alignment horizontal="center" vertical="center" wrapText="1"/>
    </xf>
    <xf numFmtId="0" fontId="27" fillId="0" borderId="266" xfId="52" applyFont="1" applyBorder="1" applyAlignment="1">
      <alignment horizontal="center" vertical="center" wrapText="1"/>
    </xf>
    <xf numFmtId="0" fontId="35" fillId="6" borderId="307" xfId="52" applyFont="1" applyFill="1" applyBorder="1" applyAlignment="1" applyProtection="1">
      <alignment horizontal="center" vertical="center" wrapText="1"/>
      <protection locked="0"/>
    </xf>
    <xf numFmtId="0" fontId="35" fillId="38" borderId="75" xfId="52" applyFont="1" applyFill="1" applyBorder="1" applyAlignment="1" applyProtection="1">
      <alignment horizontal="center" vertical="center" wrapText="1"/>
      <protection locked="0"/>
    </xf>
    <xf numFmtId="0" fontId="35" fillId="38" borderId="76" xfId="52" applyFont="1" applyFill="1" applyBorder="1" applyAlignment="1" applyProtection="1">
      <alignment horizontal="center" vertical="center" wrapText="1"/>
      <protection locked="0"/>
    </xf>
    <xf numFmtId="0" fontId="35" fillId="38" borderId="266" xfId="52" applyFont="1" applyFill="1" applyBorder="1" applyAlignment="1" applyProtection="1">
      <alignment horizontal="center" vertical="center" wrapText="1"/>
      <protection locked="0"/>
    </xf>
    <xf numFmtId="0" fontId="38" fillId="0" borderId="245" xfId="52" applyFont="1" applyBorder="1" applyAlignment="1">
      <alignment horizontal="center" vertical="center" wrapText="1"/>
    </xf>
    <xf numFmtId="0" fontId="38" fillId="0" borderId="70" xfId="52" applyFont="1" applyBorder="1" applyAlignment="1">
      <alignment horizontal="center" vertical="center" wrapText="1"/>
    </xf>
    <xf numFmtId="0" fontId="38" fillId="0" borderId="67" xfId="52" applyFont="1" applyBorder="1" applyAlignment="1">
      <alignment horizontal="left" vertical="center" wrapText="1"/>
    </xf>
    <xf numFmtId="190" fontId="38" fillId="0" borderId="231" xfId="52" applyNumberFormat="1" applyFont="1" applyBorder="1" applyAlignment="1">
      <alignment horizontal="left" vertical="center" wrapText="1"/>
    </xf>
    <xf numFmtId="0" fontId="27" fillId="0" borderId="0" xfId="52" applyFont="1" applyAlignment="1">
      <alignment vertical="center" shrinkToFit="1"/>
    </xf>
    <xf numFmtId="0" fontId="35" fillId="0" borderId="308" xfId="52" applyFont="1" applyBorder="1" applyAlignment="1">
      <alignment horizontal="center" vertical="center" wrapText="1"/>
    </xf>
    <xf numFmtId="0" fontId="35" fillId="0" borderId="46" xfId="52" applyFont="1" applyBorder="1" applyAlignment="1">
      <alignment horizontal="center" vertical="center" wrapText="1"/>
    </xf>
    <xf numFmtId="0" fontId="35" fillId="0" borderId="297" xfId="52" applyFont="1" applyBorder="1" applyAlignment="1">
      <alignment horizontal="center" vertical="center" wrapText="1"/>
    </xf>
    <xf numFmtId="0" fontId="35" fillId="6" borderId="247" xfId="52" applyFont="1" applyFill="1" applyBorder="1" applyAlignment="1" applyProtection="1">
      <alignment horizontal="center" vertical="center" shrinkToFit="1"/>
      <protection locked="0"/>
    </xf>
    <xf numFmtId="0" fontId="35" fillId="38" borderId="44" xfId="52" applyFont="1" applyFill="1" applyBorder="1" applyAlignment="1" applyProtection="1">
      <alignment horizontal="center" vertical="center" shrinkToFit="1"/>
      <protection locked="0"/>
    </xf>
    <xf numFmtId="0" fontId="35" fillId="6" borderId="44" xfId="52" applyFont="1" applyFill="1" applyBorder="1" applyAlignment="1" applyProtection="1">
      <alignment horizontal="center" vertical="center" shrinkToFit="1"/>
      <protection locked="0"/>
    </xf>
    <xf numFmtId="0" fontId="35" fillId="38" borderId="309" xfId="52" applyFont="1" applyFill="1" applyBorder="1" applyAlignment="1" applyProtection="1">
      <alignment horizontal="center" vertical="center" shrinkToFit="1"/>
      <protection locked="0"/>
    </xf>
    <xf numFmtId="0" fontId="27" fillId="34" borderId="135" xfId="52" applyFont="1" applyFill="1" applyBorder="1" applyAlignment="1">
      <alignment horizontal="center" vertical="center" shrinkToFit="1"/>
    </xf>
    <xf numFmtId="0" fontId="38" fillId="0" borderId="231" xfId="52" applyFont="1" applyBorder="1" applyAlignment="1">
      <alignment horizontal="left" vertical="center" wrapText="1"/>
    </xf>
    <xf numFmtId="0" fontId="25" fillId="0" borderId="0" xfId="52" applyFont="1" applyAlignment="1">
      <alignment vertical="center" shrinkToFit="1"/>
    </xf>
    <xf numFmtId="0" fontId="27" fillId="0" borderId="0" xfId="52" applyFont="1" applyAlignment="1">
      <alignment vertical="center" wrapText="1"/>
    </xf>
    <xf numFmtId="0" fontId="35" fillId="0" borderId="0" xfId="52" applyFont="1" applyAlignment="1">
      <alignment horizontal="right" vertical="center"/>
    </xf>
    <xf numFmtId="0" fontId="35" fillId="38" borderId="246" xfId="52" applyFont="1" applyFill="1" applyBorder="1" applyAlignment="1" applyProtection="1">
      <alignment horizontal="center" vertical="center" shrinkToFit="1"/>
      <protection locked="0"/>
    </xf>
    <xf numFmtId="0" fontId="35" fillId="38" borderId="67" xfId="52" applyFont="1" applyFill="1" applyBorder="1" applyAlignment="1" applyProtection="1">
      <alignment horizontal="center" vertical="center" shrinkToFit="1"/>
      <protection locked="0"/>
    </xf>
    <xf numFmtId="0" fontId="35" fillId="38" borderId="231" xfId="52" applyFont="1" applyFill="1" applyBorder="1" applyAlignment="1" applyProtection="1">
      <alignment horizontal="center" vertical="center" shrinkToFit="1"/>
      <protection locked="0"/>
    </xf>
    <xf numFmtId="0" fontId="35" fillId="0" borderId="0" xfId="52" applyFont="1" applyAlignment="1">
      <alignment horizontal="center" vertical="center"/>
    </xf>
    <xf numFmtId="20" fontId="35" fillId="0" borderId="0" xfId="52" applyNumberFormat="1" applyFont="1">
      <alignment vertical="center"/>
    </xf>
    <xf numFmtId="0" fontId="35" fillId="38" borderId="310" xfId="52" applyFont="1" applyFill="1" applyBorder="1" applyAlignment="1" applyProtection="1">
      <alignment horizontal="center" vertical="center" shrinkToFit="1"/>
      <protection locked="0"/>
    </xf>
    <xf numFmtId="0" fontId="35" fillId="38" borderId="49" xfId="52" applyFont="1" applyFill="1" applyBorder="1" applyAlignment="1" applyProtection="1">
      <alignment horizontal="center" vertical="center" shrinkToFit="1"/>
      <protection locked="0"/>
    </xf>
    <xf numFmtId="0" fontId="35" fillId="38" borderId="232" xfId="52" applyFont="1" applyFill="1" applyBorder="1" applyAlignment="1" applyProtection="1">
      <alignment horizontal="center" vertical="center" shrinkToFit="1"/>
      <protection locked="0"/>
    </xf>
    <xf numFmtId="0" fontId="38" fillId="0" borderId="305" xfId="52" applyFont="1" applyBorder="1" applyAlignment="1">
      <alignment horizontal="center" vertical="center" wrapText="1"/>
    </xf>
    <xf numFmtId="0" fontId="38" fillId="0" borderId="51" xfId="52" applyFont="1" applyBorder="1" applyAlignment="1">
      <alignment horizontal="center" vertical="center" wrapText="1"/>
    </xf>
    <xf numFmtId="0" fontId="38" fillId="0" borderId="72" xfId="52" applyFont="1" applyBorder="1" applyAlignment="1">
      <alignment horizontal="center" vertical="center" wrapText="1"/>
    </xf>
    <xf numFmtId="0" fontId="38" fillId="0" borderId="257" xfId="52" applyFont="1" applyBorder="1" applyAlignment="1">
      <alignment horizontal="center" vertical="center" wrapText="1"/>
    </xf>
    <xf numFmtId="0" fontId="38" fillId="0" borderId="258" xfId="52" applyFont="1" applyBorder="1" applyAlignment="1">
      <alignment horizontal="center" vertical="center" wrapText="1"/>
    </xf>
    <xf numFmtId="0" fontId="82" fillId="0" borderId="0" xfId="52" applyFont="1" applyAlignment="1">
      <alignment horizontal="right" vertical="center"/>
    </xf>
    <xf numFmtId="0" fontId="35" fillId="44" borderId="308" xfId="52" applyFont="1" applyFill="1" applyBorder="1" applyAlignment="1" applyProtection="1">
      <alignment horizontal="center" vertical="center" wrapText="1"/>
      <protection locked="0"/>
    </xf>
    <xf numFmtId="0" fontId="35" fillId="44" borderId="46" xfId="52" applyFont="1" applyFill="1" applyBorder="1" applyAlignment="1" applyProtection="1">
      <alignment horizontal="center" vertical="center" wrapText="1"/>
      <protection locked="0"/>
    </xf>
    <xf numFmtId="0" fontId="35" fillId="44" borderId="45" xfId="52" applyFont="1" applyFill="1" applyBorder="1" applyAlignment="1" applyProtection="1">
      <alignment horizontal="center" vertical="center" wrapText="1"/>
      <protection locked="0"/>
    </xf>
    <xf numFmtId="0" fontId="35" fillId="44" borderId="66" xfId="52" applyFont="1" applyFill="1" applyBorder="1" applyAlignment="1" applyProtection="1">
      <alignment horizontal="center" vertical="center" wrapText="1"/>
      <protection locked="0"/>
    </xf>
    <xf numFmtId="0" fontId="35" fillId="44" borderId="297" xfId="52" applyFont="1" applyFill="1" applyBorder="1" applyAlignment="1" applyProtection="1">
      <alignment horizontal="center" vertical="center" wrapText="1"/>
      <protection locked="0"/>
    </xf>
    <xf numFmtId="0" fontId="38" fillId="0" borderId="311" xfId="52" applyFont="1" applyBorder="1" applyAlignment="1">
      <alignment vertical="center" wrapText="1"/>
    </xf>
    <xf numFmtId="0" fontId="38" fillId="0" borderId="312" xfId="52" applyFont="1" applyBorder="1" applyAlignment="1">
      <alignment vertical="center" wrapText="1"/>
    </xf>
    <xf numFmtId="0" fontId="38" fillId="0" borderId="70" xfId="52" applyFont="1" applyBorder="1" applyAlignment="1">
      <alignment horizontal="center" vertical="center"/>
    </xf>
    <xf numFmtId="0" fontId="38" fillId="44" borderId="231" xfId="52" applyFont="1" applyFill="1" applyBorder="1" applyAlignment="1" applyProtection="1">
      <alignment horizontal="center" vertical="center"/>
      <protection locked="0"/>
    </xf>
    <xf numFmtId="0" fontId="35" fillId="44" borderId="245" xfId="52" applyFont="1" applyFill="1" applyBorder="1" applyAlignment="1" applyProtection="1">
      <alignment horizontal="center" vertical="center" wrapText="1"/>
      <protection locked="0"/>
    </xf>
    <xf numFmtId="0" fontId="35" fillId="44" borderId="0" xfId="52" applyFont="1" applyFill="1" applyAlignment="1" applyProtection="1">
      <alignment horizontal="center" vertical="center" wrapText="1"/>
      <protection locked="0"/>
    </xf>
    <xf numFmtId="0" fontId="35" fillId="44" borderId="77" xfId="52" applyFont="1" applyFill="1" applyBorder="1" applyAlignment="1" applyProtection="1">
      <alignment horizontal="center" vertical="center" wrapText="1"/>
      <protection locked="0"/>
    </xf>
    <xf numFmtId="0" fontId="35" fillId="44" borderId="70" xfId="52" applyFont="1" applyFill="1" applyBorder="1" applyAlignment="1" applyProtection="1">
      <alignment horizontal="center" vertical="center" wrapText="1"/>
      <protection locked="0"/>
    </xf>
    <xf numFmtId="0" fontId="35" fillId="44" borderId="235" xfId="52" applyFont="1" applyFill="1" applyBorder="1" applyAlignment="1" applyProtection="1">
      <alignment horizontal="center" vertical="center" wrapText="1"/>
      <protection locked="0"/>
    </xf>
    <xf numFmtId="190" fontId="38" fillId="0" borderId="313" xfId="52" applyNumberFormat="1" applyFont="1" applyBorder="1" applyAlignment="1">
      <alignment horizontal="left" vertical="center" shrinkToFit="1"/>
    </xf>
    <xf numFmtId="190" fontId="38" fillId="0" borderId="314" xfId="52" applyNumberFormat="1" applyFont="1" applyBorder="1" applyAlignment="1">
      <alignment horizontal="left" vertical="center" shrinkToFit="1"/>
    </xf>
    <xf numFmtId="0" fontId="38" fillId="0" borderId="313" xfId="52" applyFont="1" applyBorder="1" applyAlignment="1">
      <alignment horizontal="left" vertical="center" shrinkToFit="1"/>
    </xf>
    <xf numFmtId="0" fontId="38" fillId="0" borderId="314" xfId="52" applyFont="1" applyBorder="1" applyAlignment="1">
      <alignment horizontal="left" vertical="center" shrinkToFit="1"/>
    </xf>
    <xf numFmtId="0" fontId="35" fillId="0" borderId="273" xfId="52" applyFont="1" applyBorder="1" applyAlignment="1">
      <alignment horizontal="center" vertical="center" wrapText="1"/>
    </xf>
    <xf numFmtId="0" fontId="35" fillId="0" borderId="257" xfId="52" applyFont="1" applyBorder="1" applyAlignment="1">
      <alignment horizontal="center" vertical="center" wrapText="1"/>
    </xf>
    <xf numFmtId="0" fontId="35" fillId="0" borderId="258" xfId="52" applyFont="1" applyBorder="1" applyAlignment="1">
      <alignment horizontal="center" vertical="center" wrapText="1"/>
    </xf>
    <xf numFmtId="0" fontId="35" fillId="44" borderId="273" xfId="52" applyFont="1" applyFill="1" applyBorder="1" applyAlignment="1" applyProtection="1">
      <alignment horizontal="center" vertical="center" wrapText="1"/>
      <protection locked="0"/>
    </xf>
    <xf numFmtId="0" fontId="35" fillId="44" borderId="257" xfId="52" applyFont="1" applyFill="1" applyBorder="1" applyAlignment="1" applyProtection="1">
      <alignment horizontal="center" vertical="center" wrapText="1"/>
      <protection locked="0"/>
    </xf>
    <xf numFmtId="0" fontId="35" fillId="44" borderId="248" xfId="52" applyFont="1" applyFill="1" applyBorder="1" applyAlignment="1" applyProtection="1">
      <alignment horizontal="center" vertical="center" wrapText="1"/>
      <protection locked="0"/>
    </xf>
    <xf numFmtId="0" fontId="35" fillId="44" borderId="249" xfId="52" applyFont="1" applyFill="1" applyBorder="1" applyAlignment="1" applyProtection="1">
      <alignment horizontal="center" vertical="center" wrapText="1"/>
      <protection locked="0"/>
    </xf>
    <xf numFmtId="0" fontId="35" fillId="44" borderId="258" xfId="52" applyFont="1" applyFill="1" applyBorder="1" applyAlignment="1" applyProtection="1">
      <alignment horizontal="center" vertical="center" wrapText="1"/>
      <protection locked="0"/>
    </xf>
    <xf numFmtId="0" fontId="27" fillId="0" borderId="236" xfId="52" applyFont="1" applyBorder="1" applyAlignment="1">
      <alignment horizontal="center" vertical="center" wrapText="1"/>
    </xf>
    <xf numFmtId="0" fontId="27" fillId="0" borderId="243" xfId="52" applyFont="1" applyBorder="1" applyAlignment="1">
      <alignment horizontal="center" vertical="center" wrapText="1"/>
    </xf>
    <xf numFmtId="0" fontId="27" fillId="0" borderId="244" xfId="52" applyFont="1" applyBorder="1" applyAlignment="1">
      <alignment horizontal="center" vertical="center" wrapText="1"/>
    </xf>
    <xf numFmtId="0" fontId="25" fillId="0" borderId="315" xfId="52" applyFont="1" applyBorder="1" applyAlignment="1">
      <alignment horizontal="center" vertical="center" wrapText="1"/>
    </xf>
    <xf numFmtId="0" fontId="25" fillId="0" borderId="316" xfId="52" applyFont="1" applyBorder="1" applyAlignment="1">
      <alignment horizontal="center" vertical="center" wrapText="1"/>
    </xf>
    <xf numFmtId="0" fontId="85" fillId="0" borderId="317" xfId="52" applyFont="1" applyBorder="1" applyAlignment="1">
      <alignment horizontal="center" vertical="center" wrapText="1"/>
    </xf>
    <xf numFmtId="0" fontId="25" fillId="0" borderId="318" xfId="52" applyFont="1" applyBorder="1" applyAlignment="1">
      <alignment horizontal="center" vertical="center" wrapText="1"/>
    </xf>
    <xf numFmtId="0" fontId="85" fillId="0" borderId="319" xfId="52" applyFont="1" applyBorder="1" applyAlignment="1">
      <alignment horizontal="center" vertical="center" wrapText="1"/>
    </xf>
    <xf numFmtId="0" fontId="85" fillId="34" borderId="135" xfId="52" applyFont="1" applyFill="1" applyBorder="1" applyAlignment="1">
      <alignment horizontal="center" vertical="center" wrapText="1"/>
    </xf>
    <xf numFmtId="0" fontId="27" fillId="0" borderId="245" xfId="52" applyFont="1" applyBorder="1" applyAlignment="1">
      <alignment horizontal="center" vertical="center" wrapText="1"/>
    </xf>
    <xf numFmtId="0" fontId="27" fillId="0" borderId="0" xfId="52" applyFont="1" applyAlignment="1">
      <alignment horizontal="center" vertical="center" wrapText="1"/>
    </xf>
    <xf numFmtId="0" fontId="27" fillId="0" borderId="235" xfId="52" applyFont="1" applyBorder="1" applyAlignment="1">
      <alignment horizontal="center" vertical="center" wrapText="1"/>
    </xf>
    <xf numFmtId="0" fontId="25" fillId="0" borderId="313" xfId="52" applyFont="1" applyBorder="1" applyAlignment="1">
      <alignment horizontal="center" vertical="center" wrapText="1"/>
    </xf>
    <xf numFmtId="0" fontId="25" fillId="0" borderId="314" xfId="52" applyFont="1" applyBorder="1" applyAlignment="1">
      <alignment horizontal="center" vertical="center" wrapText="1"/>
    </xf>
    <xf numFmtId="0" fontId="85" fillId="0" borderId="320" xfId="52" applyFont="1" applyBorder="1" applyAlignment="1">
      <alignment horizontal="center" vertical="center" wrapText="1"/>
    </xf>
    <xf numFmtId="0" fontId="25" fillId="0" borderId="321" xfId="52" applyFont="1" applyBorder="1" applyAlignment="1">
      <alignment horizontal="center" vertical="center" wrapText="1"/>
    </xf>
    <xf numFmtId="0" fontId="85" fillId="0" borderId="322" xfId="52" applyFont="1" applyBorder="1" applyAlignment="1">
      <alignment horizontal="center" vertical="center" wrapText="1"/>
    </xf>
    <xf numFmtId="0" fontId="27" fillId="0" borderId="273" xfId="52" applyFont="1" applyBorder="1" applyAlignment="1">
      <alignment horizontal="center" vertical="center" wrapText="1"/>
    </xf>
    <xf numFmtId="0" fontId="27" fillId="0" borderId="257" xfId="52" applyFont="1" applyBorder="1" applyAlignment="1">
      <alignment horizontal="center" vertical="center" wrapText="1"/>
    </xf>
    <xf numFmtId="0" fontId="27" fillId="0" borderId="258" xfId="52" applyFont="1" applyBorder="1" applyAlignment="1">
      <alignment horizontal="center" vertical="center" wrapText="1"/>
    </xf>
    <xf numFmtId="0" fontId="25" fillId="0" borderId="323" xfId="52" applyFont="1" applyBorder="1" applyAlignment="1">
      <alignment horizontal="center" vertical="center" wrapText="1"/>
    </xf>
    <xf numFmtId="0" fontId="25" fillId="0" borderId="324" xfId="52" applyFont="1" applyBorder="1" applyAlignment="1">
      <alignment horizontal="center" vertical="center" wrapText="1"/>
    </xf>
    <xf numFmtId="0" fontId="85" fillId="0" borderId="325" xfId="52" applyFont="1" applyBorder="1" applyAlignment="1">
      <alignment horizontal="center" vertical="center" wrapText="1"/>
    </xf>
    <xf numFmtId="0" fontId="25" fillId="0" borderId="326" xfId="52" applyFont="1" applyBorder="1" applyAlignment="1">
      <alignment horizontal="center" vertical="center" wrapText="1"/>
    </xf>
    <xf numFmtId="0" fontId="85" fillId="0" borderId="327" xfId="52" applyFont="1" applyBorder="1" applyAlignment="1">
      <alignment horizontal="center" vertical="center" wrapText="1"/>
    </xf>
    <xf numFmtId="0" fontId="38" fillId="0" borderId="323" xfId="52" applyFont="1" applyBorder="1" applyAlignment="1">
      <alignment horizontal="left" vertical="center" shrinkToFit="1"/>
    </xf>
    <xf numFmtId="0" fontId="38" fillId="0" borderId="324" xfId="52" applyFont="1" applyBorder="1" applyAlignment="1">
      <alignment horizontal="left" vertical="center" shrinkToFit="1"/>
    </xf>
    <xf numFmtId="0" fontId="38" fillId="0" borderId="250" xfId="52" applyFont="1" applyBorder="1" applyAlignment="1">
      <alignment horizontal="left" vertical="center" wrapText="1"/>
    </xf>
    <xf numFmtId="0" fontId="38" fillId="0" borderId="230" xfId="52" applyFont="1" applyBorder="1" applyAlignment="1">
      <alignment horizontal="left" vertical="center" wrapText="1"/>
    </xf>
    <xf numFmtId="0" fontId="38" fillId="0" borderId="249" xfId="52" applyFont="1" applyBorder="1" applyAlignment="1">
      <alignment horizontal="center" vertical="center"/>
    </xf>
    <xf numFmtId="0" fontId="38" fillId="0" borderId="250" xfId="52" applyFont="1" applyBorder="1" applyAlignment="1">
      <alignment horizontal="center" vertical="center"/>
    </xf>
    <xf numFmtId="0" fontId="38" fillId="44" borderId="230" xfId="52" applyFont="1" applyFill="1" applyBorder="1" applyAlignment="1" applyProtection="1">
      <alignment horizontal="center" vertical="center"/>
      <protection locked="0"/>
    </xf>
    <xf numFmtId="0" fontId="35" fillId="34" borderId="0" xfId="52" applyFont="1" applyFill="1" applyAlignment="1">
      <alignment horizontal="right" vertical="center"/>
    </xf>
    <xf numFmtId="0" fontId="35" fillId="0" borderId="236" xfId="52" quotePrefix="1" applyFont="1" applyBorder="1" applyAlignment="1">
      <alignment horizontal="center" vertical="center"/>
    </xf>
    <xf numFmtId="0" fontId="35" fillId="0" borderId="237" xfId="52" applyFont="1" applyBorder="1" applyAlignment="1">
      <alignment horizontal="center" vertical="center"/>
    </xf>
    <xf numFmtId="0" fontId="38" fillId="0" borderId="328" xfId="52" applyFont="1" applyBorder="1" applyAlignment="1">
      <alignment horizontal="center" vertical="center"/>
    </xf>
    <xf numFmtId="0" fontId="38" fillId="0" borderId="296" xfId="52" applyFont="1" applyBorder="1" applyAlignment="1">
      <alignment horizontal="center" vertical="center" wrapText="1"/>
    </xf>
    <xf numFmtId="0" fontId="35" fillId="6" borderId="329" xfId="52" applyFont="1" applyFill="1" applyBorder="1" applyAlignment="1" applyProtection="1">
      <alignment horizontal="center" vertical="center" shrinkToFit="1"/>
      <protection locked="0"/>
    </xf>
    <xf numFmtId="190" fontId="35" fillId="0" borderId="330" xfId="52" applyNumberFormat="1" applyFont="1" applyBorder="1" applyAlignment="1">
      <alignment horizontal="center" vertical="center" shrinkToFit="1"/>
    </xf>
    <xf numFmtId="190" fontId="35" fillId="0" borderId="331" xfId="52" applyNumberFormat="1" applyFont="1" applyBorder="1" applyAlignment="1">
      <alignment horizontal="center" vertical="center" shrinkToFit="1"/>
    </xf>
    <xf numFmtId="190" fontId="38" fillId="34" borderId="332" xfId="52" applyNumberFormat="1" applyFont="1" applyFill="1" applyBorder="1" applyAlignment="1">
      <alignment horizontal="center" vertical="center" shrinkToFit="1"/>
    </xf>
    <xf numFmtId="190" fontId="38" fillId="44" borderId="328" xfId="52" applyNumberFormat="1" applyFont="1" applyFill="1" applyBorder="1" applyAlignment="1" applyProtection="1">
      <alignment horizontal="center" vertical="center" shrinkToFit="1"/>
      <protection locked="0"/>
    </xf>
    <xf numFmtId="190" fontId="38" fillId="0" borderId="328" xfId="52" applyNumberFormat="1" applyFont="1" applyBorder="1" applyAlignment="1">
      <alignment horizontal="center" vertical="center" shrinkToFit="1"/>
    </xf>
    <xf numFmtId="190" fontId="38" fillId="34" borderId="295" xfId="52" applyNumberFormat="1" applyFont="1" applyFill="1" applyBorder="1" applyAlignment="1">
      <alignment horizontal="center" vertical="center" shrinkToFit="1"/>
    </xf>
    <xf numFmtId="190" fontId="38" fillId="34" borderId="328" xfId="52" applyNumberFormat="1" applyFont="1" applyFill="1" applyBorder="1" applyAlignment="1">
      <alignment horizontal="center" vertical="center" shrinkToFit="1"/>
    </xf>
    <xf numFmtId="190" fontId="38" fillId="34" borderId="296" xfId="52" applyNumberFormat="1" applyFont="1" applyFill="1" applyBorder="1" applyAlignment="1">
      <alignment horizontal="center" vertical="center" shrinkToFit="1"/>
    </xf>
    <xf numFmtId="183" fontId="35" fillId="34" borderId="0" xfId="52" applyNumberFormat="1" applyFont="1" applyFill="1">
      <alignment vertical="center"/>
    </xf>
    <xf numFmtId="0" fontId="35" fillId="0" borderId="245" xfId="52" applyFont="1" applyBorder="1" applyAlignment="1">
      <alignment horizontal="center" vertical="center"/>
    </xf>
    <xf numFmtId="0" fontId="35" fillId="0" borderId="67" xfId="52" applyFont="1" applyBorder="1" applyAlignment="1">
      <alignment horizontal="center" vertical="center"/>
    </xf>
    <xf numFmtId="0" fontId="38" fillId="0" borderId="73" xfId="52" applyFont="1" applyBorder="1" applyAlignment="1">
      <alignment horizontal="center" vertical="center"/>
    </xf>
    <xf numFmtId="0" fontId="38" fillId="0" borderId="333" xfId="52" applyFont="1" applyBorder="1" applyAlignment="1">
      <alignment horizontal="center" vertical="center" wrapText="1"/>
    </xf>
    <xf numFmtId="0" fontId="35" fillId="6" borderId="334" xfId="52" applyFont="1" applyFill="1" applyBorder="1" applyAlignment="1" applyProtection="1">
      <alignment horizontal="center" vertical="center" shrinkToFit="1"/>
      <protection locked="0"/>
    </xf>
    <xf numFmtId="190" fontId="35" fillId="0" borderId="335" xfId="52" applyNumberFormat="1" applyFont="1" applyBorder="1" applyAlignment="1">
      <alignment horizontal="center" vertical="center" shrinkToFit="1"/>
    </xf>
    <xf numFmtId="190" fontId="35" fillId="0" borderId="336" xfId="52" applyNumberFormat="1" applyFont="1" applyBorder="1" applyAlignment="1">
      <alignment horizontal="center" vertical="center" shrinkToFit="1"/>
    </xf>
    <xf numFmtId="190" fontId="38" fillId="34" borderId="60" xfId="52" applyNumberFormat="1" applyFont="1" applyFill="1" applyBorder="1" applyAlignment="1">
      <alignment horizontal="center" vertical="center" shrinkToFit="1"/>
    </xf>
    <xf numFmtId="190" fontId="38" fillId="44" borderId="73" xfId="52" applyNumberFormat="1" applyFont="1" applyFill="1" applyBorder="1" applyAlignment="1" applyProtection="1">
      <alignment horizontal="center" vertical="center" shrinkToFit="1"/>
      <protection locked="0"/>
    </xf>
    <xf numFmtId="190" fontId="38" fillId="0" borderId="73" xfId="52" applyNumberFormat="1" applyFont="1" applyBorder="1" applyAlignment="1">
      <alignment horizontal="center" vertical="center" shrinkToFit="1"/>
    </xf>
    <xf numFmtId="190" fontId="38" fillId="34" borderId="337" xfId="52" applyNumberFormat="1" applyFont="1" applyFill="1" applyBorder="1" applyAlignment="1">
      <alignment horizontal="center" vertical="center" shrinkToFit="1"/>
    </xf>
    <xf numFmtId="190" fontId="38" fillId="34" borderId="73" xfId="52" applyNumberFormat="1" applyFont="1" applyFill="1" applyBorder="1" applyAlignment="1">
      <alignment horizontal="center" vertical="center" shrinkToFit="1"/>
    </xf>
    <xf numFmtId="190" fontId="38" fillId="34" borderId="333" xfId="52" applyNumberFormat="1" applyFont="1" applyFill="1" applyBorder="1" applyAlignment="1">
      <alignment horizontal="center" vertical="center" shrinkToFit="1"/>
    </xf>
    <xf numFmtId="0" fontId="35" fillId="0" borderId="250" xfId="52" applyFont="1" applyBorder="1" applyAlignment="1">
      <alignment horizontal="center" vertical="center"/>
    </xf>
    <xf numFmtId="0" fontId="38" fillId="0" borderId="251" xfId="52" applyFont="1" applyBorder="1" applyAlignment="1">
      <alignment horizontal="center" vertical="center"/>
    </xf>
    <xf numFmtId="0" fontId="38" fillId="0" borderId="299" xfId="52" applyFont="1" applyBorder="1" applyAlignment="1">
      <alignment horizontal="center" vertical="center" wrapText="1"/>
    </xf>
    <xf numFmtId="0" fontId="35" fillId="6" borderId="338" xfId="52" applyFont="1" applyFill="1" applyBorder="1" applyAlignment="1" applyProtection="1">
      <alignment horizontal="center" vertical="center" shrinkToFit="1"/>
      <protection locked="0"/>
    </xf>
    <xf numFmtId="190" fontId="35" fillId="0" borderId="339" xfId="52" applyNumberFormat="1" applyFont="1" applyBorder="1" applyAlignment="1">
      <alignment horizontal="center" vertical="center" shrinkToFit="1"/>
    </xf>
    <xf numFmtId="190" fontId="35" fillId="0" borderId="340" xfId="52" applyNumberFormat="1" applyFont="1" applyBorder="1" applyAlignment="1">
      <alignment horizontal="center" vertical="center" shrinkToFit="1"/>
    </xf>
    <xf numFmtId="190" fontId="38" fillId="34" borderId="341" xfId="52" applyNumberFormat="1" applyFont="1" applyFill="1" applyBorder="1" applyAlignment="1">
      <alignment horizontal="center" vertical="center" shrinkToFit="1"/>
    </xf>
    <xf numFmtId="190" fontId="38" fillId="44" borderId="251" xfId="52" applyNumberFormat="1" applyFont="1" applyFill="1" applyBorder="1" applyAlignment="1" applyProtection="1">
      <alignment horizontal="center" vertical="center" shrinkToFit="1"/>
      <protection locked="0"/>
    </xf>
    <xf numFmtId="190" fontId="38" fillId="0" borderId="251" xfId="52" applyNumberFormat="1" applyFont="1" applyBorder="1" applyAlignment="1">
      <alignment horizontal="center" vertical="center" shrinkToFit="1"/>
    </xf>
    <xf numFmtId="190" fontId="38" fillId="34" borderId="298" xfId="52" applyNumberFormat="1" applyFont="1" applyFill="1" applyBorder="1" applyAlignment="1">
      <alignment horizontal="center" vertical="center" shrinkToFit="1"/>
    </xf>
    <xf numFmtId="190" fontId="38" fillId="34" borderId="251" xfId="52" applyNumberFormat="1" applyFont="1" applyFill="1" applyBorder="1" applyAlignment="1">
      <alignment horizontal="center" vertical="center" shrinkToFit="1"/>
    </xf>
    <xf numFmtId="190" fontId="38" fillId="34" borderId="299" xfId="52" applyNumberFormat="1" applyFont="1" applyFill="1" applyBorder="1" applyAlignment="1">
      <alignment horizontal="center" vertical="center" shrinkToFit="1"/>
    </xf>
    <xf numFmtId="0" fontId="82" fillId="44" borderId="0" xfId="52" applyFont="1" applyFill="1" applyAlignment="1" applyProtection="1">
      <alignment horizontal="center" vertical="center"/>
      <protection locked="0"/>
    </xf>
    <xf numFmtId="0" fontId="82" fillId="0" borderId="0" xfId="52" applyFont="1" applyAlignment="1">
      <alignment horizontal="center" vertical="center"/>
    </xf>
    <xf numFmtId="190" fontId="38" fillId="34" borderId="310" xfId="52" applyNumberFormat="1" applyFont="1" applyFill="1" applyBorder="1" applyAlignment="1">
      <alignment horizontal="center" vertical="center" shrinkToFit="1"/>
    </xf>
    <xf numFmtId="190" fontId="38" fillId="34" borderId="49" xfId="52" applyNumberFormat="1" applyFont="1" applyFill="1" applyBorder="1" applyAlignment="1">
      <alignment horizontal="center" vertical="center" shrinkToFit="1"/>
    </xf>
    <xf numFmtId="190" fontId="38" fillId="34" borderId="232" xfId="52" applyNumberFormat="1" applyFont="1" applyFill="1" applyBorder="1" applyAlignment="1">
      <alignment horizontal="center" vertical="center" shrinkToFit="1"/>
    </xf>
    <xf numFmtId="183" fontId="35" fillId="0" borderId="0" xfId="52" applyNumberFormat="1" applyFont="1">
      <alignment vertical="center"/>
    </xf>
    <xf numFmtId="0" fontId="82" fillId="34" borderId="0" xfId="52" applyFont="1" applyFill="1" applyAlignment="1">
      <alignment horizontal="center" vertical="center"/>
    </xf>
    <xf numFmtId="20" fontId="82" fillId="0" borderId="0" xfId="52" applyNumberFormat="1" applyFont="1">
      <alignment vertical="center"/>
    </xf>
    <xf numFmtId="0" fontId="86" fillId="0" borderId="0" xfId="52" applyFont="1" applyAlignment="1">
      <alignment horizontal="left" vertical="center"/>
    </xf>
    <xf numFmtId="1" fontId="35" fillId="34" borderId="0" xfId="52" applyNumberFormat="1" applyFont="1" applyFill="1">
      <alignment vertical="center"/>
    </xf>
    <xf numFmtId="38" fontId="35" fillId="34" borderId="0" xfId="39" applyFont="1" applyFill="1" applyBorder="1" applyAlignment="1" applyProtection="1">
      <alignment horizontal="center" vertical="center"/>
    </xf>
    <xf numFmtId="0" fontId="82" fillId="6" borderId="0" xfId="52" applyFont="1" applyFill="1" applyAlignment="1" applyProtection="1">
      <alignment horizontal="center" vertical="center"/>
      <protection locked="0"/>
    </xf>
    <xf numFmtId="0" fontId="82" fillId="38" borderId="0" xfId="52" applyFont="1" applyFill="1" applyAlignment="1" applyProtection="1">
      <alignment horizontal="center" vertical="center"/>
      <protection locked="0"/>
    </xf>
    <xf numFmtId="0" fontId="38" fillId="0" borderId="0" xfId="52" applyFont="1">
      <alignment vertical="center"/>
    </xf>
    <xf numFmtId="0" fontId="35" fillId="34" borderId="0" xfId="52" applyFont="1" applyFill="1" applyProtection="1">
      <alignment vertical="center"/>
      <protection locked="0"/>
    </xf>
    <xf numFmtId="20" fontId="35" fillId="44" borderId="44" xfId="52" applyNumberFormat="1" applyFont="1" applyFill="1" applyBorder="1" applyAlignment="1" applyProtection="1">
      <alignment horizontal="center" vertical="center"/>
      <protection locked="0"/>
    </xf>
    <xf numFmtId="0" fontId="35" fillId="34" borderId="237" xfId="52" applyFont="1" applyFill="1" applyBorder="1" applyAlignment="1">
      <alignment horizontal="center" vertical="center"/>
    </xf>
    <xf numFmtId="20" fontId="35" fillId="44" borderId="67" xfId="52" applyNumberFormat="1" applyFont="1" applyFill="1" applyBorder="1" applyAlignment="1" applyProtection="1">
      <alignment horizontal="center" vertical="center"/>
      <protection locked="0"/>
    </xf>
    <xf numFmtId="0" fontId="35" fillId="34" borderId="67" xfId="52" applyFont="1" applyFill="1" applyBorder="1" applyAlignment="1">
      <alignment horizontal="center" vertical="center"/>
    </xf>
    <xf numFmtId="20" fontId="35" fillId="44" borderId="49" xfId="52" applyNumberFormat="1" applyFont="1" applyFill="1" applyBorder="1" applyAlignment="1" applyProtection="1">
      <alignment horizontal="center" vertical="center"/>
      <protection locked="0"/>
    </xf>
    <xf numFmtId="0" fontId="35" fillId="0" borderId="273" xfId="52" applyFont="1" applyBorder="1" applyAlignment="1">
      <alignment horizontal="center" vertical="center"/>
    </xf>
    <xf numFmtId="0" fontId="35" fillId="34" borderId="250" xfId="52" applyFont="1" applyFill="1" applyBorder="1" applyAlignment="1">
      <alignment horizontal="center" vertical="center"/>
    </xf>
    <xf numFmtId="0" fontId="35" fillId="44" borderId="44" xfId="52" applyFont="1" applyFill="1" applyBorder="1" applyAlignment="1" applyProtection="1">
      <alignment horizontal="center" vertical="center"/>
      <protection locked="0"/>
    </xf>
    <xf numFmtId="0" fontId="86" fillId="0" borderId="0" xfId="52" applyFont="1" applyAlignment="1">
      <alignment horizontal="right" vertical="center"/>
    </xf>
    <xf numFmtId="0" fontId="39" fillId="34" borderId="236" xfId="52" applyFont="1" applyFill="1" applyBorder="1" applyAlignment="1">
      <alignment horizontal="center" vertical="center" wrapText="1"/>
    </xf>
    <xf numFmtId="0" fontId="39" fillId="34" borderId="243" xfId="52" applyFont="1" applyFill="1" applyBorder="1" applyAlignment="1">
      <alignment horizontal="center" vertical="center" wrapText="1"/>
    </xf>
    <xf numFmtId="0" fontId="39" fillId="34" borderId="244" xfId="52" applyFont="1" applyFill="1" applyBorder="1" applyAlignment="1">
      <alignment horizontal="center" vertical="center" wrapText="1"/>
    </xf>
    <xf numFmtId="1" fontId="35" fillId="34" borderId="342" xfId="52" applyNumberFormat="1" applyFont="1" applyFill="1" applyBorder="1" applyAlignment="1">
      <alignment horizontal="center" vertical="center" wrapText="1"/>
    </xf>
    <xf numFmtId="190" fontId="35" fillId="34" borderId="316" xfId="52" applyNumberFormat="1" applyFont="1" applyFill="1" applyBorder="1" applyAlignment="1">
      <alignment horizontal="center" vertical="center" wrapText="1"/>
    </xf>
    <xf numFmtId="190" fontId="35" fillId="34" borderId="317" xfId="52" applyNumberFormat="1" applyFont="1" applyFill="1" applyBorder="1" applyAlignment="1">
      <alignment horizontal="center" vertical="center" wrapText="1"/>
    </xf>
    <xf numFmtId="1" fontId="35" fillId="34" borderId="343" xfId="52" applyNumberFormat="1" applyFont="1" applyFill="1" applyBorder="1" applyAlignment="1">
      <alignment horizontal="center" vertical="center" wrapText="1"/>
    </xf>
    <xf numFmtId="1" fontId="27" fillId="34" borderId="135" xfId="52" applyNumberFormat="1" applyFont="1" applyFill="1" applyBorder="1" applyAlignment="1">
      <alignment horizontal="center" vertical="center" wrapText="1"/>
    </xf>
    <xf numFmtId="190" fontId="38" fillId="34" borderId="344" xfId="52" applyNumberFormat="1" applyFont="1" applyFill="1" applyBorder="1" applyAlignment="1">
      <alignment horizontal="center" vertical="center" wrapText="1"/>
    </xf>
    <xf numFmtId="190" fontId="27" fillId="34" borderId="345" xfId="52" applyNumberFormat="1" applyFont="1" applyFill="1" applyBorder="1" applyAlignment="1">
      <alignment horizontal="center" vertical="center" wrapText="1"/>
    </xf>
    <xf numFmtId="190" fontId="27" fillId="34" borderId="346" xfId="52" applyNumberFormat="1" applyFont="1" applyFill="1" applyBorder="1" applyAlignment="1">
      <alignment horizontal="center" vertical="center" wrapText="1"/>
    </xf>
    <xf numFmtId="190" fontId="27" fillId="34" borderId="347" xfId="52" applyNumberFormat="1" applyFont="1" applyFill="1" applyBorder="1" applyAlignment="1">
      <alignment horizontal="center" vertical="center" wrapText="1"/>
    </xf>
    <xf numFmtId="0" fontId="35" fillId="44" borderId="49" xfId="52" applyFont="1" applyFill="1" applyBorder="1" applyAlignment="1" applyProtection="1">
      <alignment horizontal="center" vertical="center"/>
      <protection locked="0"/>
    </xf>
    <xf numFmtId="0" fontId="39" fillId="34" borderId="305" xfId="52" applyFont="1" applyFill="1" applyBorder="1" applyAlignment="1">
      <alignment horizontal="center" vertical="center" wrapText="1"/>
    </xf>
    <xf numFmtId="0" fontId="39" fillId="34" borderId="51" xfId="52" applyFont="1" applyFill="1" applyBorder="1" applyAlignment="1">
      <alignment horizontal="center" vertical="center" wrapText="1"/>
    </xf>
    <xf numFmtId="0" fontId="39" fillId="34" borderId="306" xfId="52" applyFont="1" applyFill="1" applyBorder="1" applyAlignment="1">
      <alignment horizontal="center" vertical="center" wrapText="1"/>
    </xf>
    <xf numFmtId="1" fontId="35" fillId="34" borderId="348" xfId="52" applyNumberFormat="1" applyFont="1" applyFill="1" applyBorder="1" applyAlignment="1">
      <alignment horizontal="center" vertical="center" wrapText="1"/>
    </xf>
    <xf numFmtId="190" fontId="35" fillId="34" borderId="349" xfId="52" applyNumberFormat="1" applyFont="1" applyFill="1" applyBorder="1" applyAlignment="1">
      <alignment horizontal="center" vertical="center" wrapText="1"/>
    </xf>
    <xf numFmtId="190" fontId="35" fillId="34" borderId="350" xfId="52" applyNumberFormat="1" applyFont="1" applyFill="1" applyBorder="1" applyAlignment="1">
      <alignment horizontal="center" vertical="center" wrapText="1"/>
    </xf>
    <xf numFmtId="1" fontId="35" fillId="34" borderId="351" xfId="52" applyNumberFormat="1" applyFont="1" applyFill="1" applyBorder="1" applyAlignment="1">
      <alignment horizontal="center" vertical="center" wrapText="1"/>
    </xf>
    <xf numFmtId="190" fontId="38" fillId="34" borderId="61" xfId="52" applyNumberFormat="1" applyFont="1" applyFill="1" applyBorder="1" applyAlignment="1">
      <alignment horizontal="center" vertical="center" wrapText="1"/>
    </xf>
    <xf numFmtId="190" fontId="27" fillId="34" borderId="205" xfId="52" applyNumberFormat="1" applyFont="1" applyFill="1" applyBorder="1" applyAlignment="1">
      <alignment horizontal="center" vertical="center" wrapText="1"/>
    </xf>
    <xf numFmtId="190" fontId="27" fillId="34" borderId="352" xfId="52" applyNumberFormat="1" applyFont="1" applyFill="1" applyBorder="1" applyAlignment="1">
      <alignment horizontal="center" vertical="center" wrapText="1"/>
    </xf>
    <xf numFmtId="190" fontId="27" fillId="34" borderId="353" xfId="52" applyNumberFormat="1" applyFont="1" applyFill="1" applyBorder="1" applyAlignment="1">
      <alignment horizontal="center" vertical="center" wrapText="1"/>
    </xf>
    <xf numFmtId="0" fontId="39" fillId="34" borderId="308" xfId="52" applyFont="1" applyFill="1" applyBorder="1" applyAlignment="1">
      <alignment horizontal="center" vertical="center" wrapText="1"/>
    </xf>
    <xf numFmtId="0" fontId="39" fillId="34" borderId="46" xfId="52" applyFont="1" applyFill="1" applyBorder="1" applyAlignment="1">
      <alignment horizontal="center" vertical="center" wrapText="1"/>
    </xf>
    <xf numFmtId="0" fontId="39" fillId="34" borderId="297" xfId="52" applyFont="1" applyFill="1" applyBorder="1" applyAlignment="1">
      <alignment horizontal="center" vertical="center" wrapText="1"/>
    </xf>
    <xf numFmtId="1" fontId="35" fillId="34" borderId="354" xfId="52" applyNumberFormat="1" applyFont="1" applyFill="1" applyBorder="1" applyAlignment="1">
      <alignment horizontal="center" vertical="center" wrapText="1"/>
    </xf>
    <xf numFmtId="190" fontId="35" fillId="34" borderId="312" xfId="52" applyNumberFormat="1" applyFont="1" applyFill="1" applyBorder="1" applyAlignment="1">
      <alignment horizontal="center" vertical="center" wrapText="1"/>
    </xf>
    <xf numFmtId="190" fontId="35" fillId="34" borderId="355" xfId="52" applyNumberFormat="1" applyFont="1" applyFill="1" applyBorder="1" applyAlignment="1">
      <alignment horizontal="center" vertical="center" wrapText="1"/>
    </xf>
    <xf numFmtId="1" fontId="35" fillId="34" borderId="356" xfId="52" applyNumberFormat="1" applyFont="1" applyFill="1" applyBorder="1" applyAlignment="1">
      <alignment horizontal="center" vertical="center" wrapText="1"/>
    </xf>
    <xf numFmtId="190" fontId="38" fillId="34" borderId="64" xfId="52" applyNumberFormat="1" applyFont="1" applyFill="1" applyBorder="1" applyAlignment="1">
      <alignment horizontal="center" vertical="center" wrapText="1"/>
    </xf>
    <xf numFmtId="0" fontId="35" fillId="34" borderId="0" xfId="52" quotePrefix="1" applyFont="1" applyFill="1">
      <alignment vertical="center"/>
    </xf>
    <xf numFmtId="0" fontId="39" fillId="34" borderId="273" xfId="52" applyFont="1" applyFill="1" applyBorder="1" applyAlignment="1">
      <alignment horizontal="center" vertical="center" wrapText="1"/>
    </xf>
    <xf numFmtId="0" fontId="39" fillId="34" borderId="257" xfId="52" applyFont="1" applyFill="1" applyBorder="1" applyAlignment="1">
      <alignment horizontal="center" vertical="center" wrapText="1"/>
    </xf>
    <xf numFmtId="0" fontId="39" fillId="34" borderId="258" xfId="52" applyFont="1" applyFill="1" applyBorder="1" applyAlignment="1">
      <alignment horizontal="center" vertical="center" wrapText="1"/>
    </xf>
    <xf numFmtId="1" fontId="35" fillId="34" borderId="357" xfId="52" applyNumberFormat="1" applyFont="1" applyFill="1" applyBorder="1" applyAlignment="1">
      <alignment horizontal="center" vertical="center" wrapText="1"/>
    </xf>
    <xf numFmtId="190" fontId="35" fillId="34" borderId="324" xfId="52" applyNumberFormat="1" applyFont="1" applyFill="1" applyBorder="1" applyAlignment="1">
      <alignment horizontal="center" vertical="center" wrapText="1"/>
    </xf>
    <xf numFmtId="190" fontId="35" fillId="34" borderId="325" xfId="52" applyNumberFormat="1" applyFont="1" applyFill="1" applyBorder="1" applyAlignment="1">
      <alignment horizontal="center" vertical="center" wrapText="1"/>
    </xf>
    <xf numFmtId="1" fontId="35" fillId="34" borderId="358" xfId="52" applyNumberFormat="1" applyFont="1" applyFill="1" applyBorder="1" applyAlignment="1">
      <alignment horizontal="center" vertical="center" wrapText="1"/>
    </xf>
    <xf numFmtId="190" fontId="38" fillId="34" borderId="359" xfId="52" applyNumberFormat="1" applyFont="1" applyFill="1" applyBorder="1" applyAlignment="1">
      <alignment horizontal="center" vertical="center" wrapText="1"/>
    </xf>
    <xf numFmtId="190" fontId="27" fillId="34" borderId="360" xfId="52" applyNumberFormat="1" applyFont="1" applyFill="1" applyBorder="1" applyAlignment="1">
      <alignment horizontal="center" vertical="center" wrapText="1"/>
    </xf>
    <xf numFmtId="190" fontId="27" fillId="34" borderId="361" xfId="52" applyNumberFormat="1" applyFont="1" applyFill="1" applyBorder="1" applyAlignment="1">
      <alignment horizontal="center" vertical="center" wrapText="1"/>
    </xf>
    <xf numFmtId="190" fontId="27" fillId="34" borderId="362" xfId="52" applyNumberFormat="1" applyFont="1" applyFill="1" applyBorder="1" applyAlignment="1">
      <alignment horizontal="center" vertical="center" wrapText="1"/>
    </xf>
    <xf numFmtId="0" fontId="35" fillId="6" borderId="44" xfId="52" applyFont="1" applyFill="1" applyBorder="1" applyAlignment="1" applyProtection="1">
      <alignment horizontal="center" vertical="center"/>
      <protection locked="0"/>
    </xf>
    <xf numFmtId="0" fontId="35" fillId="34" borderId="44" xfId="52" applyFont="1" applyFill="1" applyBorder="1" applyAlignment="1">
      <alignment horizontal="center" vertical="center"/>
    </xf>
    <xf numFmtId="0" fontId="38" fillId="0" borderId="236" xfId="52" applyFont="1" applyBorder="1" applyAlignment="1">
      <alignment horizontal="center" vertical="center" wrapText="1"/>
    </xf>
    <xf numFmtId="0" fontId="35" fillId="44" borderId="236" xfId="52" applyFont="1" applyFill="1" applyBorder="1" applyAlignment="1" applyProtection="1">
      <alignment horizontal="left" vertical="center" wrapText="1"/>
      <protection locked="0"/>
    </xf>
    <xf numFmtId="0" fontId="35" fillId="44" borderId="243" xfId="52" applyFont="1" applyFill="1" applyBorder="1" applyAlignment="1" applyProtection="1">
      <alignment horizontal="left" vertical="center" wrapText="1"/>
      <protection locked="0"/>
    </xf>
    <xf numFmtId="0" fontId="35" fillId="44" borderId="241" xfId="52" applyFont="1" applyFill="1" applyBorder="1" applyAlignment="1" applyProtection="1">
      <alignment horizontal="left" vertical="center" wrapText="1"/>
      <protection locked="0"/>
    </xf>
    <xf numFmtId="0" fontId="35" fillId="44" borderId="240" xfId="52" applyFont="1" applyFill="1" applyBorder="1" applyAlignment="1" applyProtection="1">
      <alignment horizontal="left" vertical="center" wrapText="1"/>
      <protection locked="0"/>
    </xf>
    <xf numFmtId="0" fontId="35" fillId="44" borderId="240" xfId="52" applyFont="1" applyFill="1" applyBorder="1" applyAlignment="1" applyProtection="1">
      <alignment horizontal="center" vertical="center" wrapText="1"/>
      <protection locked="0"/>
    </xf>
    <xf numFmtId="0" fontId="35" fillId="44" borderId="243" xfId="52" applyFont="1" applyFill="1" applyBorder="1" applyAlignment="1" applyProtection="1">
      <alignment horizontal="center" vertical="center" wrapText="1"/>
      <protection locked="0"/>
    </xf>
    <xf numFmtId="0" fontId="35" fillId="44" borderId="241" xfId="52" applyFont="1" applyFill="1" applyBorder="1" applyAlignment="1" applyProtection="1">
      <alignment horizontal="center" vertical="center" wrapText="1"/>
      <protection locked="0"/>
    </xf>
    <xf numFmtId="0" fontId="35" fillId="44" borderId="244" xfId="52" applyFont="1" applyFill="1" applyBorder="1" applyAlignment="1" applyProtection="1">
      <alignment horizontal="center" vertical="center" wrapText="1"/>
      <protection locked="0"/>
    </xf>
    <xf numFmtId="0" fontId="27" fillId="0" borderId="363" xfId="52" applyFont="1" applyBorder="1" applyAlignment="1">
      <alignment horizontal="center" vertical="center" wrapText="1"/>
    </xf>
    <xf numFmtId="0" fontId="27" fillId="0" borderId="346" xfId="52" applyFont="1" applyBorder="1" applyAlignment="1">
      <alignment horizontal="center" vertical="center" wrapText="1"/>
    </xf>
    <xf numFmtId="0" fontId="27" fillId="0" borderId="347" xfId="52" applyFont="1" applyBorder="1" applyAlignment="1">
      <alignment horizontal="center" vertical="center" wrapText="1"/>
    </xf>
    <xf numFmtId="0" fontId="35" fillId="38" borderId="67" xfId="52" applyFont="1" applyFill="1" applyBorder="1" applyAlignment="1" applyProtection="1">
      <alignment horizontal="center" vertical="center"/>
      <protection locked="0"/>
    </xf>
    <xf numFmtId="0" fontId="35" fillId="34" borderId="49" xfId="52" applyFont="1" applyFill="1" applyBorder="1" applyAlignment="1">
      <alignment horizontal="center" vertical="center"/>
    </xf>
    <xf numFmtId="0" fontId="35" fillId="44" borderId="67" xfId="52" applyFont="1" applyFill="1" applyBorder="1" applyAlignment="1" applyProtection="1">
      <alignment horizontal="center" vertical="center"/>
      <protection locked="0"/>
    </xf>
    <xf numFmtId="4" fontId="35" fillId="0" borderId="44" xfId="52" applyNumberFormat="1" applyFont="1" applyBorder="1" applyAlignment="1">
      <alignment horizontal="center" vertical="center"/>
    </xf>
    <xf numFmtId="0" fontId="35" fillId="44" borderId="245" xfId="52" applyFont="1" applyFill="1" applyBorder="1" applyAlignment="1" applyProtection="1">
      <alignment horizontal="left" vertical="center" wrapText="1"/>
      <protection locked="0"/>
    </xf>
    <xf numFmtId="0" fontId="35" fillId="44" borderId="0" xfId="52" applyFont="1" applyFill="1" applyAlignment="1" applyProtection="1">
      <alignment horizontal="left" vertical="center" wrapText="1"/>
      <protection locked="0"/>
    </xf>
    <xf numFmtId="0" fontId="35" fillId="44" borderId="70" xfId="52" applyFont="1" applyFill="1" applyBorder="1" applyAlignment="1" applyProtection="1">
      <alignment horizontal="left" vertical="center" wrapText="1"/>
      <protection locked="0"/>
    </xf>
    <xf numFmtId="0" fontId="35" fillId="44" borderId="77" xfId="52" applyFont="1" applyFill="1" applyBorder="1" applyAlignment="1" applyProtection="1">
      <alignment horizontal="left" vertical="center" wrapText="1"/>
      <protection locked="0"/>
    </xf>
    <xf numFmtId="0" fontId="27" fillId="0" borderId="364" xfId="52" applyFont="1" applyBorder="1" applyAlignment="1">
      <alignment horizontal="center" vertical="center" wrapText="1"/>
    </xf>
    <xf numFmtId="0" fontId="27" fillId="0" borderId="352" xfId="52" applyFont="1" applyBorder="1" applyAlignment="1">
      <alignment horizontal="center" vertical="center" wrapText="1"/>
    </xf>
    <xf numFmtId="0" fontId="27" fillId="0" borderId="353" xfId="52" applyFont="1" applyBorder="1" applyAlignment="1">
      <alignment horizontal="center" vertical="center" wrapText="1"/>
    </xf>
    <xf numFmtId="4" fontId="35" fillId="0" borderId="49" xfId="52" applyNumberFormat="1" applyFont="1" applyBorder="1" applyAlignment="1">
      <alignment horizontal="center" vertical="center"/>
    </xf>
    <xf numFmtId="0" fontId="35" fillId="38" borderId="49" xfId="52" applyFont="1" applyFill="1" applyBorder="1" applyAlignment="1" applyProtection="1">
      <alignment horizontal="center" vertical="center"/>
      <protection locked="0"/>
    </xf>
    <xf numFmtId="0" fontId="38" fillId="0" borderId="0" xfId="52" applyFont="1" applyAlignment="1"/>
    <xf numFmtId="0" fontId="38" fillId="0" borderId="0" xfId="52" applyFont="1" applyAlignment="1">
      <alignment horizontal="left"/>
    </xf>
    <xf numFmtId="0" fontId="84" fillId="0" borderId="0" xfId="52" applyFont="1" applyAlignment="1"/>
    <xf numFmtId="0" fontId="27" fillId="0" borderId="0" xfId="52" applyFont="1" applyAlignment="1">
      <alignment horizontal="right" vertical="center"/>
    </xf>
    <xf numFmtId="0" fontId="38" fillId="0" borderId="273" xfId="52" applyFont="1" applyBorder="1" applyAlignment="1">
      <alignment horizontal="center" vertical="center" wrapText="1"/>
    </xf>
    <xf numFmtId="0" fontId="35" fillId="44" borderId="273" xfId="52" applyFont="1" applyFill="1" applyBorder="1" applyAlignment="1" applyProtection="1">
      <alignment horizontal="left" vertical="center" wrapText="1"/>
      <protection locked="0"/>
    </xf>
    <xf numFmtId="0" fontId="35" fillId="44" borderId="257" xfId="52" applyFont="1" applyFill="1" applyBorder="1" applyAlignment="1" applyProtection="1">
      <alignment horizontal="left" vertical="center" wrapText="1"/>
      <protection locked="0"/>
    </xf>
    <xf numFmtId="0" fontId="35" fillId="44" borderId="249" xfId="52" applyFont="1" applyFill="1" applyBorder="1" applyAlignment="1" applyProtection="1">
      <alignment horizontal="left" vertical="center" wrapText="1"/>
      <protection locked="0"/>
    </xf>
    <xf numFmtId="0" fontId="35" fillId="44" borderId="248" xfId="52" applyFont="1" applyFill="1" applyBorder="1" applyAlignment="1" applyProtection="1">
      <alignment horizontal="left" vertical="center" wrapText="1"/>
      <protection locked="0"/>
    </xf>
    <xf numFmtId="0" fontId="27" fillId="34" borderId="140" xfId="52" applyFont="1" applyFill="1" applyBorder="1" applyAlignment="1">
      <alignment horizontal="center" vertical="center" wrapText="1"/>
    </xf>
    <xf numFmtId="0" fontId="27" fillId="0" borderId="365" xfId="52" applyFont="1" applyBorder="1" applyAlignment="1">
      <alignment horizontal="center" vertical="center" wrapText="1"/>
    </xf>
    <xf numFmtId="0" fontId="27" fillId="0" borderId="361" xfId="52" applyFont="1" applyBorder="1" applyAlignment="1">
      <alignment horizontal="center" vertical="center" wrapText="1"/>
    </xf>
    <xf numFmtId="0" fontId="27" fillId="0" borderId="362" xfId="52" applyFont="1" applyBorder="1" applyAlignment="1">
      <alignment horizontal="center" vertical="center" wrapText="1"/>
    </xf>
    <xf numFmtId="0" fontId="38" fillId="0" borderId="0" xfId="52" applyFont="1" applyAlignment="1">
      <alignment horizontal="justify" vertical="center" wrapText="1"/>
    </xf>
    <xf numFmtId="0" fontId="87" fillId="34" borderId="0" xfId="52" applyFont="1" applyFill="1">
      <alignment vertical="center"/>
    </xf>
    <xf numFmtId="0" fontId="87" fillId="34" borderId="0" xfId="52" applyFont="1" applyFill="1" applyAlignment="1">
      <alignment horizontal="center" vertical="center"/>
    </xf>
    <xf numFmtId="0" fontId="88" fillId="34" borderId="0" xfId="52" applyFont="1" applyFill="1" applyAlignment="1">
      <alignment horizontal="left" vertical="center"/>
    </xf>
    <xf numFmtId="0" fontId="87" fillId="34" borderId="0" xfId="52" applyFont="1" applyFill="1" applyAlignment="1">
      <alignment horizontal="left" vertical="center"/>
    </xf>
    <xf numFmtId="0" fontId="89" fillId="34" borderId="0" xfId="52" applyFont="1" applyFill="1" applyAlignment="1">
      <alignment horizontal="left" vertical="center"/>
    </xf>
    <xf numFmtId="0" fontId="87" fillId="44" borderId="73" xfId="52" applyFont="1" applyFill="1" applyBorder="1" applyAlignment="1" applyProtection="1">
      <alignment horizontal="center" vertical="center"/>
      <protection locked="0"/>
    </xf>
    <xf numFmtId="0" fontId="90" fillId="34" borderId="0" xfId="52" applyFont="1" applyFill="1" applyAlignment="1">
      <alignment horizontal="left" vertical="center"/>
    </xf>
    <xf numFmtId="0" fontId="89" fillId="34" borderId="0" xfId="52" applyFont="1" applyFill="1">
      <alignment vertical="center"/>
    </xf>
    <xf numFmtId="0" fontId="87" fillId="34" borderId="73" xfId="52" applyFont="1" applyFill="1" applyBorder="1" applyAlignment="1">
      <alignment horizontal="center" vertical="center"/>
    </xf>
    <xf numFmtId="20" fontId="87" fillId="44" borderId="73" xfId="52" applyNumberFormat="1" applyFont="1" applyFill="1" applyBorder="1" applyAlignment="1" applyProtection="1">
      <alignment horizontal="center" vertical="center"/>
      <protection locked="0"/>
    </xf>
    <xf numFmtId="20" fontId="87" fillId="34" borderId="73" xfId="52" applyNumberFormat="1" applyFont="1" applyFill="1" applyBorder="1" applyAlignment="1">
      <alignment horizontal="center" vertical="center"/>
    </xf>
    <xf numFmtId="0" fontId="87" fillId="34" borderId="73" xfId="39" applyNumberFormat="1" applyFont="1" applyFill="1" applyBorder="1" applyAlignment="1" applyProtection="1">
      <alignment horizontal="center" vertical="center"/>
    </xf>
    <xf numFmtId="191" fontId="87" fillId="34" borderId="73" xfId="52" applyNumberFormat="1" applyFont="1" applyFill="1" applyBorder="1" applyAlignment="1">
      <alignment horizontal="center" vertical="center"/>
    </xf>
    <xf numFmtId="0" fontId="87" fillId="44" borderId="73" xfId="52" applyFont="1" applyFill="1" applyBorder="1" applyAlignment="1" applyProtection="1">
      <alignment horizontal="left" vertical="center"/>
      <protection locked="0"/>
    </xf>
    <xf numFmtId="0" fontId="35" fillId="0" borderId="291" xfId="52" applyFont="1" applyBorder="1" applyAlignment="1">
      <alignment horizontal="center" vertical="center"/>
    </xf>
    <xf numFmtId="0" fontId="35" fillId="0" borderId="304" xfId="52" applyFont="1" applyBorder="1" applyAlignment="1">
      <alignment horizontal="center" vertical="center"/>
    </xf>
    <xf numFmtId="0" fontId="35" fillId="0" borderId="292" xfId="52" applyFont="1" applyBorder="1" applyAlignment="1">
      <alignment horizontal="center" vertical="center"/>
    </xf>
    <xf numFmtId="0" fontId="38" fillId="0" borderId="237" xfId="52" applyFont="1" applyBorder="1">
      <alignment vertical="center"/>
    </xf>
    <xf numFmtId="0" fontId="38" fillId="0" borderId="228" xfId="52" applyFont="1" applyBorder="1">
      <alignment vertical="center"/>
    </xf>
    <xf numFmtId="0" fontId="38" fillId="0" borderId="231" xfId="52" applyFont="1" applyBorder="1" applyAlignment="1">
      <alignment vertical="center" wrapText="1"/>
    </xf>
    <xf numFmtId="190" fontId="38" fillId="34" borderId="345" xfId="52" applyNumberFormat="1" applyFont="1" applyFill="1" applyBorder="1" applyAlignment="1">
      <alignment horizontal="center" vertical="center" wrapText="1"/>
    </xf>
    <xf numFmtId="190" fontId="38" fillId="34" borderId="346" xfId="52" applyNumberFormat="1" applyFont="1" applyFill="1" applyBorder="1" applyAlignment="1">
      <alignment horizontal="center" vertical="center" wrapText="1"/>
    </xf>
    <xf numFmtId="190" fontId="38" fillId="34" borderId="347" xfId="52" applyNumberFormat="1" applyFont="1" applyFill="1" applyBorder="1" applyAlignment="1">
      <alignment horizontal="center" vertical="center" wrapText="1"/>
    </xf>
    <xf numFmtId="190" fontId="38" fillId="34" borderId="205" xfId="52" applyNumberFormat="1" applyFont="1" applyFill="1" applyBorder="1" applyAlignment="1">
      <alignment horizontal="center" vertical="center" wrapText="1"/>
    </xf>
    <xf numFmtId="190" fontId="38" fillId="34" borderId="352" xfId="52" applyNumberFormat="1" applyFont="1" applyFill="1" applyBorder="1" applyAlignment="1">
      <alignment horizontal="center" vertical="center" wrapText="1"/>
    </xf>
    <xf numFmtId="190" fontId="38" fillId="34" borderId="353" xfId="52" applyNumberFormat="1" applyFont="1" applyFill="1" applyBorder="1" applyAlignment="1">
      <alignment horizontal="center" vertical="center" wrapText="1"/>
    </xf>
    <xf numFmtId="190" fontId="38" fillId="34" borderId="360" xfId="52" applyNumberFormat="1" applyFont="1" applyFill="1" applyBorder="1" applyAlignment="1">
      <alignment horizontal="center" vertical="center" wrapText="1"/>
    </xf>
    <xf numFmtId="190" fontId="38" fillId="34" borderId="361" xfId="52" applyNumberFormat="1" applyFont="1" applyFill="1" applyBorder="1" applyAlignment="1">
      <alignment horizontal="center" vertical="center" wrapText="1"/>
    </xf>
    <xf numFmtId="190" fontId="38" fillId="34" borderId="362" xfId="52" applyNumberFormat="1" applyFont="1" applyFill="1" applyBorder="1" applyAlignment="1">
      <alignment horizontal="center" vertical="center" wrapText="1"/>
    </xf>
    <xf numFmtId="0" fontId="38" fillId="0" borderId="363" xfId="52" applyFont="1" applyBorder="1" applyAlignment="1">
      <alignment horizontal="center" vertical="center" wrapText="1"/>
    </xf>
    <xf numFmtId="0" fontId="38" fillId="0" borderId="346" xfId="52" applyFont="1" applyBorder="1" applyAlignment="1">
      <alignment horizontal="center" vertical="center" wrapText="1"/>
    </xf>
    <xf numFmtId="0" fontId="38" fillId="0" borderId="347" xfId="52" applyFont="1" applyBorder="1" applyAlignment="1">
      <alignment horizontal="center" vertical="center" wrapText="1"/>
    </xf>
    <xf numFmtId="0" fontId="38" fillId="0" borderId="364" xfId="52" applyFont="1" applyBorder="1" applyAlignment="1">
      <alignment horizontal="center" vertical="center" wrapText="1"/>
    </xf>
    <xf numFmtId="0" fontId="38" fillId="0" borderId="352" xfId="52" applyFont="1" applyBorder="1" applyAlignment="1">
      <alignment horizontal="center" vertical="center" wrapText="1"/>
    </xf>
    <xf numFmtId="0" fontId="38" fillId="0" borderId="353" xfId="52" applyFont="1" applyBorder="1" applyAlignment="1">
      <alignment horizontal="center" vertical="center" wrapText="1"/>
    </xf>
    <xf numFmtId="0" fontId="38" fillId="0" borderId="365" xfId="52" applyFont="1" applyBorder="1" applyAlignment="1">
      <alignment horizontal="center" vertical="center" wrapText="1"/>
    </xf>
    <xf numFmtId="0" fontId="38" fillId="0" borderId="361" xfId="52" applyFont="1" applyBorder="1" applyAlignment="1">
      <alignment horizontal="center" vertical="center" wrapText="1"/>
    </xf>
    <xf numFmtId="0" fontId="38" fillId="0" borderId="362" xfId="52" applyFont="1" applyBorder="1" applyAlignment="1">
      <alignment horizontal="center" vertical="center" wrapText="1"/>
    </xf>
    <xf numFmtId="0" fontId="6" fillId="34" borderId="0" xfId="52" applyFill="1">
      <alignment vertical="center"/>
    </xf>
    <xf numFmtId="0" fontId="86" fillId="34" borderId="0" xfId="52" applyFont="1" applyFill="1" applyAlignment="1">
      <alignment horizontal="left" vertical="center"/>
    </xf>
    <xf numFmtId="0" fontId="27" fillId="44" borderId="73" xfId="52" applyFont="1" applyFill="1" applyBorder="1" applyAlignment="1">
      <alignment horizontal="left" vertical="center"/>
    </xf>
    <xf numFmtId="0" fontId="27" fillId="6" borderId="73" xfId="52" applyFont="1" applyFill="1" applyBorder="1" applyAlignment="1">
      <alignment horizontal="left" vertical="center"/>
    </xf>
    <xf numFmtId="0" fontId="91" fillId="34" borderId="0" xfId="52" applyFont="1" applyFill="1" applyAlignment="1">
      <alignment horizontal="left" vertical="center"/>
    </xf>
    <xf numFmtId="0" fontId="27" fillId="34" borderId="0" xfId="52" applyFont="1" applyFill="1" applyAlignment="1">
      <alignment horizontal="left" vertical="center"/>
    </xf>
    <xf numFmtId="0" fontId="84" fillId="34" borderId="0" xfId="52" applyFont="1" applyFill="1">
      <alignment vertical="center"/>
    </xf>
    <xf numFmtId="0" fontId="27" fillId="34" borderId="73" xfId="52" applyFont="1" applyFill="1" applyBorder="1" applyAlignment="1">
      <alignment horizontal="center" vertical="center"/>
    </xf>
    <xf numFmtId="0" fontId="27" fillId="34" borderId="0" xfId="52" applyFont="1" applyFill="1" applyAlignment="1">
      <alignment horizontal="center" vertical="center"/>
    </xf>
    <xf numFmtId="0" fontId="92" fillId="34" borderId="0" xfId="52" applyFont="1" applyFill="1" applyAlignment="1">
      <alignment horizontal="left" vertical="center"/>
    </xf>
    <xf numFmtId="0" fontId="27" fillId="34" borderId="73" xfId="52" applyFont="1" applyFill="1" applyBorder="1" applyAlignment="1">
      <alignment horizontal="left" vertical="center"/>
    </xf>
    <xf numFmtId="0" fontId="92" fillId="34" borderId="0" xfId="52" applyFont="1" applyFill="1">
      <alignment vertical="center"/>
    </xf>
    <xf numFmtId="0" fontId="27" fillId="34" borderId="0" xfId="52" applyFont="1" applyFill="1" applyAlignment="1">
      <alignment vertical="center" wrapText="1"/>
    </xf>
    <xf numFmtId="0" fontId="27" fillId="34" borderId="0" xfId="52" applyFont="1" applyFill="1" applyAlignment="1">
      <alignment horizontal="left" vertical="center" indent="1"/>
    </xf>
    <xf numFmtId="0" fontId="92" fillId="34" borderId="0" xfId="52" applyFont="1" applyFill="1" applyAlignment="1">
      <alignment vertical="center" shrinkToFit="1"/>
    </xf>
    <xf numFmtId="0" fontId="38" fillId="34" borderId="0" xfId="52" applyFont="1" applyFill="1" applyAlignment="1"/>
    <xf numFmtId="0" fontId="38" fillId="34" borderId="0" xfId="52" applyFont="1" applyFill="1">
      <alignment vertical="center"/>
    </xf>
    <xf numFmtId="0" fontId="38" fillId="34" borderId="0" xfId="52" applyFont="1" applyFill="1" applyAlignment="1">
      <alignment vertical="center" wrapText="1"/>
    </xf>
    <xf numFmtId="0" fontId="38" fillId="34" borderId="0" xfId="52" applyFont="1" applyFill="1" applyAlignment="1">
      <alignment horizontal="justify" vertical="center" wrapText="1"/>
    </xf>
    <xf numFmtId="0" fontId="93" fillId="34" borderId="0" xfId="52" applyFont="1" applyFill="1">
      <alignment vertical="center"/>
    </xf>
    <xf numFmtId="0" fontId="35" fillId="34" borderId="73" xfId="52" applyFont="1" applyFill="1" applyBorder="1" applyAlignment="1">
      <alignment horizontal="center" vertical="center"/>
    </xf>
    <xf numFmtId="0" fontId="35" fillId="34" borderId="73" xfId="52" applyFont="1" applyFill="1" applyBorder="1">
      <alignment vertical="center"/>
    </xf>
    <xf numFmtId="0" fontId="87" fillId="34" borderId="204" xfId="52" applyFont="1" applyFill="1" applyBorder="1" applyAlignment="1">
      <alignment horizontal="center" vertical="center"/>
    </xf>
    <xf numFmtId="0" fontId="87" fillId="34" borderId="301" xfId="52" applyFont="1" applyFill="1" applyBorder="1" applyAlignment="1">
      <alignment horizontal="center" vertical="center"/>
    </xf>
    <xf numFmtId="0" fontId="87" fillId="34" borderId="302" xfId="52" applyFont="1" applyFill="1" applyBorder="1" applyAlignment="1">
      <alignment horizontal="center" vertical="center"/>
    </xf>
    <xf numFmtId="0" fontId="87" fillId="34" borderId="303" xfId="52" applyFont="1" applyFill="1" applyBorder="1" applyAlignment="1">
      <alignment horizontal="center" vertical="center"/>
    </xf>
    <xf numFmtId="0" fontId="35" fillId="34" borderId="73" xfId="52" applyFont="1" applyFill="1" applyBorder="1" applyAlignment="1">
      <alignment vertical="center" shrinkToFit="1"/>
    </xf>
    <xf numFmtId="0" fontId="94" fillId="34" borderId="366" xfId="52" applyFont="1" applyFill="1" applyBorder="1" applyAlignment="1">
      <alignment horizontal="center" vertical="center"/>
    </xf>
    <xf numFmtId="0" fontId="94" fillId="34" borderId="295" xfId="52" applyFont="1" applyFill="1" applyBorder="1">
      <alignment vertical="center"/>
    </xf>
    <xf numFmtId="0" fontId="94" fillId="34" borderId="328" xfId="52" applyFont="1" applyFill="1" applyBorder="1">
      <alignment vertical="center"/>
    </xf>
    <xf numFmtId="0" fontId="87" fillId="34" borderId="296" xfId="52" applyFont="1" applyFill="1" applyBorder="1">
      <alignment vertical="center"/>
    </xf>
    <xf numFmtId="0" fontId="94" fillId="34" borderId="367" xfId="52" applyFont="1" applyFill="1" applyBorder="1" applyAlignment="1">
      <alignment horizontal="center" vertical="center"/>
    </xf>
    <xf numFmtId="0" fontId="94" fillId="34" borderId="337" xfId="52" applyFont="1" applyFill="1" applyBorder="1">
      <alignment vertical="center"/>
    </xf>
    <xf numFmtId="0" fontId="94" fillId="34" borderId="73" xfId="52" applyFont="1" applyFill="1" applyBorder="1">
      <alignment vertical="center"/>
    </xf>
    <xf numFmtId="0" fontId="87" fillId="34" borderId="73" xfId="52" applyFont="1" applyFill="1" applyBorder="1">
      <alignment vertical="center"/>
    </xf>
    <xf numFmtId="0" fontId="87" fillId="34" borderId="333" xfId="52" applyFont="1" applyFill="1" applyBorder="1">
      <alignment vertical="center"/>
    </xf>
    <xf numFmtId="0" fontId="94" fillId="34" borderId="368" xfId="52" applyFont="1" applyFill="1" applyBorder="1" applyAlignment="1">
      <alignment horizontal="center" vertical="center"/>
    </xf>
    <xf numFmtId="0" fontId="94" fillId="34" borderId="247" xfId="52" applyFont="1" applyFill="1" applyBorder="1">
      <alignment vertical="center"/>
    </xf>
    <xf numFmtId="0" fontId="94" fillId="34" borderId="44" xfId="52" applyFont="1" applyFill="1" applyBorder="1">
      <alignment vertical="center"/>
    </xf>
    <xf numFmtId="0" fontId="87" fillId="34" borderId="367" xfId="52" applyFont="1" applyFill="1" applyBorder="1" applyAlignment="1">
      <alignment horizontal="center" vertical="center"/>
    </xf>
    <xf numFmtId="0" fontId="87" fillId="34" borderId="337" xfId="52" applyFont="1" applyFill="1" applyBorder="1">
      <alignment vertical="center"/>
    </xf>
    <xf numFmtId="0" fontId="87" fillId="34" borderId="234" xfId="52" applyFont="1" applyFill="1" applyBorder="1" applyAlignment="1">
      <alignment horizontal="center" vertical="center"/>
    </xf>
    <xf numFmtId="0" fontId="87" fillId="34" borderId="298" xfId="52" applyFont="1" applyFill="1" applyBorder="1">
      <alignment vertical="center"/>
    </xf>
    <xf numFmtId="0" fontId="94" fillId="34" borderId="251" xfId="52" applyFont="1" applyFill="1" applyBorder="1">
      <alignment vertical="center"/>
    </xf>
    <xf numFmtId="0" fontId="87" fillId="34" borderId="251" xfId="52" applyFont="1" applyFill="1" applyBorder="1">
      <alignment vertical="center"/>
    </xf>
    <xf numFmtId="0" fontId="87" fillId="34" borderId="299" xfId="52" applyFont="1" applyFill="1" applyBorder="1">
      <alignment vertical="center"/>
    </xf>
  </cellXfs>
  <cellStyles count="7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パーセント 3" xfId="31"/>
    <cellStyle name="メモ" xfId="32" builtinId="10" customBuiltin="1"/>
    <cellStyle name="リンク セル" xfId="33" builtinId="24" customBuiltin="1"/>
    <cellStyle name="入力" xfId="34" builtinId="20" customBuiltin="1"/>
    <cellStyle name="出力" xfId="35" builtinId="21" customBuiltin="1"/>
    <cellStyle name="悪い" xfId="36" builtinId="27" customBuiltin="1"/>
    <cellStyle name="桁区切り 2" xfId="37"/>
    <cellStyle name="桁区切り 2 2" xfId="38"/>
    <cellStyle name="桁区切り 3" xfId="39"/>
    <cellStyle name="桁区切り 3 2" xfId="40"/>
    <cellStyle name="桁区切り 4" xfId="41"/>
    <cellStyle name="標準" xfId="0" builtinId="0"/>
    <cellStyle name="標準 2" xfId="42"/>
    <cellStyle name="標準 2 2" xfId="43"/>
    <cellStyle name="標準 2 2 2" xfId="44"/>
    <cellStyle name="標準 2 3" xfId="45"/>
    <cellStyle name="標準 2_【編集済】一覧表" xfId="46"/>
    <cellStyle name="標準 3" xfId="47"/>
    <cellStyle name="標準 3 2" xfId="48"/>
    <cellStyle name="標準 3 2 2" xfId="49"/>
    <cellStyle name="標準 3 3" xfId="50"/>
    <cellStyle name="標準 3_【編集済】一覧表" xfId="51"/>
    <cellStyle name="標準 4" xfId="52"/>
    <cellStyle name="標準_21tokuyo2501" xfId="53"/>
    <cellStyle name="標準_Sheet1" xfId="54"/>
    <cellStyle name="標準_【編集済】一覧表" xfId="55"/>
    <cellStyle name="標準_介護老人福祉施設（加算届）" xfId="56"/>
    <cellStyle name="標準_別紙７（勤務表）" xfId="57"/>
    <cellStyle name="標準_特定施設（加算届）" xfId="58"/>
    <cellStyle name="標準_訪問介護（加算届）" xfId="59"/>
    <cellStyle name="標準_通所介護（加算届）" xfId="60"/>
    <cellStyle name="標準_通所介護（加算届） 2" xfId="61"/>
    <cellStyle name="良い" xfId="62" builtinId="26" customBuiltin="1"/>
    <cellStyle name="見出し 1" xfId="63" builtinId="16" customBuiltin="1"/>
    <cellStyle name="見出し 2" xfId="64" builtinId="17" customBuiltin="1"/>
    <cellStyle name="見出し 3" xfId="65" builtinId="18" customBuiltin="1"/>
    <cellStyle name="見出し 4" xfId="66" builtinId="19" customBuiltin="1"/>
    <cellStyle name="計算" xfId="67" builtinId="22" customBuiltin="1"/>
    <cellStyle name="説明文" xfId="68" builtinId="53" customBuiltin="1"/>
    <cellStyle name="警告文" xfId="69" builtinId="11" customBuiltin="1"/>
    <cellStyle name="集計" xfId="70" builtinId="25" customBuiltin="1"/>
  </cellStyles>
  <dxfs count="3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808080"/>
        </patternFill>
      </fill>
    </dxf>
    <dxf>
      <fill>
        <patternFill>
          <bgColor rgb="FF808080"/>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externalLink" Target="externalLinks/externalLink1.xml" /><Relationship Id="rId29" Type="http://schemas.openxmlformats.org/officeDocument/2006/relationships/externalLink" Target="externalLinks/externalLink2.xml" /><Relationship Id="rId30" Type="http://schemas.openxmlformats.org/officeDocument/2006/relationships/externalLink" Target="externalLinks/externalLink3.xml" /><Relationship Id="rId31" Type="http://schemas.openxmlformats.org/officeDocument/2006/relationships/externalLink" Target="externalLinks/externalLink4.xml" /><Relationship Id="rId32" Type="http://schemas.openxmlformats.org/officeDocument/2006/relationships/externalLink" Target="externalLinks/externalLink5.xml" /><Relationship Id="rId33" Type="http://schemas.openxmlformats.org/officeDocument/2006/relationships/externalLink" Target="externalLinks/externalLink6.xml" /><Relationship Id="rId34" Type="http://schemas.openxmlformats.org/officeDocument/2006/relationships/externalLink" Target="externalLinks/externalLink7.xml" /><Relationship Id="rId35" Type="http://schemas.openxmlformats.org/officeDocument/2006/relationships/theme" Target="theme/theme1.xml" /><Relationship Id="rId36" Type="http://schemas.openxmlformats.org/officeDocument/2006/relationships/sharedStrings" Target="sharedStrings.xml" /><Relationship Id="rId3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24</xdr:col>
      <xdr:colOff>106045</xdr:colOff>
      <xdr:row>34</xdr:row>
      <xdr:rowOff>180340</xdr:rowOff>
    </xdr:from>
    <xdr:to xmlns:xdr="http://schemas.openxmlformats.org/drawingml/2006/spreadsheetDrawing">
      <xdr:col>25</xdr:col>
      <xdr:colOff>201295</xdr:colOff>
      <xdr:row>38</xdr:row>
      <xdr:rowOff>10160</xdr:rowOff>
    </xdr:to>
    <xdr:sp macro="" textlink="">
      <xdr:nvSpPr>
        <xdr:cNvPr id="2" name="右矢印 1"/>
        <xdr:cNvSpPr/>
      </xdr:nvSpPr>
      <xdr:spPr>
        <a:xfrm>
          <a:off x="7087870" y="9847580"/>
          <a:ext cx="390525" cy="82042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226695</xdr:colOff>
      <xdr:row>62</xdr:row>
      <xdr:rowOff>194945</xdr:rowOff>
    </xdr:to>
    <xdr:sp macro="" textlink="">
      <xdr:nvSpPr>
        <xdr:cNvPr id="3" name="右矢印 2"/>
        <xdr:cNvSpPr/>
      </xdr:nvSpPr>
      <xdr:spPr>
        <a:xfrm>
          <a:off x="5932170" y="16532225"/>
          <a:ext cx="390525" cy="84836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24</xdr:col>
      <xdr:colOff>106045</xdr:colOff>
      <xdr:row>34</xdr:row>
      <xdr:rowOff>180340</xdr:rowOff>
    </xdr:from>
    <xdr:to xmlns:xdr="http://schemas.openxmlformats.org/drawingml/2006/spreadsheetDrawing">
      <xdr:col>25</xdr:col>
      <xdr:colOff>201295</xdr:colOff>
      <xdr:row>38</xdr:row>
      <xdr:rowOff>10160</xdr:rowOff>
    </xdr:to>
    <xdr:sp macro="" textlink="">
      <xdr:nvSpPr>
        <xdr:cNvPr id="4" name="右矢印 3"/>
        <xdr:cNvSpPr/>
      </xdr:nvSpPr>
      <xdr:spPr>
        <a:xfrm>
          <a:off x="7087870" y="9847580"/>
          <a:ext cx="390525" cy="82042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20</xdr:col>
      <xdr:colOff>131445</xdr:colOff>
      <xdr:row>59</xdr:row>
      <xdr:rowOff>89535</xdr:rowOff>
    </xdr:from>
    <xdr:to xmlns:xdr="http://schemas.openxmlformats.org/drawingml/2006/spreadsheetDrawing">
      <xdr:col>21</xdr:col>
      <xdr:colOff>226695</xdr:colOff>
      <xdr:row>62</xdr:row>
      <xdr:rowOff>194945</xdr:rowOff>
    </xdr:to>
    <xdr:sp macro="" textlink="">
      <xdr:nvSpPr>
        <xdr:cNvPr id="5" name="右矢印 4"/>
        <xdr:cNvSpPr/>
      </xdr:nvSpPr>
      <xdr:spPr>
        <a:xfrm>
          <a:off x="5932170" y="16532225"/>
          <a:ext cx="390525" cy="848360"/>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24</xdr:col>
      <xdr:colOff>101600</xdr:colOff>
      <xdr:row>34</xdr:row>
      <xdr:rowOff>174625</xdr:rowOff>
    </xdr:from>
    <xdr:to xmlns:xdr="http://schemas.openxmlformats.org/drawingml/2006/spreadsheetDrawing">
      <xdr:col>25</xdr:col>
      <xdr:colOff>203200</xdr:colOff>
      <xdr:row>38</xdr:row>
      <xdr:rowOff>9525</xdr:rowOff>
    </xdr:to>
    <xdr:sp macro="" textlink="">
      <xdr:nvSpPr>
        <xdr:cNvPr id="6" name="右矢印 5"/>
        <xdr:cNvSpPr>
          <a:spLocks noChangeArrowheads="1"/>
        </xdr:cNvSpPr>
      </xdr:nvSpPr>
      <xdr:spPr>
        <a:xfrm>
          <a:off x="7083425" y="9841865"/>
          <a:ext cx="396875" cy="825500"/>
        </a:xfrm>
        <a:prstGeom prst="rightArrow">
          <a:avLst>
            <a:gd name="adj1" fmla="val 50000"/>
            <a:gd name="adj2" fmla="val 50000"/>
          </a:avLst>
        </a:prstGeom>
        <a:solidFill>
          <a:srgbClr val="A6A6A6"/>
        </a:solidFill>
        <a:ln>
          <a:noFill/>
        </a:ln>
      </xdr:spPr>
    </xdr:sp>
    <xdr:clientData/>
  </xdr:twoCellAnchor>
  <xdr:twoCellAnchor>
    <xdr:from xmlns:xdr="http://schemas.openxmlformats.org/drawingml/2006/spreadsheetDrawing">
      <xdr:col>20</xdr:col>
      <xdr:colOff>129540</xdr:colOff>
      <xdr:row>59</xdr:row>
      <xdr:rowOff>92075</xdr:rowOff>
    </xdr:from>
    <xdr:to xmlns:xdr="http://schemas.openxmlformats.org/drawingml/2006/spreadsheetDrawing">
      <xdr:col>21</xdr:col>
      <xdr:colOff>231140</xdr:colOff>
      <xdr:row>62</xdr:row>
      <xdr:rowOff>193040</xdr:rowOff>
    </xdr:to>
    <xdr:sp macro="" textlink="">
      <xdr:nvSpPr>
        <xdr:cNvPr id="7" name="右矢印 6"/>
        <xdr:cNvSpPr>
          <a:spLocks noChangeArrowheads="1"/>
        </xdr:cNvSpPr>
      </xdr:nvSpPr>
      <xdr:spPr>
        <a:xfrm>
          <a:off x="5930265" y="16534765"/>
          <a:ext cx="396875" cy="843915"/>
        </a:xfrm>
        <a:prstGeom prst="rightArrow">
          <a:avLst>
            <a:gd name="adj1" fmla="val 50000"/>
            <a:gd name="adj2" fmla="val 50000"/>
          </a:avLst>
        </a:prstGeom>
        <a:solidFill>
          <a:srgbClr val="A6A6A6"/>
        </a:solidFill>
        <a:ln>
          <a:noFill/>
        </a:ln>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238125</xdr:rowOff>
    </xdr:from>
    <xdr:to xmlns:xdr="http://schemas.openxmlformats.org/drawingml/2006/spreadsheetDrawing">
      <xdr:col>22</xdr:col>
      <xdr:colOff>3465195</xdr:colOff>
      <xdr:row>56</xdr:row>
      <xdr:rowOff>238125</xdr:rowOff>
    </xdr:to>
    <xdr:sp macro="" textlink="">
      <xdr:nvSpPr>
        <xdr:cNvPr id="2" name="正方形/長方形 1"/>
        <xdr:cNvSpPr/>
      </xdr:nvSpPr>
      <xdr:spPr>
        <a:xfrm>
          <a:off x="552450" y="10239375"/>
          <a:ext cx="19190970"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2" name="正方形/長方形 1"/>
        <xdr:cNvSpPr/>
      </xdr:nvSpPr>
      <xdr:spPr>
        <a:xfrm>
          <a:off x="0" y="488315"/>
          <a:ext cx="1356360"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238125</xdr:rowOff>
    </xdr:from>
    <xdr:to xmlns:xdr="http://schemas.openxmlformats.org/drawingml/2006/spreadsheetDrawing">
      <xdr:col>22</xdr:col>
      <xdr:colOff>3465195</xdr:colOff>
      <xdr:row>56</xdr:row>
      <xdr:rowOff>238125</xdr:rowOff>
    </xdr:to>
    <xdr:sp macro="" textlink="">
      <xdr:nvSpPr>
        <xdr:cNvPr id="2" name="正方形/長方形 1"/>
        <xdr:cNvSpPr/>
      </xdr:nvSpPr>
      <xdr:spPr>
        <a:xfrm>
          <a:off x="552450" y="10239375"/>
          <a:ext cx="19190970" cy="33337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381635</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925185" y="781050"/>
          <a:ext cx="75565"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72</xdr:row>
      <xdr:rowOff>38100</xdr:rowOff>
    </xdr:from>
    <xdr:to xmlns:xdr="http://schemas.openxmlformats.org/drawingml/2006/spreadsheetDrawing">
      <xdr:col>15</xdr:col>
      <xdr:colOff>276225</xdr:colOff>
      <xdr:row>81</xdr:row>
      <xdr:rowOff>95250</xdr:rowOff>
    </xdr:to>
    <xdr:sp macro="" textlink="">
      <xdr:nvSpPr>
        <xdr:cNvPr id="3" name="正方形/長方形 2"/>
        <xdr:cNvSpPr/>
      </xdr:nvSpPr>
      <xdr:spPr>
        <a:xfrm>
          <a:off x="247650" y="16459200"/>
          <a:ext cx="13954125" cy="16478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4066;&#38263;&#37096;&#23616;\&#20445;&#20581;&#31119;&#31049;&#37096;\&#31119;&#31049;&#35506;\03-&#20171;&#35703;&#20445;&#38522;\03%20%20&#20581;&#38263;&#12304;&#12469;&#12540;&#12499;&#12473;&#12305;\07.%20&#22320;&#22495;&#23494;&#30528;&#22411;&#12469;&#12540;&#12499;&#12473;\&#9733;&#21152;&#31639;&#12539;&#22793;&#26356;&#23626;&#65288;&#27096;&#24335;&#65289;\R6.&#21152;&#31639;&#23626;\&#12304;&#20316;&#25104;&#20013;&#12305;02%20&#23450;&#26399;&#24033;&#22238;&#12539;&#38543;&#26178;&#23550;&#24540;&#22411;&#35370;&#21839;&#20171;&#35703;&#30475;&#35703;.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s://d.docs.live.net/&#24066;&#38263;&#37096;&#23616;/&#20445;&#20581;&#31119;&#31049;&#37096;/&#31119;&#31049;&#35506;/03-&#20171;&#35703;&#20445;&#38522;/03%20%20&#20581;&#38263;&#12304;&#12469;&#12540;&#12499;&#12473;&#12305;/07.%20&#22320;&#22495;&#23494;&#30528;&#22411;&#12469;&#12540;&#12499;&#12473;/&#9733;&#21152;&#31639;&#12539;&#22793;&#26356;&#23626;&#65288;&#27096;&#24335;&#65289;/R6.&#21152;&#31639;&#23626;/&#31119;&#23713;&#24066;&#21152;&#31639;&#27096;&#24335;R6.6&#65374;/&#12487;&#12452;.xlsx"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24066;&#38263;&#37096;&#23616;\&#20445;&#20581;&#31119;&#31049;&#37096;\&#31119;&#31049;&#35506;\03-&#20171;&#35703;&#20445;&#38522;\03%20%20&#20581;&#38263;&#12304;&#12469;&#12540;&#12499;&#12473;&#12305;\07.%20&#22320;&#22495;&#23494;&#30528;&#22411;&#12469;&#12540;&#12499;&#12473;\&#9733;&#21152;&#31639;&#12539;&#22793;&#26356;&#23626;&#65288;&#27096;&#24335;&#65289;\R6.&#21152;&#31639;&#23626;\&#12304;&#20316;&#25104;&#20013;&#12305;04%20&#35469;&#30693;&#30151;&#23550;&#24540;&#22411;&#36890;&#25152;&#20171;&#35703;.xlsx"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https://d.docs.live.net/&#24066;&#38263;&#37096;&#23616;/&#20445;&#20581;&#31119;&#31049;&#37096;/&#31119;&#31049;&#35506;/03-&#20171;&#35703;&#20445;&#38522;/03%20%20&#20581;&#38263;&#12304;&#12469;&#12540;&#12499;&#12473;&#12305;/07.%20&#22320;&#22495;&#23494;&#30528;&#22411;&#12469;&#12540;&#12499;&#12473;/&#9733;&#21152;&#31639;&#12539;&#22793;&#26356;&#23626;&#65288;&#27096;&#24335;&#65289;/R6.&#21152;&#31639;&#23626;/&#12304;&#20316;&#25104;&#20013;&#12305;02%20&#23450;&#26399;&#24033;&#22238;&#12539;&#38543;&#26178;&#23550;&#24540;&#22411;&#35370;&#21839;&#20171;&#35703;&#30475;&#35703;.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Users\r0078708\Desktop\&#20171;&#35703;&#22577;&#37228;&#25913;&#23450;&#32076;&#36942;&#25514;&#32622;&#32066;&#20102;&#12398;&#12383;&#12417;&#12398;&#23626;&#20986;&#26360;&#31561;\&#26032;&#12375;&#12356;&#12501;&#12457;&#12523;&#12480;&#12540;\&#21152;&#31639;&#21029;&#32025;&#65288;&#22320;&#22495;&#23494;&#30528;&#22411;&#36890;&#25152;&#20171;&#35703;&#65289;.xlsx"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24066;&#38263;&#37096;&#23616;\&#20445;&#20581;&#31119;&#31049;&#37096;\&#31119;&#31049;&#35506;\03-&#20171;&#35703;&#20445;&#38522;\03%20%20&#20581;&#38263;&#12304;&#12469;&#12540;&#12499;&#12473;&#12305;\07.%20&#22320;&#22495;&#23494;&#30528;&#22411;&#12469;&#12540;&#12499;&#12473;\&#9733;&#21152;&#31639;&#12539;&#22793;&#26356;&#23626;&#65288;&#27096;&#24335;&#65289;\R6.&#21152;&#31639;&#23626;\&#12304;&#20316;&#25104;&#20013;&#12305;10%20&#30475;&#35703;&#23567;&#35215;&#27169;&#22810;&#27231;&#33021;&#22411;&#23621;&#23429;&#20171;&#35703;.xlsx" TargetMode="External" /></Relationships>
</file>

<file path=xl/externalLinks/_rels/externalLink7.xml.rels><?xml version="1.0" encoding="UTF-8"?><Relationships xmlns="http://schemas.openxmlformats.org/package/2006/relationships"><Relationship Id="rId1" Type="http://schemas.openxmlformats.org/officeDocument/2006/relationships/externalLinkPath" Target="\&#9734;&#22312;&#23429;&#25351;&#23566;&#20418;\16_&#20196;&#21644;&#65302;&#24180;&#22577;&#37228;&#25913;&#23450;&#38306;&#20418;\04_&#21152;&#31639;&#23626;&#27096;&#24335;&#25913;&#23450;\&#12304;&#30000;&#20013;&#30906;&#35469;&#28168;&#12305;09_&#35469;&#30693;&#30151;&#23550;&#24540;&#22411;&#36890;&#25152;&#20171;&#35703;.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row r="17">
          <cell r="C17" t="str">
            <v>管理者</v>
          </cell>
          <cell r="D17" t="str">
            <v>オペレーター</v>
          </cell>
          <cell r="E17" t="str">
            <v>訪問介護員</v>
          </cell>
          <cell r="F17" t="str">
            <v>看護職員</v>
          </cell>
          <cell r="G17" t="str">
            <v>理学療法士</v>
          </cell>
          <cell r="H17" t="str">
            <v>作業療法士</v>
          </cell>
          <cell r="I17" t="str">
            <v>言語聴覚士</v>
          </cell>
          <cell r="J17" t="str">
            <v>計画作成責任者</v>
          </cell>
          <cell r="K17" t="str">
            <v>ー</v>
          </cell>
          <cell r="L17" t="str">
            <v>ー</v>
          </cell>
        </row>
      </sheetData>
      <sheetData sheetId="2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チェック表"/>
      <sheetName val="別紙1-3-2（地密）、別紙1-4-2（予防）"/>
      <sheetName val="別紙1-4-2（生活支援）"/>
      <sheetName val="備考（1－3）"/>
      <sheetName val="別紙3－2"/>
      <sheetName val="別紙50"/>
      <sheetName val="別紙５－２"/>
      <sheetName val="別紙５-B"/>
      <sheetName val="別紙５-B（記入例）"/>
      <sheetName val="別紙14－3"/>
      <sheetName val="別紙14－7"/>
      <sheetName val="別紙21"/>
      <sheetName val="別紙22"/>
      <sheetName val="別紙22－2"/>
      <sheetName val="別紙23"/>
      <sheetName val="別紙23－2"/>
      <sheetName val="別紙38"/>
      <sheetName val="参考様式２"/>
      <sheetName val="参考様式５-１"/>
      <sheetName val="参考様式５-２"/>
      <sheetName val="参考様式５-３"/>
      <sheetName val="参考様式５-４"/>
      <sheetName val="標準様式１（1枚版）"/>
      <sheetName val="標準様式１（100名）"/>
      <sheetName val="標準様式１シフト記号表（勤務時間帯）"/>
      <sheetName val="標準様式１【記載例】地密通所"/>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5"/>
      <sheetData sheetId="2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7"/>
      <sheetData sheetId="28">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2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
      <sheetName val="別紙５"/>
      <sheetName val="別紙６"/>
      <sheetName val="別紙７"/>
      <sheetName val="別紙８"/>
      <sheetName val="参考様式1"/>
      <sheetName val="参考様式2"/>
      <sheetName val="参考様式3-１"/>
      <sheetName val="参考様式3-２"/>
      <sheetName val="参考様式3-３"/>
      <sheetName val="参考様式3-４"/>
      <sheetName val="標準様式１（1枚版）"/>
      <sheetName val="標準様式１（100名）"/>
      <sheetName val="標準様式１シフト記号表（勤務時間帯）"/>
      <sheetName val="標準様式１【記載例】認知症対応型通所"/>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C7" t="str">
            <v>a</v>
          </cell>
        </row>
        <row r="8">
          <cell r="C8" t="str">
            <v>b</v>
          </cell>
        </row>
        <row r="9">
          <cell r="C9" t="str">
            <v>c</v>
          </cell>
        </row>
        <row r="10">
          <cell r="C10" t="str">
            <v>d</v>
          </cell>
        </row>
        <row r="11">
          <cell r="C11" t="str">
            <v>e</v>
          </cell>
        </row>
        <row r="12">
          <cell r="C12" t="str">
            <v>f</v>
          </cell>
        </row>
        <row r="13">
          <cell r="C13" t="str">
            <v>g</v>
          </cell>
        </row>
        <row r="14">
          <cell r="C14" t="str">
            <v>h</v>
          </cell>
        </row>
        <row r="15">
          <cell r="C15" t="str">
            <v>i</v>
          </cell>
        </row>
        <row r="16">
          <cell r="C16" t="str">
            <v>j</v>
          </cell>
        </row>
        <row r="17">
          <cell r="C17" t="str">
            <v>k</v>
          </cell>
        </row>
        <row r="18">
          <cell r="C18" t="str">
            <v>l</v>
          </cell>
        </row>
        <row r="19">
          <cell r="C19" t="str">
            <v>m</v>
          </cell>
        </row>
        <row r="20">
          <cell r="C20" t="str">
            <v>n</v>
          </cell>
        </row>
        <row r="21">
          <cell r="C21" t="str">
            <v>o</v>
          </cell>
        </row>
        <row r="22">
          <cell r="C22" t="str">
            <v>p</v>
          </cell>
        </row>
        <row r="23">
          <cell r="C23" t="str">
            <v>q</v>
          </cell>
        </row>
        <row r="24">
          <cell r="C24" t="str">
            <v>r</v>
          </cell>
        </row>
        <row r="25">
          <cell r="C25" t="str">
            <v>s</v>
          </cell>
        </row>
        <row r="26">
          <cell r="C26" t="str">
            <v>t</v>
          </cell>
        </row>
        <row r="27">
          <cell r="C27" t="str">
            <v>u</v>
          </cell>
        </row>
        <row r="28">
          <cell r="C28" t="str">
            <v>v</v>
          </cell>
        </row>
        <row r="29">
          <cell r="C29" t="str">
            <v>w</v>
          </cell>
        </row>
        <row r="30">
          <cell r="C30" t="str">
            <v>x</v>
          </cell>
        </row>
        <row r="31">
          <cell r="C31" t="str">
            <v>y</v>
          </cell>
        </row>
        <row r="32">
          <cell r="C32" t="str">
            <v>z</v>
          </cell>
        </row>
        <row r="33">
          <cell r="C33" t="str">
            <v>休</v>
          </cell>
        </row>
        <row r="34">
          <cell r="C34" t="str">
            <v>-</v>
          </cell>
        </row>
        <row r="35">
          <cell r="C35" t="str">
            <v>-</v>
          </cell>
        </row>
        <row r="36">
          <cell r="C36" t="str">
            <v>-</v>
          </cell>
        </row>
      </sheetData>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9"/>
      <sheetData sheetId="20">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sheetName val="別紙5"/>
      <sheetName val="別紙6"/>
      <sheetName val="別紙7"/>
      <sheetName val="別紙8"/>
      <sheetName val="別紙9"/>
      <sheetName val="参考様式１－１"/>
      <sheetName val="参考様式１－２"/>
      <sheetName val="参考様式１－３"/>
      <sheetName val="参考様式１－４"/>
      <sheetName val="参考様式１－５"/>
      <sheetName val="参考様式１－６"/>
      <sheetName val="参考様式１－７"/>
      <sheetName val="参考様式１－８"/>
      <sheetName val="標準様式１"/>
      <sheetName val="標準様式１シフト記号表"/>
      <sheetName val="標準様式１【記載例】定期巡回・随時対応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1"/>
      <sheetData sheetId="22"/>
      <sheetData sheetId="23"/>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別紙１（届出書）"/>
      <sheetName val="別紙２ "/>
      <sheetName val="別紙３"/>
      <sheetName val="別紙4 "/>
      <sheetName val="別紙５"/>
      <sheetName val="別紙６"/>
      <sheetName val="【記入例】別紙６"/>
      <sheetName val="別紙７"/>
      <sheetName val="別紙７－２"/>
      <sheetName val="別紙８"/>
      <sheetName val="別紙８－２"/>
      <sheetName val="別紙９"/>
      <sheetName val="別紙１０"/>
      <sheetName val="別紙１１"/>
      <sheetName val="別紙１２"/>
      <sheetName val="参考様式１"/>
      <sheetName val="参考様式２"/>
      <sheetName val="参考様式３－１"/>
      <sheetName val="参考様式３－２"/>
      <sheetName val="参考様式３-３"/>
      <sheetName val="参考様式３-４"/>
      <sheetName val="標準様式１（1枚版）"/>
      <sheetName val="標準様式１シフト記号表（勤務時間帯）"/>
      <sheetName val="標準様式１【記載例】"/>
      <sheetName val="標準様式１【記載例】シフト記号表（勤務時間帯）"/>
      <sheetName val="標準様式１記入方法"/>
      <sheetName val="標準様式１プルダウン・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3"/>
      <sheetData sheetId="2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5"/>
      <sheetData sheetId="26">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別紙１（届出書）"/>
      <sheetName val="別紙２"/>
      <sheetName val="別紙３"/>
      <sheetName val="別紙4 "/>
      <sheetName val="別紙５"/>
      <sheetName val="別紙６"/>
      <sheetName val="別紙７"/>
      <sheetName val="別紙８"/>
      <sheetName val="別紙９"/>
      <sheetName val="別紙１０"/>
      <sheetName val="別紙１１"/>
      <sheetName val="別紙１２"/>
      <sheetName val="別紙１３"/>
      <sheetName val="別紙１４"/>
      <sheetName val="参考様式１"/>
      <sheetName val="参考様式２-１"/>
      <sheetName val="参考様式２-２"/>
      <sheetName val="参考様式２-３"/>
      <sheetName val="参考様式２-４"/>
      <sheetName val="参考様式２-５"/>
      <sheetName val="参考様式２-６"/>
      <sheetName val="参考様式２-7"/>
      <sheetName val="参考様式２-8"/>
      <sheetName val="参考様式３"/>
      <sheetName val="標準様式１（1枚版）"/>
      <sheetName val="標準様式１(50人)"/>
      <sheetName val="標準様式１シフト記号表（勤務時間帯）"/>
      <sheetName val="標準様式１【記載例】"/>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7"/>
      <sheetData sheetId="2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x</v>
          </cell>
        </row>
        <row r="33">
          <cell r="C33" t="str">
            <v>aa</v>
          </cell>
        </row>
        <row r="34">
          <cell r="C34" t="str">
            <v>ab</v>
          </cell>
        </row>
        <row r="35">
          <cell r="C35" t="str">
            <v>ac</v>
          </cell>
        </row>
        <row r="36">
          <cell r="C36" t="str">
            <v>ad</v>
          </cell>
        </row>
        <row r="37">
          <cell r="C37" t="str">
            <v>ae</v>
          </cell>
        </row>
        <row r="38">
          <cell r="C38" t="str">
            <v>af</v>
          </cell>
        </row>
        <row r="39">
          <cell r="C39" t="str">
            <v>ag</v>
          </cell>
        </row>
        <row r="40">
          <cell r="C40" t="str">
            <v>-</v>
          </cell>
        </row>
        <row r="41">
          <cell r="C41" t="str">
            <v>-</v>
          </cell>
        </row>
        <row r="42">
          <cell r="C42" t="str">
            <v>ah</v>
          </cell>
        </row>
        <row r="43">
          <cell r="C43" t="str">
            <v>-</v>
          </cell>
        </row>
        <row r="44">
          <cell r="C44" t="str">
            <v>-</v>
          </cell>
        </row>
        <row r="45">
          <cell r="C45" t="str">
            <v>ai</v>
          </cell>
        </row>
        <row r="46">
          <cell r="C46" t="str">
            <v>-</v>
          </cell>
        </row>
        <row r="47">
          <cell r="C47" t="str">
            <v>-</v>
          </cell>
        </row>
      </sheetData>
      <sheetData sheetId="29"/>
      <sheetData sheetId="30">
        <row r="14">
          <cell r="C14" t="str">
            <v>管理者</v>
          </cell>
          <cell r="D14" t="str">
            <v>介護従業者</v>
          </cell>
          <cell r="E14" t="str">
            <v>看護職員</v>
          </cell>
          <cell r="F14" t="str">
            <v>介護支援専門員</v>
          </cell>
          <cell r="G14" t="str">
            <v>計画作成担当者</v>
          </cell>
          <cell r="H14" t="str">
            <v>ー</v>
          </cell>
          <cell r="I14" t="str">
            <v>ー</v>
          </cell>
          <cell r="J14" t="str">
            <v>ー</v>
          </cell>
          <cell r="K14" t="str">
            <v>ー</v>
          </cell>
          <cell r="L14" t="str">
            <v>ー</v>
          </cell>
        </row>
      </sheetData>
      <sheetData sheetId="3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別紙１"/>
      <sheetName val="別紙１－３"/>
      <sheetName val="備考（1－3）"/>
      <sheetName val="別紙２"/>
      <sheetName val="別紙５－２"/>
      <sheetName val="別紙８"/>
      <sheetName val="別紙９"/>
      <sheetName val="別紙14－3"/>
      <sheetName val="参考様式１"/>
      <sheetName val="参考様式３"/>
      <sheetName val="参考様式４-１"/>
      <sheetName val="参考様式４-２"/>
      <sheetName val="参考様式４-３"/>
      <sheetName val="参考様式４-４"/>
      <sheetName val="標準様式１（1枚版）"/>
      <sheetName val="標準様式１（100名）"/>
      <sheetName val="標準様式１シフト記号表（勤務時間帯）"/>
      <sheetName val="標準様式１【記載例】認知症対応型通所"/>
      <sheetName val="標準様式１【記載例】シフト記号表（勤務時間帯）"/>
      <sheetName val="標準様式１記入方法"/>
      <sheetName val="標準様式１プルダウン・リスト"/>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C7" t="str">
            <v>a</v>
          </cell>
        </row>
        <row r="8">
          <cell r="C8" t="str">
            <v>b</v>
          </cell>
        </row>
        <row r="9">
          <cell r="C9" t="str">
            <v>c</v>
          </cell>
        </row>
        <row r="10">
          <cell r="C10" t="str">
            <v>d</v>
          </cell>
        </row>
        <row r="11">
          <cell r="C11" t="str">
            <v>e</v>
          </cell>
        </row>
        <row r="12">
          <cell r="C12" t="str">
            <v>f</v>
          </cell>
        </row>
        <row r="13">
          <cell r="C13" t="str">
            <v>g</v>
          </cell>
        </row>
        <row r="14">
          <cell r="C14" t="str">
            <v>h</v>
          </cell>
        </row>
        <row r="15">
          <cell r="C15" t="str">
            <v>i</v>
          </cell>
        </row>
        <row r="16">
          <cell r="C16" t="str">
            <v>j</v>
          </cell>
        </row>
        <row r="17">
          <cell r="C17" t="str">
            <v>k</v>
          </cell>
        </row>
        <row r="18">
          <cell r="C18" t="str">
            <v>l</v>
          </cell>
        </row>
        <row r="19">
          <cell r="C19" t="str">
            <v>m</v>
          </cell>
        </row>
        <row r="20">
          <cell r="C20" t="str">
            <v>n</v>
          </cell>
        </row>
        <row r="21">
          <cell r="C21" t="str">
            <v>o</v>
          </cell>
        </row>
        <row r="22">
          <cell r="C22" t="str">
            <v>p</v>
          </cell>
        </row>
        <row r="23">
          <cell r="C23" t="str">
            <v>q</v>
          </cell>
        </row>
        <row r="24">
          <cell r="C24" t="str">
            <v>r</v>
          </cell>
        </row>
        <row r="25">
          <cell r="C25" t="str">
            <v>s</v>
          </cell>
        </row>
        <row r="26">
          <cell r="C26" t="str">
            <v>t</v>
          </cell>
        </row>
        <row r="27">
          <cell r="C27" t="str">
            <v>u</v>
          </cell>
        </row>
        <row r="28">
          <cell r="C28" t="str">
            <v>v</v>
          </cell>
        </row>
        <row r="29">
          <cell r="C29" t="str">
            <v>w</v>
          </cell>
        </row>
        <row r="30">
          <cell r="C30" t="str">
            <v>x</v>
          </cell>
        </row>
        <row r="31">
          <cell r="C31" t="str">
            <v>y</v>
          </cell>
        </row>
        <row r="32">
          <cell r="C32" t="str">
            <v>z</v>
          </cell>
        </row>
        <row r="33">
          <cell r="C33" t="str">
            <v>休</v>
          </cell>
        </row>
        <row r="34">
          <cell r="C34" t="str">
            <v>-</v>
          </cell>
        </row>
        <row r="35">
          <cell r="C35" t="str">
            <v>-</v>
          </cell>
        </row>
        <row r="36">
          <cell r="C36" t="str">
            <v>-</v>
          </cell>
        </row>
      </sheetData>
      <sheetData sheetId="17"/>
      <sheetData sheetId="1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19"/>
      <sheetData sheetId="20">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 sheetId="2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2.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3.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4.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5.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V89"/>
  <sheetViews>
    <sheetView tabSelected="1" view="pageBreakPreview" zoomScaleSheetLayoutView="100" workbookViewId="0">
      <selection activeCell="B3" sqref="B3:AM3"/>
    </sheetView>
  </sheetViews>
  <sheetFormatPr defaultRowHeight="13.5"/>
  <cols>
    <col min="1" max="1" width="2.5" style="1" customWidth="1"/>
    <col min="2" max="2" width="4.125" style="1" customWidth="1"/>
    <col min="3" max="3" width="3.375" style="1" customWidth="1"/>
    <col min="4" max="4" width="0.375" style="1" customWidth="1"/>
    <col min="5" max="39" width="3.25" style="1" customWidth="1"/>
    <col min="40" max="40" width="2.5" style="1" customWidth="1"/>
    <col min="41" max="41" width="9" style="2" customWidth="1"/>
    <col min="42" max="16384" width="9" style="1" customWidth="1"/>
  </cols>
  <sheetData>
    <row r="1" spans="1:256" s="3" customFormat="1" ht="15" customHeight="1">
      <c r="A1" s="3"/>
      <c r="B1" s="3"/>
      <c r="C1" s="3"/>
      <c r="D1" s="3"/>
      <c r="E1" s="3"/>
      <c r="F1" s="3"/>
      <c r="G1" s="3"/>
      <c r="H1" s="3"/>
      <c r="I1" s="3"/>
      <c r="J1" s="3"/>
      <c r="K1" s="3"/>
      <c r="L1" s="3"/>
      <c r="M1" s="3"/>
      <c r="N1" s="3"/>
      <c r="O1" s="3"/>
      <c r="P1" s="3"/>
      <c r="Q1" s="3"/>
      <c r="R1" s="3"/>
      <c r="S1" s="3"/>
      <c r="T1" s="3"/>
      <c r="U1" s="3"/>
      <c r="V1" s="3"/>
      <c r="W1" s="3"/>
      <c r="X1" s="3"/>
      <c r="Y1" s="3"/>
      <c r="Z1" s="3"/>
      <c r="AA1" s="15" t="s">
        <v>1</v>
      </c>
      <c r="AB1" s="15"/>
      <c r="AC1" s="15"/>
      <c r="AD1" s="15"/>
      <c r="AE1" s="15"/>
      <c r="AF1" s="70"/>
      <c r="AG1" s="70"/>
      <c r="AH1" s="70"/>
      <c r="AI1" s="70"/>
      <c r="AJ1" s="70"/>
      <c r="AK1" s="70"/>
      <c r="AL1" s="70"/>
      <c r="AM1" s="70"/>
      <c r="AN1" s="102"/>
      <c r="AO1" s="19"/>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ht="11.25" customHeight="1">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c r="AO2" s="103"/>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row>
    <row r="3" spans="1:256" ht="15" customHeight="1">
      <c r="A3" s="3"/>
      <c r="B3" s="5" t="s">
        <v>719</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row>
    <row r="4" spans="1:256" ht="15" customHeight="1">
      <c r="A4" s="3"/>
      <c r="B4" s="5" t="s">
        <v>800</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row>
    <row r="5" spans="1:256" ht="1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pans="1:256" ht="15" customHeight="1">
      <c r="A6" s="3"/>
      <c r="B6" s="4"/>
      <c r="C6" s="4"/>
      <c r="D6" s="4"/>
      <c r="E6" s="4"/>
      <c r="F6" s="4"/>
      <c r="G6" s="4"/>
      <c r="H6" s="4"/>
      <c r="I6" s="4"/>
      <c r="J6" s="4"/>
      <c r="K6" s="4"/>
      <c r="L6" s="4"/>
      <c r="M6" s="4"/>
      <c r="N6" s="4"/>
      <c r="O6" s="4"/>
      <c r="P6" s="4"/>
      <c r="Q6" s="4"/>
      <c r="R6" s="4"/>
      <c r="S6" s="4"/>
      <c r="T6" s="4"/>
      <c r="U6" s="4"/>
      <c r="V6" s="4"/>
      <c r="W6" s="4"/>
      <c r="X6" s="4"/>
      <c r="Y6" s="4"/>
      <c r="Z6" s="4"/>
      <c r="AA6" s="4"/>
      <c r="AB6" s="4"/>
      <c r="AC6" s="4"/>
      <c r="AD6" s="19"/>
      <c r="AE6" s="91"/>
      <c r="AF6" s="4"/>
      <c r="AG6" s="92" t="s">
        <v>801</v>
      </c>
      <c r="AH6" s="4"/>
      <c r="AI6" s="98" t="s">
        <v>802</v>
      </c>
      <c r="AJ6" s="4"/>
      <c r="AK6" s="98" t="s">
        <v>520</v>
      </c>
      <c r="AL6" s="4"/>
      <c r="AM6" s="98" t="s">
        <v>597</v>
      </c>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pans="1:256" ht="15" customHeight="1">
      <c r="A7" s="3"/>
      <c r="B7" s="7" t="s">
        <v>222</v>
      </c>
      <c r="C7" s="7"/>
      <c r="D7" s="7"/>
      <c r="E7" s="7"/>
      <c r="F7" s="7"/>
      <c r="G7" s="7"/>
      <c r="H7" s="7"/>
      <c r="I7" s="7"/>
      <c r="J7" s="7"/>
      <c r="K7" s="41"/>
      <c r="L7" s="41"/>
      <c r="M7" s="41"/>
      <c r="N7" s="41"/>
      <c r="O7" s="41"/>
      <c r="P7" s="41"/>
      <c r="Q7" s="41"/>
      <c r="R7" s="41"/>
      <c r="S7" s="41"/>
      <c r="T7" s="41"/>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pans="1:256" s="3" customFormat="1" ht="15" customHeight="1">
      <c r="A8" s="3"/>
      <c r="B8" s="3"/>
      <c r="C8" s="3"/>
      <c r="D8" s="3"/>
      <c r="E8" s="3"/>
      <c r="F8" s="3"/>
      <c r="G8" s="3"/>
      <c r="H8" s="3"/>
      <c r="I8" s="3"/>
      <c r="J8" s="3"/>
      <c r="K8" s="3"/>
      <c r="L8" s="3"/>
      <c r="M8" s="3"/>
      <c r="N8" s="3"/>
      <c r="O8" s="3"/>
      <c r="P8" s="3"/>
      <c r="Q8" s="3"/>
      <c r="R8" s="3"/>
      <c r="S8" s="3"/>
      <c r="T8" s="3"/>
      <c r="U8" s="19"/>
      <c r="V8" s="3"/>
      <c r="W8" s="3"/>
      <c r="X8" s="18" t="s">
        <v>8</v>
      </c>
      <c r="Y8" s="19"/>
      <c r="Z8" s="19"/>
      <c r="AA8" s="80"/>
      <c r="AB8" s="80"/>
      <c r="AC8" s="80"/>
      <c r="AD8" s="80"/>
      <c r="AE8" s="80"/>
      <c r="AF8" s="80"/>
      <c r="AG8" s="80"/>
      <c r="AH8" s="80"/>
      <c r="AI8" s="80"/>
      <c r="AJ8" s="80"/>
      <c r="AK8" s="80"/>
      <c r="AL8" s="80"/>
      <c r="AM8" s="80"/>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row>
    <row r="9" spans="1:256" s="3" customFormat="1" ht="15" customHeight="1">
      <c r="A9" s="3"/>
      <c r="B9" s="3"/>
      <c r="C9" s="3"/>
      <c r="D9" s="3"/>
      <c r="E9" s="3"/>
      <c r="F9" s="3"/>
      <c r="G9" s="3"/>
      <c r="H9" s="3"/>
      <c r="I9" s="3"/>
      <c r="J9" s="3"/>
      <c r="K9" s="3"/>
      <c r="L9" s="3"/>
      <c r="M9" s="3"/>
      <c r="N9" s="3"/>
      <c r="O9" s="3"/>
      <c r="P9" s="3"/>
      <c r="Q9" s="3"/>
      <c r="R9" s="3"/>
      <c r="S9" s="3"/>
      <c r="T9" s="3"/>
      <c r="U9" s="19"/>
      <c r="V9" s="3"/>
      <c r="W9" s="3"/>
      <c r="X9" s="18" t="s">
        <v>425</v>
      </c>
      <c r="Y9" s="19"/>
      <c r="Z9" s="19"/>
      <c r="AA9" s="80"/>
      <c r="AB9" s="80"/>
      <c r="AC9" s="80"/>
      <c r="AD9" s="80"/>
      <c r="AE9" s="80"/>
      <c r="AF9" s="80"/>
      <c r="AG9" s="80"/>
      <c r="AH9" s="80"/>
      <c r="AI9" s="80"/>
      <c r="AJ9" s="80"/>
      <c r="AK9" s="80"/>
      <c r="AL9" s="80"/>
      <c r="AM9" s="80"/>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row>
    <row r="10" spans="1:256" s="3" customFormat="1" ht="15" customHeight="1">
      <c r="A10" s="3"/>
      <c r="B10" s="3"/>
      <c r="C10" s="3"/>
      <c r="D10" s="3"/>
      <c r="E10" s="3"/>
      <c r="F10" s="3"/>
      <c r="G10" s="3"/>
      <c r="H10" s="3"/>
      <c r="I10" s="3"/>
      <c r="J10" s="3"/>
      <c r="K10" s="3"/>
      <c r="L10" s="3"/>
      <c r="M10" s="3"/>
      <c r="N10" s="3"/>
      <c r="O10" s="3"/>
      <c r="P10" s="3"/>
      <c r="Q10" s="3"/>
      <c r="R10" s="3"/>
      <c r="S10" s="3"/>
      <c r="T10" s="3"/>
      <c r="U10" s="19"/>
      <c r="V10" s="3"/>
      <c r="W10" s="3"/>
      <c r="X10" s="4"/>
      <c r="Y10" s="19"/>
      <c r="Z10" s="19"/>
      <c r="AA10" s="80"/>
      <c r="AB10" s="80"/>
      <c r="AC10" s="80"/>
      <c r="AD10" s="80"/>
      <c r="AE10" s="80"/>
      <c r="AF10" s="80"/>
      <c r="AG10" s="80"/>
      <c r="AH10" s="80"/>
      <c r="AI10" s="80"/>
      <c r="AJ10" s="80"/>
      <c r="AK10" s="80"/>
      <c r="AL10" s="80"/>
      <c r="AM10" s="80"/>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row>
    <row r="11" spans="1:256" s="3" customFormat="1" ht="15" customHeight="1">
      <c r="A11" s="3"/>
      <c r="B11" s="3"/>
      <c r="C11" s="18" t="s">
        <v>316</v>
      </c>
      <c r="D11" s="19"/>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row>
    <row r="12" spans="1:256" ht="7.5" customHeight="1">
      <c r="A12" s="3"/>
      <c r="B12" s="3"/>
      <c r="C12" s="19"/>
      <c r="D12" s="19"/>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row>
    <row r="13" spans="1:256" ht="15" customHeight="1">
      <c r="A13" s="3"/>
      <c r="B13" s="8" t="s">
        <v>20</v>
      </c>
      <c r="C13" s="20" t="s">
        <v>766</v>
      </c>
      <c r="D13" s="20"/>
      <c r="E13" s="20"/>
      <c r="F13" s="20"/>
      <c r="G13" s="20"/>
      <c r="H13" s="20"/>
      <c r="I13" s="20"/>
      <c r="J13" s="20"/>
      <c r="K13" s="20"/>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row>
    <row r="14" spans="1:256" ht="22.5" customHeight="1">
      <c r="A14" s="3"/>
      <c r="B14" s="8"/>
      <c r="C14" s="21" t="s">
        <v>804</v>
      </c>
      <c r="D14" s="21"/>
      <c r="E14" s="21"/>
      <c r="F14" s="21"/>
      <c r="G14" s="21"/>
      <c r="H14" s="21"/>
      <c r="I14" s="21"/>
      <c r="J14" s="21"/>
      <c r="K14" s="21"/>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row>
    <row r="15" spans="1:256" ht="15" customHeight="1">
      <c r="A15" s="3"/>
      <c r="B15" s="8"/>
      <c r="C15" s="14" t="s">
        <v>767</v>
      </c>
      <c r="D15" s="14"/>
      <c r="E15" s="14"/>
      <c r="F15" s="14"/>
      <c r="G15" s="14"/>
      <c r="H15" s="14"/>
      <c r="I15" s="14"/>
      <c r="J15" s="14"/>
      <c r="K15" s="14"/>
      <c r="L15" s="44" t="s">
        <v>718</v>
      </c>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row>
    <row r="16" spans="1:256" ht="15" customHeight="1">
      <c r="A16" s="3"/>
      <c r="B16" s="8"/>
      <c r="C16" s="14"/>
      <c r="D16" s="14"/>
      <c r="E16" s="14"/>
      <c r="F16" s="14"/>
      <c r="G16" s="14"/>
      <c r="H16" s="14"/>
      <c r="I16" s="14"/>
      <c r="J16" s="14"/>
      <c r="K16" s="14"/>
      <c r="L16" s="45" t="s">
        <v>805</v>
      </c>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row>
    <row r="17" spans="1:256" ht="15" customHeight="1">
      <c r="A17" s="3"/>
      <c r="B17" s="8"/>
      <c r="C17" s="14"/>
      <c r="D17" s="14"/>
      <c r="E17" s="14"/>
      <c r="F17" s="14"/>
      <c r="G17" s="14"/>
      <c r="H17" s="14"/>
      <c r="I17" s="14"/>
      <c r="J17" s="14"/>
      <c r="K17" s="14"/>
      <c r="L17" s="46" t="s">
        <v>806</v>
      </c>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row>
    <row r="18" spans="1:256" ht="15" customHeight="1">
      <c r="A18" s="3"/>
      <c r="B18" s="8"/>
      <c r="C18" s="14" t="s">
        <v>807</v>
      </c>
      <c r="D18" s="14"/>
      <c r="E18" s="14"/>
      <c r="F18" s="14"/>
      <c r="G18" s="14"/>
      <c r="H18" s="14"/>
      <c r="I18" s="14"/>
      <c r="J18" s="14"/>
      <c r="K18" s="14"/>
      <c r="L18" s="15" t="s">
        <v>21</v>
      </c>
      <c r="M18" s="15"/>
      <c r="N18" s="15"/>
      <c r="O18" s="15"/>
      <c r="P18" s="15"/>
      <c r="Q18" s="67"/>
      <c r="R18" s="67"/>
      <c r="S18" s="67"/>
      <c r="T18" s="67"/>
      <c r="U18" s="67"/>
      <c r="V18" s="67"/>
      <c r="W18" s="67"/>
      <c r="X18" s="67"/>
      <c r="Y18" s="67"/>
      <c r="Z18" s="67"/>
      <c r="AA18" s="81" t="s">
        <v>808</v>
      </c>
      <c r="AB18" s="81"/>
      <c r="AC18" s="81"/>
      <c r="AD18" s="81"/>
      <c r="AE18" s="81"/>
      <c r="AF18" s="70"/>
      <c r="AG18" s="70"/>
      <c r="AH18" s="70"/>
      <c r="AI18" s="70"/>
      <c r="AJ18" s="70"/>
      <c r="AK18" s="70"/>
      <c r="AL18" s="70"/>
      <c r="AM18" s="70"/>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row>
    <row r="19" spans="1:256" ht="15" customHeight="1">
      <c r="A19" s="4"/>
      <c r="B19" s="8"/>
      <c r="C19" s="12" t="s">
        <v>809</v>
      </c>
      <c r="D19" s="12"/>
      <c r="E19" s="12"/>
      <c r="F19" s="12"/>
      <c r="G19" s="12"/>
      <c r="H19" s="12"/>
      <c r="I19" s="12"/>
      <c r="J19" s="12"/>
      <c r="K19" s="12"/>
      <c r="L19" s="47"/>
      <c r="M19" s="47"/>
      <c r="N19" s="47"/>
      <c r="O19" s="47"/>
      <c r="P19" s="47"/>
      <c r="Q19" s="47"/>
      <c r="R19" s="47"/>
      <c r="S19" s="47"/>
      <c r="T19" s="47"/>
      <c r="U19" s="15" t="s">
        <v>768</v>
      </c>
      <c r="V19" s="15"/>
      <c r="W19" s="15"/>
      <c r="X19" s="15"/>
      <c r="Y19" s="15"/>
      <c r="Z19" s="15"/>
      <c r="AA19" s="47"/>
      <c r="AB19" s="47"/>
      <c r="AC19" s="47"/>
      <c r="AD19" s="47"/>
      <c r="AE19" s="47"/>
      <c r="AF19" s="47"/>
      <c r="AG19" s="47"/>
      <c r="AH19" s="47"/>
      <c r="AI19" s="47"/>
      <c r="AJ19" s="47"/>
      <c r="AK19" s="47"/>
      <c r="AL19" s="47"/>
      <c r="AM19" s="47"/>
      <c r="AN19" s="4"/>
      <c r="AO19" s="1"/>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row>
    <row r="20" spans="1:256" ht="15" customHeight="1">
      <c r="A20" s="4"/>
      <c r="B20" s="8"/>
      <c r="C20" s="22" t="s">
        <v>13</v>
      </c>
      <c r="D20" s="22"/>
      <c r="E20" s="22"/>
      <c r="F20" s="22"/>
      <c r="G20" s="22"/>
      <c r="H20" s="22"/>
      <c r="I20" s="22"/>
      <c r="J20" s="22"/>
      <c r="K20" s="22"/>
      <c r="L20" s="15" t="s">
        <v>28</v>
      </c>
      <c r="M20" s="15"/>
      <c r="N20" s="15"/>
      <c r="O20" s="15"/>
      <c r="P20" s="15"/>
      <c r="Q20" s="67"/>
      <c r="R20" s="67"/>
      <c r="S20" s="67"/>
      <c r="T20" s="67"/>
      <c r="U20" s="67"/>
      <c r="V20" s="67"/>
      <c r="W20" s="67"/>
      <c r="X20" s="67"/>
      <c r="Y20" s="67"/>
      <c r="Z20" s="67"/>
      <c r="AA20" s="82" t="s">
        <v>26</v>
      </c>
      <c r="AB20" s="82"/>
      <c r="AC20" s="82"/>
      <c r="AD20" s="82"/>
      <c r="AE20" s="82"/>
      <c r="AF20" s="67"/>
      <c r="AG20" s="67"/>
      <c r="AH20" s="67"/>
      <c r="AI20" s="67"/>
      <c r="AJ20" s="67"/>
      <c r="AK20" s="67"/>
      <c r="AL20" s="67"/>
      <c r="AM20" s="67"/>
      <c r="AN20" s="4"/>
      <c r="AO20" s="1"/>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row>
    <row r="21" spans="1:256" ht="15" customHeight="1">
      <c r="A21" s="4"/>
      <c r="B21" s="8"/>
      <c r="C21" s="23" t="s">
        <v>29</v>
      </c>
      <c r="D21" s="23"/>
      <c r="E21" s="23"/>
      <c r="F21" s="23"/>
      <c r="G21" s="23"/>
      <c r="H21" s="23"/>
      <c r="I21" s="23"/>
      <c r="J21" s="23"/>
      <c r="K21" s="23"/>
      <c r="L21" s="44" t="s">
        <v>718</v>
      </c>
      <c r="M21" s="44"/>
      <c r="N21" s="44"/>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4"/>
      <c r="AN21" s="4"/>
      <c r="AO21" s="1"/>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row>
    <row r="22" spans="1:256" ht="15" customHeight="1">
      <c r="A22" s="4"/>
      <c r="B22" s="8"/>
      <c r="C22" s="23"/>
      <c r="D22" s="23"/>
      <c r="E22" s="23"/>
      <c r="F22" s="23"/>
      <c r="G22" s="23"/>
      <c r="H22" s="23"/>
      <c r="I22" s="23"/>
      <c r="J22" s="23"/>
      <c r="K22" s="23"/>
      <c r="L22" s="45" t="s">
        <v>805</v>
      </c>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
      <c r="AO22" s="1"/>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row>
    <row r="23" spans="1:256" ht="15" customHeight="1">
      <c r="A23" s="4"/>
      <c r="B23" s="8"/>
      <c r="C23" s="23"/>
      <c r="D23" s="23"/>
      <c r="E23" s="23"/>
      <c r="F23" s="23"/>
      <c r="G23" s="23"/>
      <c r="H23" s="23"/>
      <c r="I23" s="23"/>
      <c r="J23" s="23"/>
      <c r="K23" s="23"/>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
      <c r="AO23" s="1"/>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row>
    <row r="24" spans="1:256" ht="15" customHeight="1">
      <c r="A24" s="4"/>
      <c r="B24" s="9" t="s">
        <v>314</v>
      </c>
      <c r="C24" s="23" t="s">
        <v>766</v>
      </c>
      <c r="D24" s="23"/>
      <c r="E24" s="23"/>
      <c r="F24" s="23"/>
      <c r="G24" s="23"/>
      <c r="H24" s="23"/>
      <c r="I24" s="23"/>
      <c r="J24" s="23"/>
      <c r="K24" s="23"/>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
      <c r="AO24" s="1"/>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row>
    <row r="25" spans="1:256" ht="22.5" customHeight="1">
      <c r="A25" s="4"/>
      <c r="B25" s="9"/>
      <c r="C25" s="24" t="s">
        <v>108</v>
      </c>
      <c r="D25" s="24"/>
      <c r="E25" s="24"/>
      <c r="F25" s="24"/>
      <c r="G25" s="24"/>
      <c r="H25" s="24"/>
      <c r="I25" s="24"/>
      <c r="J25" s="24"/>
      <c r="K25" s="24"/>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50"/>
      <c r="AL25" s="50"/>
      <c r="AM25" s="50"/>
      <c r="AN25" s="4"/>
      <c r="AO25" s="1"/>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15" customHeight="1">
      <c r="A26" s="4"/>
      <c r="B26" s="9"/>
      <c r="C26" s="14" t="s">
        <v>93</v>
      </c>
      <c r="D26" s="14"/>
      <c r="E26" s="14"/>
      <c r="F26" s="14"/>
      <c r="G26" s="14"/>
      <c r="H26" s="14"/>
      <c r="I26" s="14"/>
      <c r="J26" s="14"/>
      <c r="K26" s="14"/>
      <c r="L26" s="44" t="s">
        <v>718</v>
      </c>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
      <c r="AO26" s="1"/>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row>
    <row r="27" spans="1:256" ht="15" customHeight="1">
      <c r="A27" s="4"/>
      <c r="B27" s="9"/>
      <c r="C27" s="14"/>
      <c r="D27" s="14"/>
      <c r="E27" s="14"/>
      <c r="F27" s="14"/>
      <c r="G27" s="14"/>
      <c r="H27" s="14"/>
      <c r="I27" s="14"/>
      <c r="J27" s="14"/>
      <c r="K27" s="14"/>
      <c r="L27" s="45" t="s">
        <v>805</v>
      </c>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
      <c r="AO27" s="1"/>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row>
    <row r="28" spans="1:256" ht="15" customHeight="1">
      <c r="A28" s="4"/>
      <c r="B28" s="9"/>
      <c r="C28" s="14"/>
      <c r="D28" s="14"/>
      <c r="E28" s="14"/>
      <c r="F28" s="14"/>
      <c r="G28" s="14"/>
      <c r="H28" s="14"/>
      <c r="I28" s="14"/>
      <c r="J28" s="14"/>
      <c r="K28" s="14"/>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
      <c r="AO28" s="1"/>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row>
    <row r="29" spans="1:256" ht="15" customHeight="1">
      <c r="A29" s="4"/>
      <c r="B29" s="9"/>
      <c r="C29" s="14" t="s">
        <v>807</v>
      </c>
      <c r="D29" s="14"/>
      <c r="E29" s="14"/>
      <c r="F29" s="14"/>
      <c r="G29" s="14"/>
      <c r="H29" s="14"/>
      <c r="I29" s="14"/>
      <c r="J29" s="14"/>
      <c r="K29" s="14"/>
      <c r="L29" s="15" t="s">
        <v>21</v>
      </c>
      <c r="M29" s="15"/>
      <c r="N29" s="15"/>
      <c r="O29" s="15"/>
      <c r="P29" s="15"/>
      <c r="Q29" s="67"/>
      <c r="R29" s="67"/>
      <c r="S29" s="67"/>
      <c r="T29" s="67"/>
      <c r="U29" s="67"/>
      <c r="V29" s="67"/>
      <c r="W29" s="67"/>
      <c r="X29" s="67"/>
      <c r="Y29" s="67"/>
      <c r="Z29" s="67"/>
      <c r="AA29" s="81" t="s">
        <v>808</v>
      </c>
      <c r="AB29" s="81"/>
      <c r="AC29" s="81"/>
      <c r="AD29" s="81"/>
      <c r="AE29" s="81"/>
      <c r="AF29" s="67"/>
      <c r="AG29" s="67"/>
      <c r="AH29" s="67"/>
      <c r="AI29" s="67"/>
      <c r="AJ29" s="67"/>
      <c r="AK29" s="67"/>
      <c r="AL29" s="67"/>
      <c r="AM29" s="67"/>
      <c r="AN29" s="4"/>
      <c r="AO29" s="1"/>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row>
    <row r="30" spans="1:256" ht="15" customHeight="1">
      <c r="A30" s="4"/>
      <c r="B30" s="9"/>
      <c r="C30" s="25" t="s">
        <v>238</v>
      </c>
      <c r="D30" s="25"/>
      <c r="E30" s="25"/>
      <c r="F30" s="25"/>
      <c r="G30" s="25"/>
      <c r="H30" s="25"/>
      <c r="I30" s="25"/>
      <c r="J30" s="25"/>
      <c r="K30" s="25"/>
      <c r="L30" s="44" t="s">
        <v>718</v>
      </c>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
      <c r="AO30" s="1"/>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row>
    <row r="31" spans="1:256" ht="15" customHeight="1">
      <c r="A31" s="4"/>
      <c r="B31" s="9"/>
      <c r="C31" s="25"/>
      <c r="D31" s="25"/>
      <c r="E31" s="25"/>
      <c r="F31" s="25"/>
      <c r="G31" s="25"/>
      <c r="H31" s="25"/>
      <c r="I31" s="25"/>
      <c r="J31" s="25"/>
      <c r="K31" s="25"/>
      <c r="L31" s="45" t="s">
        <v>805</v>
      </c>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
      <c r="AO31" s="1"/>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row>
    <row r="32" spans="1:256" ht="15" customHeight="1">
      <c r="A32" s="4"/>
      <c r="B32" s="9"/>
      <c r="C32" s="25"/>
      <c r="D32" s="25"/>
      <c r="E32" s="25"/>
      <c r="F32" s="25"/>
      <c r="G32" s="25"/>
      <c r="H32" s="25"/>
      <c r="I32" s="25"/>
      <c r="J32" s="25"/>
      <c r="K32" s="25"/>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
      <c r="AO32" s="1"/>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row>
    <row r="33" spans="1:256" ht="15" customHeight="1">
      <c r="A33" s="4"/>
      <c r="B33" s="9"/>
      <c r="C33" s="14" t="s">
        <v>807</v>
      </c>
      <c r="D33" s="14"/>
      <c r="E33" s="14"/>
      <c r="F33" s="14"/>
      <c r="G33" s="14"/>
      <c r="H33" s="14"/>
      <c r="I33" s="14"/>
      <c r="J33" s="14"/>
      <c r="K33" s="14"/>
      <c r="L33" s="15" t="s">
        <v>21</v>
      </c>
      <c r="M33" s="15"/>
      <c r="N33" s="15"/>
      <c r="O33" s="15"/>
      <c r="P33" s="15"/>
      <c r="Q33" s="67"/>
      <c r="R33" s="67"/>
      <c r="S33" s="67"/>
      <c r="T33" s="67"/>
      <c r="U33" s="67"/>
      <c r="V33" s="67"/>
      <c r="W33" s="67"/>
      <c r="X33" s="67"/>
      <c r="Y33" s="67"/>
      <c r="Z33" s="67"/>
      <c r="AA33" s="81" t="s">
        <v>808</v>
      </c>
      <c r="AB33" s="81"/>
      <c r="AC33" s="81"/>
      <c r="AD33" s="81"/>
      <c r="AE33" s="81"/>
      <c r="AF33" s="67"/>
      <c r="AG33" s="67"/>
      <c r="AH33" s="67"/>
      <c r="AI33" s="67"/>
      <c r="AJ33" s="67"/>
      <c r="AK33" s="67"/>
      <c r="AL33" s="67"/>
      <c r="AM33" s="67"/>
      <c r="AN33" s="4"/>
      <c r="AO33" s="1"/>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row>
    <row r="34" spans="1:256" ht="15" customHeight="1">
      <c r="A34" s="4"/>
      <c r="B34" s="9"/>
      <c r="C34" s="14" t="s">
        <v>24</v>
      </c>
      <c r="D34" s="14"/>
      <c r="E34" s="14"/>
      <c r="F34" s="14"/>
      <c r="G34" s="14"/>
      <c r="H34" s="14"/>
      <c r="I34" s="14"/>
      <c r="J34" s="14"/>
      <c r="K34" s="14"/>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4"/>
      <c r="AO34" s="1"/>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row>
    <row r="35" spans="1:256" ht="15" customHeight="1">
      <c r="A35" s="4"/>
      <c r="B35" s="9"/>
      <c r="C35" s="14" t="s">
        <v>36</v>
      </c>
      <c r="D35" s="14"/>
      <c r="E35" s="14"/>
      <c r="F35" s="14"/>
      <c r="G35" s="14"/>
      <c r="H35" s="14"/>
      <c r="I35" s="14"/>
      <c r="J35" s="14"/>
      <c r="K35" s="14"/>
      <c r="L35" s="44" t="s">
        <v>718</v>
      </c>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
      <c r="AO35" s="1"/>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row>
    <row r="36" spans="1:256" ht="15" customHeight="1">
      <c r="A36" s="4"/>
      <c r="B36" s="9"/>
      <c r="C36" s="14"/>
      <c r="D36" s="14"/>
      <c r="E36" s="14"/>
      <c r="F36" s="14"/>
      <c r="G36" s="14"/>
      <c r="H36" s="14"/>
      <c r="I36" s="14"/>
      <c r="J36" s="14"/>
      <c r="K36" s="14"/>
      <c r="L36" s="45" t="s">
        <v>805</v>
      </c>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
      <c r="AO36" s="1"/>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row>
    <row r="37" spans="1:256" ht="15" customHeight="1">
      <c r="A37" s="4"/>
      <c r="B37" s="9"/>
      <c r="C37" s="14"/>
      <c r="D37" s="14"/>
      <c r="E37" s="14"/>
      <c r="F37" s="14"/>
      <c r="G37" s="14"/>
      <c r="H37" s="14"/>
      <c r="I37" s="14"/>
      <c r="J37" s="14"/>
      <c r="K37" s="14"/>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
      <c r="AO37" s="1"/>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row>
    <row r="38" spans="1:256" ht="15" customHeight="1">
      <c r="A38" s="4"/>
      <c r="B38" s="10" t="s">
        <v>810</v>
      </c>
      <c r="C38" s="20" t="s">
        <v>811</v>
      </c>
      <c r="D38" s="20"/>
      <c r="E38" s="20"/>
      <c r="F38" s="20"/>
      <c r="G38" s="20"/>
      <c r="H38" s="20"/>
      <c r="I38" s="20"/>
      <c r="J38" s="20"/>
      <c r="K38" s="20"/>
      <c r="L38" s="20"/>
      <c r="M38" s="55" t="s">
        <v>680</v>
      </c>
      <c r="N38" s="55"/>
      <c r="O38" s="61" t="s">
        <v>311</v>
      </c>
      <c r="P38" s="61"/>
      <c r="Q38" s="61"/>
      <c r="R38" s="69" t="s">
        <v>769</v>
      </c>
      <c r="S38" s="69"/>
      <c r="T38" s="69"/>
      <c r="U38" s="69"/>
      <c r="V38" s="69"/>
      <c r="W38" s="69"/>
      <c r="X38" s="69"/>
      <c r="Y38" s="69"/>
      <c r="Z38" s="61" t="s">
        <v>716</v>
      </c>
      <c r="AA38" s="61"/>
      <c r="AB38" s="61"/>
      <c r="AC38" s="61"/>
      <c r="AD38" s="86" t="s">
        <v>728</v>
      </c>
      <c r="AE38" s="86"/>
      <c r="AF38" s="86"/>
      <c r="AG38" s="86"/>
      <c r="AH38" s="94" t="s">
        <v>157</v>
      </c>
      <c r="AI38" s="94"/>
      <c r="AJ38" s="94"/>
      <c r="AK38" s="94"/>
      <c r="AL38" s="94"/>
      <c r="AM38" s="94"/>
      <c r="AN38" s="4"/>
      <c r="AO38" s="1"/>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row>
    <row r="39" spans="1:256" ht="15" customHeight="1">
      <c r="A39" s="4"/>
      <c r="B39" s="10"/>
      <c r="C39" s="20"/>
      <c r="D39" s="20"/>
      <c r="E39" s="20"/>
      <c r="F39" s="20"/>
      <c r="G39" s="20"/>
      <c r="H39" s="20"/>
      <c r="I39" s="20"/>
      <c r="J39" s="20"/>
      <c r="K39" s="20"/>
      <c r="L39" s="20"/>
      <c r="M39" s="55"/>
      <c r="N39" s="55"/>
      <c r="O39" s="62" t="s">
        <v>549</v>
      </c>
      <c r="P39" s="62"/>
      <c r="Q39" s="62"/>
      <c r="R39" s="69"/>
      <c r="S39" s="69"/>
      <c r="T39" s="69"/>
      <c r="U39" s="69"/>
      <c r="V39" s="69"/>
      <c r="W39" s="69"/>
      <c r="X39" s="69"/>
      <c r="Y39" s="69"/>
      <c r="Z39" s="62" t="s">
        <v>549</v>
      </c>
      <c r="AA39" s="62"/>
      <c r="AB39" s="62"/>
      <c r="AC39" s="62"/>
      <c r="AD39" s="87" t="s">
        <v>812</v>
      </c>
      <c r="AE39" s="87"/>
      <c r="AF39" s="87"/>
      <c r="AG39" s="87"/>
      <c r="AH39" s="95" t="s">
        <v>770</v>
      </c>
      <c r="AI39" s="95"/>
      <c r="AJ39" s="95"/>
      <c r="AK39" s="95"/>
      <c r="AL39" s="95"/>
      <c r="AM39" s="95"/>
      <c r="AN39" s="4"/>
      <c r="AO39" s="1"/>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row>
    <row r="40" spans="1:256" ht="15" customHeight="1">
      <c r="A40" s="4"/>
      <c r="B40" s="10"/>
      <c r="C40" s="26" t="s">
        <v>813</v>
      </c>
      <c r="D40" s="30"/>
      <c r="E40" s="33" t="s">
        <v>401</v>
      </c>
      <c r="F40" s="33"/>
      <c r="G40" s="33"/>
      <c r="H40" s="33"/>
      <c r="I40" s="33"/>
      <c r="J40" s="33"/>
      <c r="K40" s="33"/>
      <c r="L40" s="33"/>
      <c r="M40" s="56"/>
      <c r="N40" s="56"/>
      <c r="O40" s="51"/>
      <c r="P40" s="51"/>
      <c r="Q40" s="51"/>
      <c r="R40" s="70" t="s">
        <v>256</v>
      </c>
      <c r="S40" s="70"/>
      <c r="T40" s="70"/>
      <c r="U40" s="70"/>
      <c r="V40" s="70"/>
      <c r="W40" s="70"/>
      <c r="X40" s="70"/>
      <c r="Y40" s="70"/>
      <c r="Z40" s="70"/>
      <c r="AA40" s="70"/>
      <c r="AB40" s="70"/>
      <c r="AC40" s="70"/>
      <c r="AD40" s="70"/>
      <c r="AE40" s="70"/>
      <c r="AF40" s="70"/>
      <c r="AG40" s="70"/>
      <c r="AH40" s="70" t="s">
        <v>815</v>
      </c>
      <c r="AI40" s="70"/>
      <c r="AJ40" s="70"/>
      <c r="AK40" s="70"/>
      <c r="AL40" s="70"/>
      <c r="AM40" s="70"/>
      <c r="AN40" s="4"/>
      <c r="AO40" s="1"/>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row>
    <row r="41" spans="1:256" ht="15" customHeight="1">
      <c r="A41" s="4"/>
      <c r="B41" s="10"/>
      <c r="C41" s="26"/>
      <c r="D41" s="30"/>
      <c r="E41" s="33" t="s">
        <v>187</v>
      </c>
      <c r="F41" s="33"/>
      <c r="G41" s="33"/>
      <c r="H41" s="33"/>
      <c r="I41" s="33"/>
      <c r="J41" s="33"/>
      <c r="K41" s="33"/>
      <c r="L41" s="33"/>
      <c r="M41" s="56"/>
      <c r="N41" s="56"/>
      <c r="O41" s="51"/>
      <c r="P41" s="51"/>
      <c r="Q41" s="51"/>
      <c r="R41" s="70" t="s">
        <v>256</v>
      </c>
      <c r="S41" s="70"/>
      <c r="T41" s="70"/>
      <c r="U41" s="70"/>
      <c r="V41" s="70"/>
      <c r="W41" s="70"/>
      <c r="X41" s="70"/>
      <c r="Y41" s="70"/>
      <c r="Z41" s="70"/>
      <c r="AA41" s="70"/>
      <c r="AB41" s="70"/>
      <c r="AC41" s="70"/>
      <c r="AD41" s="70"/>
      <c r="AE41" s="70"/>
      <c r="AF41" s="70"/>
      <c r="AG41" s="70"/>
      <c r="AH41" s="70" t="s">
        <v>815</v>
      </c>
      <c r="AI41" s="70"/>
      <c r="AJ41" s="70"/>
      <c r="AK41" s="70"/>
      <c r="AL41" s="70"/>
      <c r="AM41" s="70"/>
      <c r="AN41" s="4"/>
      <c r="AO41" s="1"/>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row>
    <row r="42" spans="1:256" ht="15" customHeight="1">
      <c r="A42" s="4"/>
      <c r="B42" s="10"/>
      <c r="C42" s="26"/>
      <c r="D42" s="30"/>
      <c r="E42" s="33" t="s">
        <v>702</v>
      </c>
      <c r="F42" s="33"/>
      <c r="G42" s="33"/>
      <c r="H42" s="33"/>
      <c r="I42" s="33"/>
      <c r="J42" s="33"/>
      <c r="K42" s="33"/>
      <c r="L42" s="33"/>
      <c r="M42" s="56"/>
      <c r="N42" s="56"/>
      <c r="O42" s="51"/>
      <c r="P42" s="51"/>
      <c r="Q42" s="51"/>
      <c r="R42" s="70" t="s">
        <v>256</v>
      </c>
      <c r="S42" s="70"/>
      <c r="T42" s="70"/>
      <c r="U42" s="70"/>
      <c r="V42" s="70"/>
      <c r="W42" s="70"/>
      <c r="X42" s="70"/>
      <c r="Y42" s="70"/>
      <c r="Z42" s="70"/>
      <c r="AA42" s="70"/>
      <c r="AB42" s="70"/>
      <c r="AC42" s="70"/>
      <c r="AD42" s="70"/>
      <c r="AE42" s="70"/>
      <c r="AF42" s="70"/>
      <c r="AG42" s="70"/>
      <c r="AH42" s="70" t="s">
        <v>815</v>
      </c>
      <c r="AI42" s="70"/>
      <c r="AJ42" s="70"/>
      <c r="AK42" s="70"/>
      <c r="AL42" s="70"/>
      <c r="AM42" s="70"/>
      <c r="AN42" s="4"/>
      <c r="AO42" s="1"/>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row>
    <row r="43" spans="1:256" ht="15" customHeight="1">
      <c r="A43" s="4"/>
      <c r="B43" s="10"/>
      <c r="C43" s="26"/>
      <c r="D43" s="30"/>
      <c r="E43" s="33" t="s">
        <v>816</v>
      </c>
      <c r="F43" s="33"/>
      <c r="G43" s="33"/>
      <c r="H43" s="33"/>
      <c r="I43" s="33"/>
      <c r="J43" s="33"/>
      <c r="K43" s="33"/>
      <c r="L43" s="33"/>
      <c r="M43" s="56"/>
      <c r="N43" s="56"/>
      <c r="O43" s="51"/>
      <c r="P43" s="51"/>
      <c r="Q43" s="51"/>
      <c r="R43" s="70" t="s">
        <v>256</v>
      </c>
      <c r="S43" s="70"/>
      <c r="T43" s="70"/>
      <c r="U43" s="70"/>
      <c r="V43" s="70"/>
      <c r="W43" s="70"/>
      <c r="X43" s="70"/>
      <c r="Y43" s="70"/>
      <c r="Z43" s="70"/>
      <c r="AA43" s="70"/>
      <c r="AB43" s="70"/>
      <c r="AC43" s="70"/>
      <c r="AD43" s="70"/>
      <c r="AE43" s="70"/>
      <c r="AF43" s="70"/>
      <c r="AG43" s="70"/>
      <c r="AH43" s="70" t="s">
        <v>815</v>
      </c>
      <c r="AI43" s="70"/>
      <c r="AJ43" s="70"/>
      <c r="AK43" s="70"/>
      <c r="AL43" s="70"/>
      <c r="AM43" s="70"/>
      <c r="AN43" s="4"/>
      <c r="AO43" s="1"/>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row>
    <row r="44" spans="1:256" ht="15" customHeight="1">
      <c r="A44" s="4"/>
      <c r="B44" s="10"/>
      <c r="C44" s="26"/>
      <c r="D44" s="30"/>
      <c r="E44" s="33" t="s">
        <v>355</v>
      </c>
      <c r="F44" s="33"/>
      <c r="G44" s="33"/>
      <c r="H44" s="33"/>
      <c r="I44" s="33"/>
      <c r="J44" s="33"/>
      <c r="K44" s="33"/>
      <c r="L44" s="33"/>
      <c r="M44" s="56"/>
      <c r="N44" s="56"/>
      <c r="O44" s="51"/>
      <c r="P44" s="51"/>
      <c r="Q44" s="51"/>
      <c r="R44" s="70" t="s">
        <v>256</v>
      </c>
      <c r="S44" s="70"/>
      <c r="T44" s="70"/>
      <c r="U44" s="70"/>
      <c r="V44" s="70"/>
      <c r="W44" s="70"/>
      <c r="X44" s="70"/>
      <c r="Y44" s="70"/>
      <c r="Z44" s="70"/>
      <c r="AA44" s="70"/>
      <c r="AB44" s="70"/>
      <c r="AC44" s="70"/>
      <c r="AD44" s="70"/>
      <c r="AE44" s="70"/>
      <c r="AF44" s="70"/>
      <c r="AG44" s="70"/>
      <c r="AH44" s="70" t="s">
        <v>815</v>
      </c>
      <c r="AI44" s="70"/>
      <c r="AJ44" s="70"/>
      <c r="AK44" s="70"/>
      <c r="AL44" s="70"/>
      <c r="AM44" s="70"/>
      <c r="AN44" s="4"/>
      <c r="AO44" s="1"/>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row>
    <row r="45" spans="1:256" ht="15" customHeight="1">
      <c r="A45" s="4"/>
      <c r="B45" s="10"/>
      <c r="C45" s="26"/>
      <c r="D45" s="30"/>
      <c r="E45" s="34" t="s">
        <v>818</v>
      </c>
      <c r="F45" s="34"/>
      <c r="G45" s="34"/>
      <c r="H45" s="34"/>
      <c r="I45" s="34"/>
      <c r="J45" s="34"/>
      <c r="K45" s="34"/>
      <c r="L45" s="34"/>
      <c r="M45" s="56"/>
      <c r="N45" s="56"/>
      <c r="O45" s="51"/>
      <c r="P45" s="51"/>
      <c r="Q45" s="51"/>
      <c r="R45" s="70" t="s">
        <v>256</v>
      </c>
      <c r="S45" s="70"/>
      <c r="T45" s="70"/>
      <c r="U45" s="70"/>
      <c r="V45" s="70"/>
      <c r="W45" s="70"/>
      <c r="X45" s="70"/>
      <c r="Y45" s="70"/>
      <c r="Z45" s="70"/>
      <c r="AA45" s="70"/>
      <c r="AB45" s="70"/>
      <c r="AC45" s="70"/>
      <c r="AD45" s="70"/>
      <c r="AE45" s="70"/>
      <c r="AF45" s="70"/>
      <c r="AG45" s="70"/>
      <c r="AH45" s="70" t="s">
        <v>815</v>
      </c>
      <c r="AI45" s="70"/>
      <c r="AJ45" s="70"/>
      <c r="AK45" s="70"/>
      <c r="AL45" s="70"/>
      <c r="AM45" s="70"/>
      <c r="AN45" s="4"/>
      <c r="AO45" s="1"/>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row>
    <row r="46" spans="1:256" ht="15" customHeight="1">
      <c r="A46" s="4"/>
      <c r="B46" s="10"/>
      <c r="C46" s="26"/>
      <c r="D46" s="30"/>
      <c r="E46" s="34" t="s">
        <v>820</v>
      </c>
      <c r="F46" s="34"/>
      <c r="G46" s="34"/>
      <c r="H46" s="34"/>
      <c r="I46" s="34"/>
      <c r="J46" s="34"/>
      <c r="K46" s="34"/>
      <c r="L46" s="34"/>
      <c r="M46" s="56"/>
      <c r="N46" s="56"/>
      <c r="O46" s="51"/>
      <c r="P46" s="51"/>
      <c r="Q46" s="51"/>
      <c r="R46" s="70" t="s">
        <v>256</v>
      </c>
      <c r="S46" s="70"/>
      <c r="T46" s="70"/>
      <c r="U46" s="70"/>
      <c r="V46" s="70"/>
      <c r="W46" s="70"/>
      <c r="X46" s="70"/>
      <c r="Y46" s="70"/>
      <c r="Z46" s="70"/>
      <c r="AA46" s="70"/>
      <c r="AB46" s="70"/>
      <c r="AC46" s="70"/>
      <c r="AD46" s="70"/>
      <c r="AE46" s="70"/>
      <c r="AF46" s="70"/>
      <c r="AG46" s="70"/>
      <c r="AH46" s="70" t="s">
        <v>815</v>
      </c>
      <c r="AI46" s="70"/>
      <c r="AJ46" s="70"/>
      <c r="AK46" s="70"/>
      <c r="AL46" s="70"/>
      <c r="AM46" s="70"/>
      <c r="AN46" s="4"/>
      <c r="AO46" s="1"/>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row>
    <row r="47" spans="1:256" ht="15" customHeight="1">
      <c r="A47" s="4"/>
      <c r="B47" s="10"/>
      <c r="C47" s="26"/>
      <c r="D47" s="31"/>
      <c r="E47" s="34" t="s">
        <v>821</v>
      </c>
      <c r="F47" s="34"/>
      <c r="G47" s="34"/>
      <c r="H47" s="34"/>
      <c r="I47" s="34"/>
      <c r="J47" s="34"/>
      <c r="K47" s="34"/>
      <c r="L47" s="34"/>
      <c r="M47" s="56"/>
      <c r="N47" s="56"/>
      <c r="O47" s="51"/>
      <c r="P47" s="51"/>
      <c r="Q47" s="51"/>
      <c r="R47" s="70" t="s">
        <v>256</v>
      </c>
      <c r="S47" s="70"/>
      <c r="T47" s="70"/>
      <c r="U47" s="70"/>
      <c r="V47" s="70"/>
      <c r="W47" s="70"/>
      <c r="X47" s="70"/>
      <c r="Y47" s="70"/>
      <c r="Z47" s="70"/>
      <c r="AA47" s="70"/>
      <c r="AB47" s="70"/>
      <c r="AC47" s="70"/>
      <c r="AD47" s="70"/>
      <c r="AE47" s="70"/>
      <c r="AF47" s="70"/>
      <c r="AG47" s="70"/>
      <c r="AH47" s="96" t="s">
        <v>815</v>
      </c>
      <c r="AI47" s="96"/>
      <c r="AJ47" s="96"/>
      <c r="AK47" s="96"/>
      <c r="AL47" s="96"/>
      <c r="AM47" s="96"/>
      <c r="AN47" s="4"/>
      <c r="AO47" s="1"/>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row>
    <row r="48" spans="1:256" ht="15" customHeight="1">
      <c r="A48" s="4"/>
      <c r="B48" s="10"/>
      <c r="C48" s="26"/>
      <c r="D48" s="31"/>
      <c r="E48" s="35" t="s">
        <v>700</v>
      </c>
      <c r="F48" s="35"/>
      <c r="G48" s="35"/>
      <c r="H48" s="35"/>
      <c r="I48" s="35"/>
      <c r="J48" s="35"/>
      <c r="K48" s="35"/>
      <c r="L48" s="35"/>
      <c r="M48" s="56"/>
      <c r="N48" s="56"/>
      <c r="O48" s="51"/>
      <c r="P48" s="51"/>
      <c r="Q48" s="51"/>
      <c r="R48" s="70" t="s">
        <v>256</v>
      </c>
      <c r="S48" s="70"/>
      <c r="T48" s="70"/>
      <c r="U48" s="70"/>
      <c r="V48" s="70"/>
      <c r="W48" s="70"/>
      <c r="X48" s="70"/>
      <c r="Y48" s="70"/>
      <c r="Z48" s="70"/>
      <c r="AA48" s="70"/>
      <c r="AB48" s="70"/>
      <c r="AC48" s="70"/>
      <c r="AD48" s="70"/>
      <c r="AE48" s="70"/>
      <c r="AF48" s="70"/>
      <c r="AG48" s="70"/>
      <c r="AH48" s="96" t="s">
        <v>815</v>
      </c>
      <c r="AI48" s="96"/>
      <c r="AJ48" s="96"/>
      <c r="AK48" s="96"/>
      <c r="AL48" s="96"/>
      <c r="AM48" s="96"/>
      <c r="AN48" s="4"/>
      <c r="AO48" s="1"/>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row>
    <row r="49" spans="1:256" ht="15" customHeight="1">
      <c r="A49" s="4"/>
      <c r="B49" s="10"/>
      <c r="C49" s="26"/>
      <c r="D49" s="31"/>
      <c r="E49" s="36" t="s">
        <v>25</v>
      </c>
      <c r="F49" s="36"/>
      <c r="G49" s="36"/>
      <c r="H49" s="36"/>
      <c r="I49" s="36"/>
      <c r="J49" s="36"/>
      <c r="K49" s="36"/>
      <c r="L49" s="36"/>
      <c r="M49" s="57"/>
      <c r="N49" s="57"/>
      <c r="O49" s="63"/>
      <c r="P49" s="63"/>
      <c r="Q49" s="63"/>
      <c r="R49" s="71" t="s">
        <v>256</v>
      </c>
      <c r="S49" s="71"/>
      <c r="T49" s="71"/>
      <c r="U49" s="71"/>
      <c r="V49" s="71"/>
      <c r="W49" s="71"/>
      <c r="X49" s="71"/>
      <c r="Y49" s="71"/>
      <c r="Z49" s="71"/>
      <c r="AA49" s="71"/>
      <c r="AB49" s="71"/>
      <c r="AC49" s="71"/>
      <c r="AD49" s="71"/>
      <c r="AE49" s="71"/>
      <c r="AF49" s="71"/>
      <c r="AG49" s="71"/>
      <c r="AH49" s="96" t="s">
        <v>815</v>
      </c>
      <c r="AI49" s="96"/>
      <c r="AJ49" s="96"/>
      <c r="AK49" s="96"/>
      <c r="AL49" s="96"/>
      <c r="AM49" s="96"/>
      <c r="AN49" s="4"/>
      <c r="AO49" s="1"/>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row>
    <row r="50" spans="1:256" ht="15" customHeight="1">
      <c r="A50" s="4"/>
      <c r="B50" s="10"/>
      <c r="C50" s="26"/>
      <c r="D50" s="32"/>
      <c r="E50" s="37" t="s">
        <v>675</v>
      </c>
      <c r="F50" s="37"/>
      <c r="G50" s="37"/>
      <c r="H50" s="37"/>
      <c r="I50" s="37"/>
      <c r="J50" s="37"/>
      <c r="K50" s="37"/>
      <c r="L50" s="37"/>
      <c r="M50" s="58"/>
      <c r="N50" s="58"/>
      <c r="O50" s="64"/>
      <c r="P50" s="64"/>
      <c r="Q50" s="64"/>
      <c r="R50" s="71" t="s">
        <v>256</v>
      </c>
      <c r="S50" s="71"/>
      <c r="T50" s="71"/>
      <c r="U50" s="71"/>
      <c r="V50" s="71"/>
      <c r="W50" s="71"/>
      <c r="X50" s="71"/>
      <c r="Y50" s="71"/>
      <c r="Z50" s="72"/>
      <c r="AA50" s="72"/>
      <c r="AB50" s="72"/>
      <c r="AC50" s="72"/>
      <c r="AD50" s="72"/>
      <c r="AE50" s="72"/>
      <c r="AF50" s="72"/>
      <c r="AG50" s="72"/>
      <c r="AH50" s="72" t="s">
        <v>815</v>
      </c>
      <c r="AI50" s="72"/>
      <c r="AJ50" s="72"/>
      <c r="AK50" s="72"/>
      <c r="AL50" s="72"/>
      <c r="AM50" s="72"/>
      <c r="AN50" s="4"/>
      <c r="AO50" s="1"/>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row>
    <row r="51" spans="1:256" ht="15" customHeight="1">
      <c r="A51" s="4"/>
      <c r="B51" s="10"/>
      <c r="C51" s="26"/>
      <c r="D51" s="30"/>
      <c r="E51" s="34" t="s">
        <v>477</v>
      </c>
      <c r="F51" s="34"/>
      <c r="G51" s="34"/>
      <c r="H51" s="34"/>
      <c r="I51" s="34"/>
      <c r="J51" s="34"/>
      <c r="K51" s="34"/>
      <c r="L51" s="34"/>
      <c r="M51" s="56"/>
      <c r="N51" s="56"/>
      <c r="O51" s="51"/>
      <c r="P51" s="51"/>
      <c r="Q51" s="51"/>
      <c r="R51" s="72" t="s">
        <v>256</v>
      </c>
      <c r="S51" s="72"/>
      <c r="T51" s="72"/>
      <c r="U51" s="72"/>
      <c r="V51" s="72"/>
      <c r="W51" s="72"/>
      <c r="X51" s="72"/>
      <c r="Y51" s="72"/>
      <c r="Z51" s="70"/>
      <c r="AA51" s="70"/>
      <c r="AB51" s="70"/>
      <c r="AC51" s="70"/>
      <c r="AD51" s="70"/>
      <c r="AE51" s="70"/>
      <c r="AF51" s="70"/>
      <c r="AG51" s="70"/>
      <c r="AH51" s="70" t="s">
        <v>815</v>
      </c>
      <c r="AI51" s="70"/>
      <c r="AJ51" s="70"/>
      <c r="AK51" s="70"/>
      <c r="AL51" s="70"/>
      <c r="AM51" s="70"/>
      <c r="AN51" s="4"/>
      <c r="AO51" s="1"/>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row>
    <row r="52" spans="1:256" ht="15" customHeight="1">
      <c r="A52" s="4"/>
      <c r="B52" s="10"/>
      <c r="C52" s="26"/>
      <c r="D52" s="30"/>
      <c r="E52" s="34" t="s">
        <v>446</v>
      </c>
      <c r="F52" s="34"/>
      <c r="G52" s="34"/>
      <c r="H52" s="34"/>
      <c r="I52" s="34"/>
      <c r="J52" s="34"/>
      <c r="K52" s="34"/>
      <c r="L52" s="34"/>
      <c r="M52" s="56"/>
      <c r="N52" s="56"/>
      <c r="O52" s="51"/>
      <c r="P52" s="51"/>
      <c r="Q52" s="51"/>
      <c r="R52" s="72" t="s">
        <v>256</v>
      </c>
      <c r="S52" s="72"/>
      <c r="T52" s="72"/>
      <c r="U52" s="72"/>
      <c r="V52" s="72"/>
      <c r="W52" s="72"/>
      <c r="X52" s="72"/>
      <c r="Y52" s="72"/>
      <c r="Z52" s="70"/>
      <c r="AA52" s="70"/>
      <c r="AB52" s="70"/>
      <c r="AC52" s="70"/>
      <c r="AD52" s="70"/>
      <c r="AE52" s="70"/>
      <c r="AF52" s="70"/>
      <c r="AG52" s="70"/>
      <c r="AH52" s="70" t="s">
        <v>815</v>
      </c>
      <c r="AI52" s="70"/>
      <c r="AJ52" s="70"/>
      <c r="AK52" s="70"/>
      <c r="AL52" s="70"/>
      <c r="AM52" s="70"/>
      <c r="AN52" s="4"/>
      <c r="AO52" s="1"/>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row>
    <row r="53" spans="1:256" ht="15" customHeight="1">
      <c r="A53" s="4"/>
      <c r="B53" s="11"/>
      <c r="C53" s="22" t="s">
        <v>822</v>
      </c>
      <c r="D53" s="22"/>
      <c r="E53" s="22"/>
      <c r="F53" s="22"/>
      <c r="G53" s="22"/>
      <c r="H53" s="22"/>
      <c r="I53" s="22"/>
      <c r="J53" s="22"/>
      <c r="K53" s="22"/>
      <c r="L53" s="22"/>
      <c r="M53" s="56"/>
      <c r="N53" s="56"/>
      <c r="O53" s="51"/>
      <c r="P53" s="51"/>
      <c r="Q53" s="51"/>
      <c r="R53" s="72" t="s">
        <v>256</v>
      </c>
      <c r="S53" s="72"/>
      <c r="T53" s="72"/>
      <c r="U53" s="72"/>
      <c r="V53" s="72"/>
      <c r="W53" s="72"/>
      <c r="X53" s="72"/>
      <c r="Y53" s="72"/>
      <c r="Z53" s="70"/>
      <c r="AA53" s="70"/>
      <c r="AB53" s="70"/>
      <c r="AC53" s="70"/>
      <c r="AD53" s="70"/>
      <c r="AE53" s="70"/>
      <c r="AF53" s="70"/>
      <c r="AG53" s="70"/>
      <c r="AH53" s="97"/>
      <c r="AI53" s="97"/>
      <c r="AJ53" s="97"/>
      <c r="AK53" s="97"/>
      <c r="AL53" s="97"/>
      <c r="AM53" s="97"/>
      <c r="AN53" s="4"/>
      <c r="AO53" s="1"/>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row>
    <row r="54" spans="1:256" ht="15" customHeight="1">
      <c r="A54" s="4"/>
      <c r="B54" s="11"/>
      <c r="C54" s="27" t="s">
        <v>846</v>
      </c>
      <c r="D54" s="22"/>
      <c r="E54" s="22"/>
      <c r="F54" s="22"/>
      <c r="G54" s="22"/>
      <c r="H54" s="22"/>
      <c r="I54" s="22"/>
      <c r="J54" s="22"/>
      <c r="K54" s="22"/>
      <c r="L54" s="22"/>
      <c r="M54" s="56"/>
      <c r="N54" s="56"/>
      <c r="O54" s="51"/>
      <c r="P54" s="51"/>
      <c r="Q54" s="51"/>
      <c r="R54" s="72" t="s">
        <v>256</v>
      </c>
      <c r="S54" s="72"/>
      <c r="T54" s="72"/>
      <c r="U54" s="72"/>
      <c r="V54" s="72"/>
      <c r="W54" s="72"/>
      <c r="X54" s="72"/>
      <c r="Y54" s="72"/>
      <c r="Z54" s="70"/>
      <c r="AA54" s="70"/>
      <c r="AB54" s="70"/>
      <c r="AC54" s="70"/>
      <c r="AD54" s="70"/>
      <c r="AE54" s="70"/>
      <c r="AF54" s="70"/>
      <c r="AG54" s="70"/>
      <c r="AH54" s="97"/>
      <c r="AI54" s="97"/>
      <c r="AJ54" s="97"/>
      <c r="AK54" s="97"/>
      <c r="AL54" s="97"/>
      <c r="AM54" s="97"/>
      <c r="AN54" s="4"/>
      <c r="AO54" s="1"/>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row>
    <row r="55" spans="1:256" ht="15" customHeight="1">
      <c r="A55" s="4"/>
      <c r="B55" s="12" t="s">
        <v>504</v>
      </c>
      <c r="C55" s="12"/>
      <c r="D55" s="12"/>
      <c r="E55" s="12"/>
      <c r="F55" s="12"/>
      <c r="G55" s="12"/>
      <c r="H55" s="12"/>
      <c r="I55" s="12"/>
      <c r="J55" s="12"/>
      <c r="K55" s="12"/>
      <c r="L55" s="52"/>
      <c r="M55" s="59"/>
      <c r="N55" s="59"/>
      <c r="O55" s="59"/>
      <c r="P55" s="59"/>
      <c r="Q55" s="59"/>
      <c r="R55" s="73"/>
      <c r="S55" s="73"/>
      <c r="T55" s="73"/>
      <c r="U55" s="75"/>
      <c r="V55" s="77"/>
      <c r="W55" s="74"/>
      <c r="X55" s="74"/>
      <c r="Y55" s="74"/>
      <c r="Z55" s="74"/>
      <c r="AA55" s="83"/>
      <c r="AB55" s="83"/>
      <c r="AC55" s="83"/>
      <c r="AD55" s="88"/>
      <c r="AE55" s="88"/>
      <c r="AF55" s="88"/>
      <c r="AG55" s="88"/>
      <c r="AH55" s="88"/>
      <c r="AI55" s="74"/>
      <c r="AJ55" s="88"/>
      <c r="AK55" s="88"/>
      <c r="AL55" s="88"/>
      <c r="AM55" s="99"/>
      <c r="AN55" s="4"/>
      <c r="AO55" s="1"/>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row>
    <row r="56" spans="1:256" ht="15" customHeight="1">
      <c r="A56" s="4"/>
      <c r="B56" s="13" t="s">
        <v>823</v>
      </c>
      <c r="C56" s="13"/>
      <c r="D56" s="13"/>
      <c r="E56" s="13"/>
      <c r="F56" s="13"/>
      <c r="G56" s="13"/>
      <c r="H56" s="13"/>
      <c r="I56" s="13"/>
      <c r="J56" s="13"/>
      <c r="K56" s="13"/>
      <c r="L56" s="53"/>
      <c r="M56" s="60"/>
      <c r="N56" s="60"/>
      <c r="O56" s="60"/>
      <c r="P56" s="60"/>
      <c r="Q56" s="60"/>
      <c r="R56" s="74"/>
      <c r="S56" s="74"/>
      <c r="T56" s="74"/>
      <c r="U56" s="74"/>
      <c r="V56" s="78"/>
      <c r="W56" s="78"/>
      <c r="X56" s="78"/>
      <c r="Y56" s="78"/>
      <c r="Z56" s="78"/>
      <c r="AA56" s="84"/>
      <c r="AB56" s="84"/>
      <c r="AC56" s="84"/>
      <c r="AD56" s="89"/>
      <c r="AE56" s="89"/>
      <c r="AF56" s="89"/>
      <c r="AG56" s="89"/>
      <c r="AH56" s="89"/>
      <c r="AI56" s="78"/>
      <c r="AJ56" s="89"/>
      <c r="AK56" s="89"/>
      <c r="AL56" s="89"/>
      <c r="AM56" s="100"/>
      <c r="AN56" s="4"/>
      <c r="AO56" s="1"/>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row>
    <row r="57" spans="1:256" ht="15" customHeight="1">
      <c r="A57" s="4"/>
      <c r="B57" s="14" t="s">
        <v>41</v>
      </c>
      <c r="C57" s="14"/>
      <c r="D57" s="14"/>
      <c r="E57" s="14"/>
      <c r="F57" s="14"/>
      <c r="G57" s="14"/>
      <c r="H57" s="14"/>
      <c r="I57" s="14"/>
      <c r="J57" s="14"/>
      <c r="K57" s="14"/>
      <c r="L57" s="52"/>
      <c r="M57" s="59"/>
      <c r="N57" s="59"/>
      <c r="O57" s="59"/>
      <c r="P57" s="59"/>
      <c r="Q57" s="59"/>
      <c r="R57" s="73"/>
      <c r="S57" s="73"/>
      <c r="T57" s="73"/>
      <c r="U57" s="75"/>
      <c r="V57" s="13" t="s">
        <v>268</v>
      </c>
      <c r="W57" s="74"/>
      <c r="X57" s="74"/>
      <c r="Y57" s="74"/>
      <c r="Z57" s="74"/>
      <c r="AA57" s="83"/>
      <c r="AB57" s="83"/>
      <c r="AC57" s="83"/>
      <c r="AD57" s="88"/>
      <c r="AE57" s="88"/>
      <c r="AF57" s="88"/>
      <c r="AG57" s="88"/>
      <c r="AH57" s="88"/>
      <c r="AI57" s="74"/>
      <c r="AJ57" s="88"/>
      <c r="AK57" s="88"/>
      <c r="AL57" s="88"/>
      <c r="AM57" s="99"/>
      <c r="AN57" s="4"/>
      <c r="AO57" s="1"/>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row>
    <row r="58" spans="1:256" ht="15" customHeight="1">
      <c r="A58" s="4"/>
      <c r="B58" s="12" t="s">
        <v>273</v>
      </c>
      <c r="C58" s="12"/>
      <c r="D58" s="12"/>
      <c r="E58" s="12"/>
      <c r="F58" s="12"/>
      <c r="G58" s="12"/>
      <c r="H58" s="12"/>
      <c r="I58" s="12"/>
      <c r="J58" s="12"/>
      <c r="K58" s="12"/>
      <c r="L58" s="54"/>
      <c r="M58" s="60"/>
      <c r="N58" s="60"/>
      <c r="O58" s="60"/>
      <c r="P58" s="60"/>
      <c r="Q58" s="60"/>
      <c r="R58" s="74"/>
      <c r="S58" s="74"/>
      <c r="T58" s="74"/>
      <c r="U58" s="74"/>
      <c r="V58" s="74"/>
      <c r="W58" s="79"/>
      <c r="X58" s="79"/>
      <c r="Y58" s="79"/>
      <c r="Z58" s="79"/>
      <c r="AA58" s="85"/>
      <c r="AB58" s="85"/>
      <c r="AC58" s="85"/>
      <c r="AD58" s="90"/>
      <c r="AE58" s="90"/>
      <c r="AF58" s="90"/>
      <c r="AG58" s="90"/>
      <c r="AH58" s="90"/>
      <c r="AI58" s="79"/>
      <c r="AJ58" s="90"/>
      <c r="AK58" s="90"/>
      <c r="AL58" s="90"/>
      <c r="AM58" s="101"/>
      <c r="AN58" s="4"/>
      <c r="AO58" s="1"/>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row>
    <row r="59" spans="1:256" ht="15" customHeight="1">
      <c r="A59" s="4"/>
      <c r="B59" s="13" t="s">
        <v>49</v>
      </c>
      <c r="C59" s="13"/>
      <c r="D59" s="13"/>
      <c r="E59" s="13"/>
      <c r="F59" s="13"/>
      <c r="G59" s="13"/>
      <c r="H59" s="13"/>
      <c r="I59" s="13"/>
      <c r="J59" s="13"/>
      <c r="K59" s="13"/>
      <c r="L59" s="13"/>
      <c r="M59" s="13"/>
      <c r="N59" s="13"/>
      <c r="O59" s="65"/>
      <c r="P59" s="66"/>
      <c r="Q59" s="68"/>
      <c r="R59" s="68"/>
      <c r="S59" s="68"/>
      <c r="T59" s="68"/>
      <c r="U59" s="76"/>
      <c r="V59" s="77"/>
      <c r="W59" s="74"/>
      <c r="X59" s="74"/>
      <c r="Y59" s="74"/>
      <c r="Z59" s="74"/>
      <c r="AA59" s="83"/>
      <c r="AB59" s="83"/>
      <c r="AC59" s="83"/>
      <c r="AD59" s="88"/>
      <c r="AE59" s="88"/>
      <c r="AF59" s="88"/>
      <c r="AG59" s="88"/>
      <c r="AH59" s="88"/>
      <c r="AI59" s="74"/>
      <c r="AJ59" s="88"/>
      <c r="AK59" s="88"/>
      <c r="AL59" s="88"/>
      <c r="AM59" s="99"/>
      <c r="AN59" s="4"/>
      <c r="AO59" s="1"/>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row>
    <row r="60" spans="1:256" ht="15" customHeight="1">
      <c r="A60" s="4"/>
      <c r="B60" s="8" t="s">
        <v>620</v>
      </c>
      <c r="C60" s="28" t="s">
        <v>824</v>
      </c>
      <c r="D60" s="28"/>
      <c r="E60" s="28"/>
      <c r="F60" s="28"/>
      <c r="G60" s="28"/>
      <c r="H60" s="28"/>
      <c r="I60" s="28"/>
      <c r="J60" s="28"/>
      <c r="K60" s="28"/>
      <c r="L60" s="28"/>
      <c r="M60" s="28"/>
      <c r="N60" s="28"/>
      <c r="O60" s="28"/>
      <c r="P60" s="28"/>
      <c r="Q60" s="28"/>
      <c r="R60" s="28"/>
      <c r="S60" s="28"/>
      <c r="T60" s="28"/>
      <c r="U60" s="28" t="s">
        <v>145</v>
      </c>
      <c r="V60" s="28"/>
      <c r="W60" s="28"/>
      <c r="X60" s="28"/>
      <c r="Y60" s="28"/>
      <c r="Z60" s="28"/>
      <c r="AA60" s="28"/>
      <c r="AB60" s="28"/>
      <c r="AC60" s="28"/>
      <c r="AD60" s="28"/>
      <c r="AE60" s="28"/>
      <c r="AF60" s="28"/>
      <c r="AG60" s="28"/>
      <c r="AH60" s="28"/>
      <c r="AI60" s="28"/>
      <c r="AJ60" s="28"/>
      <c r="AK60" s="28"/>
      <c r="AL60" s="28"/>
      <c r="AM60" s="28"/>
      <c r="AN60" s="4"/>
      <c r="AO60" s="1"/>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row>
    <row r="61" spans="1:256" ht="15" customHeight="1">
      <c r="A61" s="4"/>
      <c r="B61" s="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4"/>
      <c r="AO61" s="1"/>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row>
    <row r="62" spans="1:256" ht="15" customHeight="1">
      <c r="A62" s="4"/>
      <c r="B62" s="8"/>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4"/>
      <c r="AO62" s="1"/>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row>
    <row r="63" spans="1:256" ht="15" customHeight="1">
      <c r="A63" s="4"/>
      <c r="B63" s="8"/>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4"/>
      <c r="AO63" s="1"/>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row>
    <row r="64" spans="1:256" ht="15" customHeight="1">
      <c r="A64" s="4"/>
      <c r="B64" s="8"/>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4"/>
      <c r="AO64" s="1"/>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row>
    <row r="65" spans="1:256" ht="15" customHeight="1">
      <c r="A65" s="4"/>
      <c r="B65" s="15" t="s">
        <v>771</v>
      </c>
      <c r="C65" s="15"/>
      <c r="D65" s="15"/>
      <c r="E65" s="15"/>
      <c r="F65" s="15"/>
      <c r="G65" s="39" t="s">
        <v>53</v>
      </c>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4"/>
      <c r="AO65" s="1"/>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row>
    <row r="66" spans="1:256" ht="15" customHeight="1">
      <c r="B66" s="16"/>
      <c r="C66" s="16"/>
      <c r="D66" s="16"/>
      <c r="E66" s="16"/>
      <c r="F66" s="16"/>
      <c r="G66" s="40"/>
      <c r="H66" s="40"/>
      <c r="I66" s="40"/>
      <c r="J66" s="40"/>
      <c r="K66" s="40"/>
      <c r="L66" s="40"/>
      <c r="M66" s="40"/>
      <c r="N66" s="40"/>
      <c r="O66" s="40"/>
      <c r="P66" s="40"/>
      <c r="Q66" s="40"/>
      <c r="R66" s="40"/>
      <c r="S66" s="40"/>
      <c r="T66" s="40"/>
      <c r="U66" s="15" t="s">
        <v>825</v>
      </c>
      <c r="V66" s="15"/>
      <c r="W66" s="15"/>
      <c r="X66" s="51"/>
      <c r="Y66" s="51"/>
      <c r="Z66" s="51"/>
      <c r="AA66" s="51"/>
      <c r="AB66" s="51"/>
      <c r="AC66" s="51"/>
      <c r="AD66" s="15" t="s">
        <v>596</v>
      </c>
      <c r="AE66" s="15"/>
      <c r="AF66" s="15"/>
      <c r="AG66" s="93"/>
      <c r="AH66" s="93"/>
      <c r="AI66" s="93"/>
      <c r="AJ66" s="93"/>
      <c r="AK66" s="93"/>
      <c r="AL66" s="93"/>
      <c r="AM66" s="93"/>
      <c r="AO66" s="1"/>
    </row>
    <row r="67" spans="1:256" ht="15" customHeight="1">
      <c r="B67" s="16"/>
      <c r="C67" s="16"/>
      <c r="D67" s="16"/>
      <c r="E67" s="16"/>
      <c r="F67" s="16"/>
      <c r="G67" s="40"/>
      <c r="H67" s="40"/>
      <c r="I67" s="40"/>
      <c r="J67" s="40"/>
      <c r="K67" s="40"/>
      <c r="L67" s="40"/>
      <c r="M67" s="40"/>
      <c r="N67" s="40"/>
      <c r="O67" s="40"/>
      <c r="P67" s="40"/>
      <c r="Q67" s="40"/>
      <c r="R67" s="40"/>
      <c r="S67" s="40"/>
      <c r="T67" s="40"/>
      <c r="U67" s="15"/>
      <c r="V67" s="15"/>
      <c r="W67" s="15"/>
      <c r="X67" s="51"/>
      <c r="Y67" s="51"/>
      <c r="Z67" s="51"/>
      <c r="AA67" s="51"/>
      <c r="AB67" s="51"/>
      <c r="AC67" s="51"/>
      <c r="AD67" s="15"/>
      <c r="AE67" s="15"/>
      <c r="AF67" s="15"/>
      <c r="AG67" s="93"/>
      <c r="AH67" s="93"/>
      <c r="AI67" s="93"/>
      <c r="AJ67" s="93"/>
      <c r="AK67" s="93"/>
      <c r="AL67" s="93"/>
      <c r="AM67" s="93"/>
      <c r="AO67" s="1"/>
    </row>
    <row r="68" spans="1:256" ht="13.5" customHeight="1">
      <c r="B68" s="17" t="s">
        <v>263</v>
      </c>
      <c r="C68" s="1">
        <v>1</v>
      </c>
      <c r="E68" s="38" t="s">
        <v>826</v>
      </c>
      <c r="AO68" s="4"/>
      <c r="AP68" s="4"/>
    </row>
    <row r="69" spans="1:256" ht="13.5" customHeight="1">
      <c r="C69" s="1">
        <v>2</v>
      </c>
      <c r="E69" s="38" t="s">
        <v>827</v>
      </c>
      <c r="AO69" s="4"/>
      <c r="AP69" s="4"/>
    </row>
    <row r="70" spans="1:256" ht="13.5" customHeight="1">
      <c r="C70" s="4"/>
      <c r="E70" s="38" t="s">
        <v>748</v>
      </c>
      <c r="AO70" s="4"/>
      <c r="AP70" s="4"/>
    </row>
    <row r="71" spans="1:256" ht="13.5" customHeight="1">
      <c r="C71" s="1">
        <v>3</v>
      </c>
      <c r="E71" s="38" t="s">
        <v>397</v>
      </c>
      <c r="AO71" s="4"/>
      <c r="AP71" s="4"/>
    </row>
    <row r="72" spans="1:256" ht="13.5" customHeight="1">
      <c r="C72" s="1">
        <v>4</v>
      </c>
      <c r="E72" s="38" t="s">
        <v>828</v>
      </c>
      <c r="AO72" s="4"/>
      <c r="AP72" s="4"/>
    </row>
    <row r="73" spans="1:256" ht="13.5" customHeight="1">
      <c r="C73" s="1">
        <v>5</v>
      </c>
      <c r="E73" s="38" t="s">
        <v>270</v>
      </c>
      <c r="AO73" s="4"/>
      <c r="AP73" s="4"/>
    </row>
    <row r="74" spans="1:256" ht="13.5" customHeight="1">
      <c r="C74" s="1">
        <v>6</v>
      </c>
      <c r="E74" s="38" t="s">
        <v>510</v>
      </c>
      <c r="AO74" s="1"/>
      <c r="AP74" s="2"/>
    </row>
    <row r="75" spans="1:256" ht="13.5" customHeight="1">
      <c r="C75" s="4"/>
      <c r="E75" s="38" t="s">
        <v>792</v>
      </c>
      <c r="AO75" s="1"/>
      <c r="AP75" s="2"/>
    </row>
    <row r="76" spans="1:256" ht="13.5" customHeight="1">
      <c r="C76" s="1">
        <v>7</v>
      </c>
      <c r="E76" s="38" t="s">
        <v>829</v>
      </c>
    </row>
    <row r="77" spans="1:256" ht="13.5" customHeight="1">
      <c r="C77" s="1">
        <v>8</v>
      </c>
      <c r="E77" s="38" t="s">
        <v>760</v>
      </c>
    </row>
    <row r="78" spans="1:256" ht="13.5" customHeight="1">
      <c r="E78" s="38" t="s">
        <v>830</v>
      </c>
    </row>
    <row r="79" spans="1:256" ht="11.25" customHeight="1"/>
    <row r="80" spans="1:256" ht="15" customHeight="1"/>
    <row r="81" s="1" customFormat="1" ht="15" customHeight="1"/>
    <row r="82" s="1" customFormat="1" ht="1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sheetData>
  <mergeCells count="198">
    <mergeCell ref="AA1:AE1"/>
    <mergeCell ref="AF1:AM1"/>
    <mergeCell ref="B3:AM3"/>
    <mergeCell ref="B4:AM4"/>
    <mergeCell ref="B7:J7"/>
    <mergeCell ref="AA8:AM8"/>
    <mergeCell ref="AA9:AM9"/>
    <mergeCell ref="AA10:AM10"/>
    <mergeCell ref="C13:K13"/>
    <mergeCell ref="L13:AM13"/>
    <mergeCell ref="C14:K14"/>
    <mergeCell ref="L14:AM14"/>
    <mergeCell ref="L15:AM15"/>
    <mergeCell ref="L16:AM16"/>
    <mergeCell ref="L17:AM17"/>
    <mergeCell ref="C18:K18"/>
    <mergeCell ref="L18:P18"/>
    <mergeCell ref="Q18:Z18"/>
    <mergeCell ref="AA18:AE18"/>
    <mergeCell ref="AF18:AM18"/>
    <mergeCell ref="C19:K19"/>
    <mergeCell ref="L19:T19"/>
    <mergeCell ref="U19:Z19"/>
    <mergeCell ref="AA19:AM19"/>
    <mergeCell ref="C20:K20"/>
    <mergeCell ref="L20:P20"/>
    <mergeCell ref="Q20:Z20"/>
    <mergeCell ref="AA20:AE20"/>
    <mergeCell ref="AF20:AM20"/>
    <mergeCell ref="L21:AM21"/>
    <mergeCell ref="L22:AM22"/>
    <mergeCell ref="L23:AM23"/>
    <mergeCell ref="C24:K24"/>
    <mergeCell ref="L24:AM24"/>
    <mergeCell ref="C25:K25"/>
    <mergeCell ref="L25:AM25"/>
    <mergeCell ref="L26:AM26"/>
    <mergeCell ref="L27:AM27"/>
    <mergeCell ref="L28:AM28"/>
    <mergeCell ref="C29:K29"/>
    <mergeCell ref="L29:P29"/>
    <mergeCell ref="Q29:Z29"/>
    <mergeCell ref="AA29:AE29"/>
    <mergeCell ref="AF29:AM29"/>
    <mergeCell ref="L30:AM30"/>
    <mergeCell ref="L31:AM31"/>
    <mergeCell ref="L32:AM32"/>
    <mergeCell ref="C33:K33"/>
    <mergeCell ref="L33:P33"/>
    <mergeCell ref="Q33:Z33"/>
    <mergeCell ref="AA33:AE33"/>
    <mergeCell ref="AF33:AM33"/>
    <mergeCell ref="C34:K34"/>
    <mergeCell ref="L34:AM34"/>
    <mergeCell ref="L35:AM35"/>
    <mergeCell ref="L36:AM36"/>
    <mergeCell ref="L37:AM37"/>
    <mergeCell ref="O38:Q38"/>
    <mergeCell ref="Z38:AC38"/>
    <mergeCell ref="AD38:AG38"/>
    <mergeCell ref="AH38:AM38"/>
    <mergeCell ref="O39:Q39"/>
    <mergeCell ref="Z39:AC39"/>
    <mergeCell ref="AD39:AG39"/>
    <mergeCell ref="AH39:AM39"/>
    <mergeCell ref="E40:L40"/>
    <mergeCell ref="M40:N40"/>
    <mergeCell ref="O40:Q40"/>
    <mergeCell ref="R40:Y40"/>
    <mergeCell ref="Z40:AC40"/>
    <mergeCell ref="AD40:AG40"/>
    <mergeCell ref="AH40:AM40"/>
    <mergeCell ref="E41:L41"/>
    <mergeCell ref="M41:N41"/>
    <mergeCell ref="O41:Q41"/>
    <mergeCell ref="R41:Y41"/>
    <mergeCell ref="Z41:AC41"/>
    <mergeCell ref="AD41:AG41"/>
    <mergeCell ref="AH41:AM41"/>
    <mergeCell ref="E42:L42"/>
    <mergeCell ref="M42:N42"/>
    <mergeCell ref="O42:Q42"/>
    <mergeCell ref="R42:Y42"/>
    <mergeCell ref="Z42:AC42"/>
    <mergeCell ref="AD42:AG42"/>
    <mergeCell ref="AH42:AM42"/>
    <mergeCell ref="E43:L43"/>
    <mergeCell ref="M43:N43"/>
    <mergeCell ref="O43:Q43"/>
    <mergeCell ref="R43:Y43"/>
    <mergeCell ref="Z43:AC43"/>
    <mergeCell ref="AD43:AG43"/>
    <mergeCell ref="AH43:AM43"/>
    <mergeCell ref="E44:L44"/>
    <mergeCell ref="M44:N44"/>
    <mergeCell ref="O44:Q44"/>
    <mergeCell ref="R44:Y44"/>
    <mergeCell ref="Z44:AC44"/>
    <mergeCell ref="AD44:AG44"/>
    <mergeCell ref="AH44:AM44"/>
    <mergeCell ref="E45:L45"/>
    <mergeCell ref="M45:N45"/>
    <mergeCell ref="O45:Q45"/>
    <mergeCell ref="R45:Y45"/>
    <mergeCell ref="Z45:AC45"/>
    <mergeCell ref="AD45:AG45"/>
    <mergeCell ref="AH45:AM45"/>
    <mergeCell ref="E46:L46"/>
    <mergeCell ref="M46:N46"/>
    <mergeCell ref="O46:Q46"/>
    <mergeCell ref="R46:Y46"/>
    <mergeCell ref="Z46:AC46"/>
    <mergeCell ref="AD46:AG46"/>
    <mergeCell ref="AH46:AM46"/>
    <mergeCell ref="E47:L47"/>
    <mergeCell ref="M47:N47"/>
    <mergeCell ref="O47:Q47"/>
    <mergeCell ref="R47:Y47"/>
    <mergeCell ref="Z47:AC47"/>
    <mergeCell ref="AD47:AG47"/>
    <mergeCell ref="AH47:AM47"/>
    <mergeCell ref="E48:L48"/>
    <mergeCell ref="M48:N48"/>
    <mergeCell ref="O48:Q48"/>
    <mergeCell ref="R48:Y48"/>
    <mergeCell ref="Z48:AC48"/>
    <mergeCell ref="AD48:AG48"/>
    <mergeCell ref="AH48:AM48"/>
    <mergeCell ref="E49:L49"/>
    <mergeCell ref="M49:N49"/>
    <mergeCell ref="O49:Q49"/>
    <mergeCell ref="R49:Y49"/>
    <mergeCell ref="Z49:AC49"/>
    <mergeCell ref="AD49:AG49"/>
    <mergeCell ref="AH49:AM49"/>
    <mergeCell ref="E50:L50"/>
    <mergeCell ref="M50:N50"/>
    <mergeCell ref="O50:Q50"/>
    <mergeCell ref="R50:Y50"/>
    <mergeCell ref="Z50:AC50"/>
    <mergeCell ref="AD50:AG50"/>
    <mergeCell ref="AH50:AM50"/>
    <mergeCell ref="E51:L51"/>
    <mergeCell ref="M51:N51"/>
    <mergeCell ref="O51:Q51"/>
    <mergeCell ref="R51:Y51"/>
    <mergeCell ref="Z51:AC51"/>
    <mergeCell ref="AD51:AG51"/>
    <mergeCell ref="AH51:AM51"/>
    <mergeCell ref="E52:L52"/>
    <mergeCell ref="M52:N52"/>
    <mergeCell ref="O52:Q52"/>
    <mergeCell ref="R52:Y52"/>
    <mergeCell ref="Z52:AC52"/>
    <mergeCell ref="AD52:AG52"/>
    <mergeCell ref="AH52:AM52"/>
    <mergeCell ref="C53:L53"/>
    <mergeCell ref="M53:N53"/>
    <mergeCell ref="O53:Q53"/>
    <mergeCell ref="R53:Y53"/>
    <mergeCell ref="Z53:AC53"/>
    <mergeCell ref="AD53:AG53"/>
    <mergeCell ref="AH53:AM53"/>
    <mergeCell ref="C54:L54"/>
    <mergeCell ref="M54:N54"/>
    <mergeCell ref="O54:Q54"/>
    <mergeCell ref="R54:Y54"/>
    <mergeCell ref="Z54:AC54"/>
    <mergeCell ref="AD54:AG54"/>
    <mergeCell ref="AH54:AM54"/>
    <mergeCell ref="B55:K55"/>
    <mergeCell ref="B56:K56"/>
    <mergeCell ref="B57:K57"/>
    <mergeCell ref="B58:K58"/>
    <mergeCell ref="B59:N59"/>
    <mergeCell ref="C60:T60"/>
    <mergeCell ref="U60:AM60"/>
    <mergeCell ref="B65:F65"/>
    <mergeCell ref="G65:AM65"/>
    <mergeCell ref="C15:K17"/>
    <mergeCell ref="C21:K23"/>
    <mergeCell ref="C26:K28"/>
    <mergeCell ref="C30:K32"/>
    <mergeCell ref="C35:K37"/>
    <mergeCell ref="C38:L39"/>
    <mergeCell ref="M38:N39"/>
    <mergeCell ref="R38:Y39"/>
    <mergeCell ref="B60:B64"/>
    <mergeCell ref="C61:T64"/>
    <mergeCell ref="U61:AM64"/>
    <mergeCell ref="U66:W67"/>
    <mergeCell ref="X66:AC67"/>
    <mergeCell ref="AD66:AF67"/>
    <mergeCell ref="AG66:AM67"/>
    <mergeCell ref="B13:B23"/>
    <mergeCell ref="B24:B37"/>
    <mergeCell ref="B38:B52"/>
    <mergeCell ref="C40:C52"/>
  </mergeCells>
  <phoneticPr fontId="24"/>
  <dataValidations count="1">
    <dataValidation type="list" allowBlank="1" showDropDown="0" showInputMessage="0" showErrorMessage="1" sqref="L19:T19">
      <formula1>"社会福祉法人,医療法人,社団法人,財団法人,株式会社,有限会社"</formula1>
    </dataValidation>
  </dataValidations>
  <printOptions horizontalCentered="1" verticalCentered="1"/>
  <pageMargins left="0.39370078740157483" right="0.39370078740157483" top="0.59055118110236227" bottom="0.39370078740157483" header="0.27559055118110237" footer="0.43307086614173229"/>
  <pageSetup paperSize="9" scale="73" fitToWidth="1" fitToHeight="1" orientation="portrait" usePrinterDefaults="1" blackAndWhite="1" r:id="rId1"/>
  <headerFooter alignWithMargins="0">
    <oddHeader>&amp;R&amp;A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dimension ref="B2:AG123"/>
  <sheetViews>
    <sheetView view="pageBreakPreview" zoomScaleSheetLayoutView="100" workbookViewId="0">
      <selection activeCell="B2" sqref="B2"/>
    </sheetView>
  </sheetViews>
  <sheetFormatPr defaultColWidth="4" defaultRowHeight="13.5"/>
  <cols>
    <col min="1" max="1" width="1.5" style="19" customWidth="1"/>
    <col min="2" max="2" width="3.125" style="19" customWidth="1"/>
    <col min="3" max="3" width="1.125" style="19" customWidth="1"/>
    <col min="4" max="22" width="4" style="19"/>
    <col min="23" max="23" width="3.125" style="19" customWidth="1"/>
    <col min="24" max="24" width="2.375" style="19" customWidth="1"/>
    <col min="25" max="25" width="4" style="19"/>
    <col min="26" max="26" width="2.25" style="19" customWidth="1"/>
    <col min="27" max="27" width="4" style="19"/>
    <col min="28" max="28" width="2.375" style="19" customWidth="1"/>
    <col min="29" max="29" width="1.5" style="19" customWidth="1"/>
    <col min="30" max="32" width="4" style="19"/>
    <col min="33" max="33" width="6.625" style="19" bestFit="1" customWidth="1"/>
    <col min="34" max="16384" width="4" style="19"/>
  </cols>
  <sheetData>
    <row r="2" spans="2:33">
      <c r="C2" s="396"/>
      <c r="D2" s="396"/>
      <c r="E2" s="396"/>
      <c r="F2" s="396"/>
      <c r="G2" s="396"/>
      <c r="H2" s="396"/>
      <c r="I2" s="396"/>
      <c r="J2" s="396"/>
      <c r="K2" s="396"/>
      <c r="L2" s="396"/>
      <c r="M2" s="396"/>
      <c r="N2" s="396"/>
      <c r="O2" s="396"/>
      <c r="P2" s="396"/>
      <c r="Q2" s="396"/>
      <c r="R2" s="396"/>
      <c r="S2" s="396"/>
      <c r="T2" s="396"/>
      <c r="U2" s="396"/>
      <c r="V2" s="396"/>
      <c r="W2" s="396"/>
      <c r="X2" s="396"/>
      <c r="Y2" s="396"/>
      <c r="Z2" s="396"/>
      <c r="AA2" s="396"/>
      <c r="AB2" s="396"/>
    </row>
    <row r="4" spans="2:33" ht="34.5" customHeight="1">
      <c r="B4" s="387" t="s">
        <v>530</v>
      </c>
      <c r="C4" s="41"/>
      <c r="D4" s="41"/>
      <c r="E4" s="41"/>
      <c r="F4" s="41"/>
      <c r="G4" s="41"/>
      <c r="H4" s="41"/>
      <c r="I4" s="41"/>
      <c r="J4" s="41"/>
      <c r="K4" s="41"/>
      <c r="L4" s="41"/>
      <c r="M4" s="41"/>
      <c r="N4" s="41"/>
      <c r="O4" s="41"/>
      <c r="P4" s="41"/>
      <c r="Q4" s="41"/>
      <c r="R4" s="41"/>
      <c r="S4" s="41"/>
      <c r="T4" s="41"/>
      <c r="U4" s="41"/>
      <c r="V4" s="41"/>
      <c r="W4" s="41"/>
      <c r="X4" s="41"/>
      <c r="Y4" s="41"/>
      <c r="Z4" s="41"/>
      <c r="AA4" s="41"/>
      <c r="AB4" s="41"/>
    </row>
    <row r="5" spans="2:33" ht="16.5" customHeight="1">
      <c r="B5" s="41" t="s">
        <v>532</v>
      </c>
      <c r="C5" s="41"/>
      <c r="D5" s="41"/>
      <c r="E5" s="41"/>
      <c r="F5" s="41"/>
      <c r="G5" s="41"/>
      <c r="H5" s="41"/>
      <c r="I5" s="41"/>
      <c r="J5" s="41"/>
      <c r="K5" s="41"/>
      <c r="L5" s="41"/>
      <c r="M5" s="41"/>
      <c r="N5" s="41"/>
      <c r="O5" s="41"/>
      <c r="P5" s="41"/>
      <c r="Q5" s="41"/>
      <c r="R5" s="41"/>
      <c r="S5" s="41"/>
      <c r="T5" s="41"/>
      <c r="U5" s="41"/>
      <c r="V5" s="41"/>
      <c r="W5" s="41"/>
      <c r="X5" s="41"/>
      <c r="Y5" s="41"/>
      <c r="Z5" s="41"/>
      <c r="AA5" s="41"/>
      <c r="AB5" s="41"/>
      <c r="AC5" s="3"/>
      <c r="AD5" s="3"/>
    </row>
    <row r="6" spans="2:33" ht="13.5" customHeight="1"/>
    <row r="7" spans="2:33" ht="24" customHeight="1">
      <c r="B7" s="388" t="s">
        <v>465</v>
      </c>
      <c r="C7" s="388"/>
      <c r="D7" s="388"/>
      <c r="E7" s="388"/>
      <c r="F7" s="388"/>
      <c r="G7" s="409"/>
      <c r="H7" s="413"/>
      <c r="I7" s="413"/>
      <c r="J7" s="413"/>
      <c r="K7" s="413"/>
      <c r="L7" s="413"/>
      <c r="M7" s="413"/>
      <c r="N7" s="413"/>
      <c r="O7" s="413"/>
      <c r="P7" s="413"/>
      <c r="Q7" s="413"/>
      <c r="R7" s="413"/>
      <c r="S7" s="413"/>
      <c r="T7" s="413"/>
      <c r="U7" s="413"/>
      <c r="V7" s="413"/>
      <c r="W7" s="413"/>
      <c r="X7" s="413"/>
      <c r="Y7" s="413"/>
      <c r="Z7" s="413"/>
      <c r="AA7" s="413"/>
      <c r="AB7" s="421"/>
    </row>
    <row r="8" spans="2:33" ht="24" customHeight="1">
      <c r="B8" s="388" t="s">
        <v>112</v>
      </c>
      <c r="C8" s="388"/>
      <c r="D8" s="388"/>
      <c r="E8" s="388"/>
      <c r="F8" s="388"/>
      <c r="G8" s="655" t="s">
        <v>78</v>
      </c>
      <c r="H8" s="414" t="s">
        <v>408</v>
      </c>
      <c r="I8" s="414"/>
      <c r="J8" s="414"/>
      <c r="K8" s="414"/>
      <c r="L8" s="655" t="s">
        <v>78</v>
      </c>
      <c r="M8" s="414" t="s">
        <v>409</v>
      </c>
      <c r="N8" s="414"/>
      <c r="O8" s="414"/>
      <c r="P8" s="414"/>
      <c r="Q8" s="655" t="s">
        <v>78</v>
      </c>
      <c r="R8" s="414" t="s">
        <v>412</v>
      </c>
      <c r="S8" s="414"/>
      <c r="T8" s="414"/>
      <c r="U8" s="414"/>
      <c r="V8" s="414"/>
      <c r="W8" s="414"/>
      <c r="X8" s="414"/>
      <c r="Y8" s="414"/>
      <c r="Z8" s="413"/>
      <c r="AA8" s="413"/>
      <c r="AB8" s="421"/>
    </row>
    <row r="9" spans="2:33" ht="21.95" customHeight="1">
      <c r="B9" s="389" t="s">
        <v>251</v>
      </c>
      <c r="C9" s="397"/>
      <c r="D9" s="397"/>
      <c r="E9" s="397"/>
      <c r="F9" s="406"/>
      <c r="G9" s="389" t="s">
        <v>78</v>
      </c>
      <c r="H9" s="399" t="s">
        <v>371</v>
      </c>
      <c r="I9" s="415"/>
      <c r="J9" s="415"/>
      <c r="K9" s="415"/>
      <c r="L9" s="415"/>
      <c r="M9" s="415"/>
      <c r="N9" s="415"/>
      <c r="O9" s="415"/>
      <c r="P9" s="415"/>
      <c r="Q9" s="415"/>
      <c r="R9" s="415"/>
      <c r="S9" s="415"/>
      <c r="T9" s="415"/>
      <c r="U9" s="415"/>
      <c r="V9" s="415"/>
      <c r="W9" s="415"/>
      <c r="X9" s="415"/>
      <c r="Y9" s="415"/>
      <c r="Z9" s="415"/>
      <c r="AA9" s="415"/>
      <c r="AB9" s="422"/>
    </row>
    <row r="10" spans="2:33" ht="21.95" customHeight="1">
      <c r="B10" s="391"/>
      <c r="C10" s="398"/>
      <c r="D10" s="398"/>
      <c r="E10" s="398"/>
      <c r="F10" s="408"/>
      <c r="G10" s="391" t="s">
        <v>78</v>
      </c>
      <c r="H10" s="405" t="s">
        <v>469</v>
      </c>
      <c r="I10" s="416"/>
      <c r="J10" s="416"/>
      <c r="K10" s="416"/>
      <c r="L10" s="416"/>
      <c r="M10" s="416"/>
      <c r="N10" s="416"/>
      <c r="O10" s="416"/>
      <c r="P10" s="416"/>
      <c r="Q10" s="416"/>
      <c r="R10" s="416"/>
      <c r="S10" s="416"/>
      <c r="T10" s="416"/>
      <c r="U10" s="416"/>
      <c r="V10" s="416"/>
      <c r="W10" s="416"/>
      <c r="X10" s="416"/>
      <c r="Y10" s="416"/>
      <c r="Z10" s="416"/>
      <c r="AA10" s="416"/>
      <c r="AB10" s="424"/>
    </row>
    <row r="11" spans="2:33" ht="13.5" customHeight="1">
      <c r="AG11" s="656"/>
    </row>
    <row r="12" spans="2:33" ht="12.95" customHeight="1">
      <c r="B12" s="392"/>
      <c r="C12" s="399"/>
      <c r="D12" s="399"/>
      <c r="E12" s="399"/>
      <c r="F12" s="399"/>
      <c r="G12" s="399"/>
      <c r="H12" s="399"/>
      <c r="I12" s="399"/>
      <c r="J12" s="399"/>
      <c r="K12" s="399"/>
      <c r="L12" s="399"/>
      <c r="M12" s="399"/>
      <c r="N12" s="399"/>
      <c r="O12" s="399"/>
      <c r="P12" s="399"/>
      <c r="Q12" s="399"/>
      <c r="R12" s="399"/>
      <c r="S12" s="399"/>
      <c r="T12" s="399"/>
      <c r="U12" s="399"/>
      <c r="V12" s="399"/>
      <c r="W12" s="399"/>
      <c r="X12" s="392"/>
      <c r="Y12" s="399"/>
      <c r="Z12" s="399"/>
      <c r="AA12" s="399"/>
      <c r="AB12" s="417"/>
      <c r="AC12" s="396"/>
      <c r="AD12" s="396"/>
    </row>
    <row r="13" spans="2:33" ht="17.100000000000001" customHeight="1">
      <c r="B13" s="393" t="s">
        <v>92</v>
      </c>
      <c r="C13" s="400"/>
      <c r="X13" s="394"/>
      <c r="Y13" s="420" t="s">
        <v>434</v>
      </c>
      <c r="Z13" s="420" t="s">
        <v>203</v>
      </c>
      <c r="AA13" s="420" t="s">
        <v>296</v>
      </c>
      <c r="AB13" s="418"/>
      <c r="AC13" s="396"/>
      <c r="AD13" s="396"/>
    </row>
    <row r="14" spans="2:33" ht="17.100000000000001" customHeight="1">
      <c r="B14" s="394"/>
      <c r="X14" s="394"/>
      <c r="AB14" s="418"/>
      <c r="AC14" s="396"/>
      <c r="AD14" s="396"/>
    </row>
    <row r="15" spans="2:33" ht="49.15" customHeight="1">
      <c r="B15" s="394"/>
      <c r="C15" s="401" t="s">
        <v>288</v>
      </c>
      <c r="D15" s="401"/>
      <c r="E15" s="401"/>
      <c r="F15" s="388" t="s">
        <v>363</v>
      </c>
      <c r="G15" s="691" t="s">
        <v>483</v>
      </c>
      <c r="H15" s="691"/>
      <c r="I15" s="691"/>
      <c r="J15" s="691"/>
      <c r="K15" s="691"/>
      <c r="L15" s="691"/>
      <c r="M15" s="691"/>
      <c r="N15" s="691"/>
      <c r="O15" s="691"/>
      <c r="P15" s="691"/>
      <c r="Q15" s="691"/>
      <c r="R15" s="691"/>
      <c r="S15" s="691"/>
      <c r="T15" s="691"/>
      <c r="U15" s="691"/>
      <c r="V15" s="697"/>
      <c r="X15" s="394"/>
      <c r="Y15" s="41" t="s">
        <v>78</v>
      </c>
      <c r="Z15" s="41" t="s">
        <v>203</v>
      </c>
      <c r="AA15" s="41" t="s">
        <v>78</v>
      </c>
      <c r="AB15" s="418"/>
      <c r="AC15" s="396"/>
      <c r="AD15" s="396"/>
    </row>
    <row r="16" spans="2:33" ht="80.25" customHeight="1">
      <c r="B16" s="394"/>
      <c r="C16" s="401"/>
      <c r="D16" s="401"/>
      <c r="E16" s="401"/>
      <c r="F16" s="688"/>
      <c r="G16" s="415" t="s">
        <v>46</v>
      </c>
      <c r="H16" s="415"/>
      <c r="I16" s="415"/>
      <c r="J16" s="415"/>
      <c r="K16" s="415"/>
      <c r="L16" s="415"/>
      <c r="M16" s="415"/>
      <c r="N16" s="415"/>
      <c r="O16" s="415"/>
      <c r="P16" s="415"/>
      <c r="Q16" s="415"/>
      <c r="R16" s="415"/>
      <c r="S16" s="415"/>
      <c r="T16" s="415"/>
      <c r="U16" s="415"/>
      <c r="V16" s="422"/>
      <c r="X16" s="394"/>
      <c r="Y16" s="41" t="s">
        <v>78</v>
      </c>
      <c r="Z16" s="41" t="s">
        <v>203</v>
      </c>
      <c r="AA16" s="41" t="s">
        <v>78</v>
      </c>
      <c r="AB16" s="418"/>
      <c r="AC16" s="396"/>
      <c r="AD16" s="396"/>
    </row>
    <row r="17" spans="2:30" ht="19.5" customHeight="1">
      <c r="B17" s="394"/>
      <c r="C17" s="401"/>
      <c r="D17" s="401"/>
      <c r="E17" s="401"/>
      <c r="F17" s="689" t="s">
        <v>332</v>
      </c>
      <c r="G17" s="103"/>
      <c r="H17" s="103"/>
      <c r="I17" s="103"/>
      <c r="J17" s="103"/>
      <c r="K17" s="103"/>
      <c r="L17" s="103"/>
      <c r="M17" s="103"/>
      <c r="N17" s="103"/>
      <c r="O17" s="103"/>
      <c r="P17" s="103"/>
      <c r="Q17" s="103"/>
      <c r="R17" s="103"/>
      <c r="S17" s="103"/>
      <c r="T17" s="103"/>
      <c r="U17" s="103"/>
      <c r="V17" s="423"/>
      <c r="X17" s="394"/>
      <c r="AB17" s="418"/>
      <c r="AC17" s="396"/>
      <c r="AD17" s="396"/>
    </row>
    <row r="18" spans="2:30" ht="19.5" customHeight="1">
      <c r="B18" s="394"/>
      <c r="C18" s="401"/>
      <c r="D18" s="401"/>
      <c r="E18" s="401"/>
      <c r="F18" s="689"/>
      <c r="H18" s="693" t="s">
        <v>385</v>
      </c>
      <c r="I18" s="414"/>
      <c r="J18" s="414"/>
      <c r="K18" s="414"/>
      <c r="L18" s="414"/>
      <c r="M18" s="414"/>
      <c r="N18" s="414"/>
      <c r="O18" s="414"/>
      <c r="P18" s="414"/>
      <c r="Q18" s="694"/>
      <c r="R18" s="410"/>
      <c r="S18" s="655"/>
      <c r="T18" s="655"/>
      <c r="U18" s="421" t="s">
        <v>536</v>
      </c>
      <c r="V18" s="423"/>
      <c r="X18" s="394"/>
      <c r="AB18" s="418"/>
      <c r="AC18" s="396"/>
      <c r="AD18" s="396"/>
    </row>
    <row r="19" spans="2:30" ht="19.5" customHeight="1">
      <c r="B19" s="394"/>
      <c r="C19" s="401"/>
      <c r="D19" s="401"/>
      <c r="E19" s="401"/>
      <c r="F19" s="689"/>
      <c r="H19" s="693" t="s">
        <v>433</v>
      </c>
      <c r="I19" s="414"/>
      <c r="J19" s="414"/>
      <c r="K19" s="414"/>
      <c r="L19" s="414"/>
      <c r="M19" s="414"/>
      <c r="N19" s="414"/>
      <c r="O19" s="414"/>
      <c r="P19" s="414"/>
      <c r="Q19" s="694"/>
      <c r="R19" s="410"/>
      <c r="S19" s="655"/>
      <c r="T19" s="655"/>
      <c r="U19" s="421" t="s">
        <v>536</v>
      </c>
      <c r="V19" s="423"/>
      <c r="X19" s="394"/>
      <c r="AB19" s="418"/>
      <c r="AC19" s="396"/>
      <c r="AD19" s="396"/>
    </row>
    <row r="20" spans="2:30" ht="19.5" customHeight="1">
      <c r="B20" s="394"/>
      <c r="C20" s="401"/>
      <c r="D20" s="401"/>
      <c r="E20" s="401"/>
      <c r="F20" s="689"/>
      <c r="H20" s="693" t="s">
        <v>539</v>
      </c>
      <c r="I20" s="414"/>
      <c r="J20" s="414"/>
      <c r="K20" s="414"/>
      <c r="L20" s="414"/>
      <c r="M20" s="414"/>
      <c r="N20" s="414"/>
      <c r="O20" s="414"/>
      <c r="P20" s="414"/>
      <c r="Q20" s="694"/>
      <c r="R20" s="695" t="str">
        <f>(IFERROR(ROUNDDOWN(R19/R18*100,0),""))</f>
        <v/>
      </c>
      <c r="S20" s="696"/>
      <c r="T20" s="696"/>
      <c r="U20" s="421" t="s">
        <v>369</v>
      </c>
      <c r="V20" s="423"/>
      <c r="X20" s="394"/>
      <c r="AB20" s="418"/>
      <c r="AC20" s="396"/>
      <c r="AD20" s="396"/>
    </row>
    <row r="21" spans="2:30" ht="19.5" customHeight="1">
      <c r="B21" s="394"/>
      <c r="C21" s="401"/>
      <c r="D21" s="401"/>
      <c r="E21" s="401"/>
      <c r="F21" s="690"/>
      <c r="G21" s="416"/>
      <c r="H21" s="416"/>
      <c r="I21" s="416"/>
      <c r="J21" s="416"/>
      <c r="K21" s="416"/>
      <c r="L21" s="416"/>
      <c r="M21" s="416"/>
      <c r="N21" s="416"/>
      <c r="O21" s="416"/>
      <c r="P21" s="416"/>
      <c r="Q21" s="416"/>
      <c r="R21" s="416"/>
      <c r="S21" s="416"/>
      <c r="T21" s="416"/>
      <c r="U21" s="416"/>
      <c r="V21" s="424"/>
      <c r="X21" s="394"/>
      <c r="AB21" s="418"/>
      <c r="AC21" s="396"/>
      <c r="AD21" s="396"/>
    </row>
    <row r="22" spans="2:30" ht="63" customHeight="1">
      <c r="B22" s="394"/>
      <c r="C22" s="401"/>
      <c r="D22" s="401"/>
      <c r="E22" s="401"/>
      <c r="F22" s="690" t="s">
        <v>368</v>
      </c>
      <c r="G22" s="692" t="s">
        <v>542</v>
      </c>
      <c r="H22" s="691"/>
      <c r="I22" s="691"/>
      <c r="J22" s="691"/>
      <c r="K22" s="691"/>
      <c r="L22" s="691"/>
      <c r="M22" s="691"/>
      <c r="N22" s="691"/>
      <c r="O22" s="691"/>
      <c r="P22" s="691"/>
      <c r="Q22" s="691"/>
      <c r="R22" s="691"/>
      <c r="S22" s="691"/>
      <c r="T22" s="691"/>
      <c r="U22" s="691"/>
      <c r="V22" s="697"/>
      <c r="X22" s="394"/>
      <c r="Y22" s="41" t="s">
        <v>78</v>
      </c>
      <c r="Z22" s="41" t="s">
        <v>203</v>
      </c>
      <c r="AA22" s="41" t="s">
        <v>78</v>
      </c>
      <c r="AB22" s="418"/>
      <c r="AC22" s="396"/>
      <c r="AD22" s="396"/>
    </row>
    <row r="23" spans="2:30" ht="37.15" customHeight="1">
      <c r="B23" s="394"/>
      <c r="C23" s="401"/>
      <c r="D23" s="401"/>
      <c r="E23" s="401"/>
      <c r="F23" s="690" t="s">
        <v>370</v>
      </c>
      <c r="G23" s="692" t="s">
        <v>543</v>
      </c>
      <c r="H23" s="691"/>
      <c r="I23" s="691"/>
      <c r="J23" s="691"/>
      <c r="K23" s="691"/>
      <c r="L23" s="691"/>
      <c r="M23" s="691"/>
      <c r="N23" s="691"/>
      <c r="O23" s="691"/>
      <c r="P23" s="691"/>
      <c r="Q23" s="691"/>
      <c r="R23" s="691"/>
      <c r="S23" s="691"/>
      <c r="T23" s="691"/>
      <c r="U23" s="691"/>
      <c r="V23" s="697"/>
      <c r="X23" s="394"/>
      <c r="Y23" s="41" t="s">
        <v>78</v>
      </c>
      <c r="Z23" s="41" t="s">
        <v>203</v>
      </c>
      <c r="AA23" s="41" t="s">
        <v>78</v>
      </c>
      <c r="AB23" s="418"/>
      <c r="AC23" s="396"/>
      <c r="AD23" s="396"/>
    </row>
    <row r="24" spans="2:30" ht="16.899999999999999" customHeight="1">
      <c r="B24" s="394"/>
      <c r="C24" s="645"/>
      <c r="D24" s="645"/>
      <c r="E24" s="645"/>
      <c r="F24" s="41"/>
      <c r="G24" s="103"/>
      <c r="H24" s="103"/>
      <c r="I24" s="103"/>
      <c r="J24" s="103"/>
      <c r="K24" s="103"/>
      <c r="L24" s="103"/>
      <c r="M24" s="103"/>
      <c r="N24" s="103"/>
      <c r="O24" s="103"/>
      <c r="P24" s="103"/>
      <c r="Q24" s="103"/>
      <c r="R24" s="103"/>
      <c r="S24" s="103"/>
      <c r="T24" s="103"/>
      <c r="U24" s="103"/>
      <c r="V24" s="103"/>
      <c r="X24" s="394"/>
      <c r="AB24" s="418"/>
      <c r="AC24" s="396"/>
      <c r="AD24" s="396"/>
    </row>
    <row r="25" spans="2:30" ht="49.9" customHeight="1">
      <c r="B25" s="394"/>
      <c r="C25" s="403" t="s">
        <v>545</v>
      </c>
      <c r="D25" s="403"/>
      <c r="E25" s="403"/>
      <c r="F25" s="388" t="s">
        <v>363</v>
      </c>
      <c r="G25" s="692" t="s">
        <v>61</v>
      </c>
      <c r="H25" s="691"/>
      <c r="I25" s="691"/>
      <c r="J25" s="691"/>
      <c r="K25" s="691"/>
      <c r="L25" s="691"/>
      <c r="M25" s="691"/>
      <c r="N25" s="691"/>
      <c r="O25" s="691"/>
      <c r="P25" s="691"/>
      <c r="Q25" s="691"/>
      <c r="R25" s="691"/>
      <c r="S25" s="691"/>
      <c r="T25" s="691"/>
      <c r="U25" s="691"/>
      <c r="V25" s="697"/>
      <c r="X25" s="394"/>
      <c r="Y25" s="41" t="s">
        <v>78</v>
      </c>
      <c r="Z25" s="41" t="s">
        <v>203</v>
      </c>
      <c r="AA25" s="41" t="s">
        <v>78</v>
      </c>
      <c r="AB25" s="418"/>
      <c r="AC25" s="396"/>
      <c r="AD25" s="396"/>
    </row>
    <row r="26" spans="2:30" ht="79.150000000000006" customHeight="1">
      <c r="B26" s="394"/>
      <c r="C26" s="403"/>
      <c r="D26" s="403"/>
      <c r="E26" s="403"/>
      <c r="F26" s="688"/>
      <c r="G26" s="415" t="s">
        <v>547</v>
      </c>
      <c r="H26" s="415"/>
      <c r="I26" s="415"/>
      <c r="J26" s="415"/>
      <c r="K26" s="415"/>
      <c r="L26" s="415"/>
      <c r="M26" s="415"/>
      <c r="N26" s="415"/>
      <c r="O26" s="415"/>
      <c r="P26" s="415"/>
      <c r="Q26" s="415"/>
      <c r="R26" s="415"/>
      <c r="S26" s="415"/>
      <c r="T26" s="415"/>
      <c r="U26" s="415"/>
      <c r="V26" s="422"/>
      <c r="X26" s="394"/>
      <c r="Y26" s="41" t="s">
        <v>78</v>
      </c>
      <c r="Z26" s="41" t="s">
        <v>203</v>
      </c>
      <c r="AA26" s="41" t="s">
        <v>78</v>
      </c>
      <c r="AB26" s="418"/>
      <c r="AC26" s="396"/>
      <c r="AD26" s="396"/>
    </row>
    <row r="27" spans="2:30" ht="19.5" customHeight="1">
      <c r="B27" s="394"/>
      <c r="C27" s="403"/>
      <c r="D27" s="403"/>
      <c r="E27" s="403"/>
      <c r="F27" s="689" t="s">
        <v>332</v>
      </c>
      <c r="G27" s="103"/>
      <c r="H27" s="103"/>
      <c r="I27" s="103"/>
      <c r="J27" s="103"/>
      <c r="K27" s="103"/>
      <c r="L27" s="103"/>
      <c r="M27" s="103"/>
      <c r="N27" s="103"/>
      <c r="O27" s="103"/>
      <c r="P27" s="103"/>
      <c r="Q27" s="103"/>
      <c r="R27" s="103"/>
      <c r="S27" s="103"/>
      <c r="T27" s="103"/>
      <c r="U27" s="103"/>
      <c r="V27" s="423"/>
      <c r="X27" s="394"/>
      <c r="AB27" s="418"/>
      <c r="AC27" s="396"/>
      <c r="AD27" s="396"/>
    </row>
    <row r="28" spans="2:30" ht="19.5" customHeight="1">
      <c r="B28" s="394"/>
      <c r="C28" s="403"/>
      <c r="D28" s="403"/>
      <c r="E28" s="403"/>
      <c r="F28" s="689"/>
      <c r="H28" s="693" t="s">
        <v>385</v>
      </c>
      <c r="I28" s="414"/>
      <c r="J28" s="414"/>
      <c r="K28" s="414"/>
      <c r="L28" s="414"/>
      <c r="M28" s="414"/>
      <c r="N28" s="414"/>
      <c r="O28" s="414"/>
      <c r="P28" s="414"/>
      <c r="Q28" s="694"/>
      <c r="R28" s="410"/>
      <c r="S28" s="655"/>
      <c r="T28" s="655"/>
      <c r="U28" s="421" t="s">
        <v>536</v>
      </c>
      <c r="V28" s="423"/>
      <c r="X28" s="394"/>
      <c r="AB28" s="418"/>
      <c r="AC28" s="396"/>
      <c r="AD28" s="396"/>
    </row>
    <row r="29" spans="2:30" ht="19.5" customHeight="1">
      <c r="B29" s="394"/>
      <c r="C29" s="403"/>
      <c r="D29" s="403"/>
      <c r="E29" s="403"/>
      <c r="F29" s="689"/>
      <c r="H29" s="693" t="s">
        <v>433</v>
      </c>
      <c r="I29" s="414"/>
      <c r="J29" s="414"/>
      <c r="K29" s="414"/>
      <c r="L29" s="414"/>
      <c r="M29" s="414"/>
      <c r="N29" s="414"/>
      <c r="O29" s="414"/>
      <c r="P29" s="414"/>
      <c r="Q29" s="694"/>
      <c r="R29" s="410"/>
      <c r="S29" s="655"/>
      <c r="T29" s="655"/>
      <c r="U29" s="421" t="s">
        <v>536</v>
      </c>
      <c r="V29" s="423"/>
      <c r="X29" s="394"/>
      <c r="AB29" s="418"/>
      <c r="AC29" s="396"/>
      <c r="AD29" s="396"/>
    </row>
    <row r="30" spans="2:30" ht="19.149999999999999" customHeight="1">
      <c r="B30" s="394"/>
      <c r="C30" s="403"/>
      <c r="D30" s="403"/>
      <c r="E30" s="403"/>
      <c r="F30" s="689"/>
      <c r="H30" s="693" t="s">
        <v>539</v>
      </c>
      <c r="I30" s="414"/>
      <c r="J30" s="414"/>
      <c r="K30" s="414"/>
      <c r="L30" s="414"/>
      <c r="M30" s="414"/>
      <c r="N30" s="414"/>
      <c r="O30" s="414"/>
      <c r="P30" s="414"/>
      <c r="Q30" s="694"/>
      <c r="R30" s="695" t="str">
        <f>(IFERROR(ROUNDDOWN(R29/R28*100,0),""))</f>
        <v/>
      </c>
      <c r="S30" s="696"/>
      <c r="T30" s="696"/>
      <c r="U30" s="421" t="s">
        <v>369</v>
      </c>
      <c r="V30" s="423"/>
      <c r="X30" s="394"/>
      <c r="AB30" s="418"/>
      <c r="AC30" s="396"/>
      <c r="AD30" s="396"/>
    </row>
    <row r="31" spans="2:30" ht="19.899999999999999" customHeight="1">
      <c r="B31" s="394"/>
      <c r="C31" s="403"/>
      <c r="D31" s="403"/>
      <c r="E31" s="403"/>
      <c r="F31" s="690"/>
      <c r="G31" s="416"/>
      <c r="H31" s="416"/>
      <c r="I31" s="416"/>
      <c r="J31" s="416"/>
      <c r="K31" s="416"/>
      <c r="L31" s="416"/>
      <c r="M31" s="416"/>
      <c r="N31" s="416"/>
      <c r="O31" s="416"/>
      <c r="P31" s="416"/>
      <c r="Q31" s="416"/>
      <c r="R31" s="416"/>
      <c r="S31" s="416"/>
      <c r="T31" s="416"/>
      <c r="U31" s="416"/>
      <c r="V31" s="424"/>
      <c r="X31" s="394"/>
      <c r="AB31" s="418"/>
      <c r="AC31" s="396"/>
      <c r="AD31" s="396"/>
    </row>
    <row r="32" spans="2:30" ht="63" customHeight="1">
      <c r="B32" s="394"/>
      <c r="C32" s="403"/>
      <c r="D32" s="403"/>
      <c r="E32" s="403"/>
      <c r="F32" s="388" t="s">
        <v>368</v>
      </c>
      <c r="G32" s="412" t="s">
        <v>413</v>
      </c>
      <c r="H32" s="412"/>
      <c r="I32" s="412"/>
      <c r="J32" s="412"/>
      <c r="K32" s="412"/>
      <c r="L32" s="412"/>
      <c r="M32" s="412"/>
      <c r="N32" s="412"/>
      <c r="O32" s="412"/>
      <c r="P32" s="412"/>
      <c r="Q32" s="412"/>
      <c r="R32" s="412"/>
      <c r="S32" s="412"/>
      <c r="T32" s="412"/>
      <c r="U32" s="412"/>
      <c r="V32" s="412"/>
      <c r="X32" s="394"/>
      <c r="Y32" s="41" t="s">
        <v>78</v>
      </c>
      <c r="Z32" s="41" t="s">
        <v>203</v>
      </c>
      <c r="AA32" s="41" t="s">
        <v>78</v>
      </c>
      <c r="AB32" s="418"/>
      <c r="AC32" s="396"/>
    </row>
    <row r="33" spans="2:29" ht="32.450000000000003" customHeight="1">
      <c r="B33" s="394"/>
      <c r="C33" s="403"/>
      <c r="D33" s="403"/>
      <c r="E33" s="403"/>
      <c r="F33" s="690" t="s">
        <v>370</v>
      </c>
      <c r="G33" s="692" t="s">
        <v>543</v>
      </c>
      <c r="H33" s="691"/>
      <c r="I33" s="691"/>
      <c r="J33" s="691"/>
      <c r="K33" s="691"/>
      <c r="L33" s="691"/>
      <c r="M33" s="691"/>
      <c r="N33" s="691"/>
      <c r="O33" s="691"/>
      <c r="P33" s="691"/>
      <c r="Q33" s="691"/>
      <c r="R33" s="691"/>
      <c r="S33" s="691"/>
      <c r="T33" s="691"/>
      <c r="U33" s="691"/>
      <c r="V33" s="697"/>
      <c r="X33" s="394"/>
      <c r="Y33" s="41" t="s">
        <v>78</v>
      </c>
      <c r="Z33" s="41" t="s">
        <v>203</v>
      </c>
      <c r="AA33" s="41" t="s">
        <v>78</v>
      </c>
      <c r="AB33" s="418"/>
      <c r="AC33" s="396"/>
    </row>
    <row r="34" spans="2:29">
      <c r="B34" s="395"/>
      <c r="C34" s="405"/>
      <c r="D34" s="405"/>
      <c r="E34" s="405"/>
      <c r="F34" s="405"/>
      <c r="G34" s="405"/>
      <c r="H34" s="405"/>
      <c r="I34" s="405"/>
      <c r="J34" s="405"/>
      <c r="K34" s="405"/>
      <c r="L34" s="405"/>
      <c r="M34" s="405"/>
      <c r="N34" s="405"/>
      <c r="O34" s="405"/>
      <c r="P34" s="405"/>
      <c r="Q34" s="405"/>
      <c r="R34" s="405"/>
      <c r="S34" s="405"/>
      <c r="T34" s="405"/>
      <c r="U34" s="405"/>
      <c r="V34" s="405"/>
      <c r="W34" s="405"/>
      <c r="X34" s="395"/>
      <c r="Y34" s="405"/>
      <c r="Z34" s="405"/>
      <c r="AA34" s="405"/>
      <c r="AB34" s="419"/>
    </row>
    <row r="36" spans="2:29">
      <c r="B36" s="19" t="s">
        <v>190</v>
      </c>
    </row>
    <row r="37" spans="2:29">
      <c r="B37" s="19" t="s">
        <v>17</v>
      </c>
      <c r="K37" s="396"/>
      <c r="L37" s="396"/>
      <c r="M37" s="396"/>
      <c r="N37" s="396"/>
      <c r="O37" s="396"/>
      <c r="P37" s="396"/>
      <c r="Q37" s="396"/>
      <c r="R37" s="396"/>
      <c r="S37" s="396"/>
      <c r="T37" s="396"/>
      <c r="U37" s="396"/>
      <c r="V37" s="396"/>
      <c r="W37" s="396"/>
      <c r="X37" s="396"/>
      <c r="Y37" s="396"/>
      <c r="Z37" s="396"/>
      <c r="AA37" s="396"/>
    </row>
    <row r="122" spans="3:7">
      <c r="C122" s="405"/>
      <c r="D122" s="405"/>
      <c r="E122" s="405"/>
      <c r="F122" s="405"/>
      <c r="G122" s="405"/>
    </row>
    <row r="123" spans="3:7">
      <c r="C123" s="399"/>
    </row>
  </sheetData>
  <mergeCells count="22">
    <mergeCell ref="B4:AB4"/>
    <mergeCell ref="B5:AB5"/>
    <mergeCell ref="B7:F7"/>
    <mergeCell ref="G7:AB7"/>
    <mergeCell ref="B8:F8"/>
    <mergeCell ref="G15:V15"/>
    <mergeCell ref="G16:V16"/>
    <mergeCell ref="R18:T18"/>
    <mergeCell ref="R19:T19"/>
    <mergeCell ref="R20:T20"/>
    <mergeCell ref="G22:V22"/>
    <mergeCell ref="G23:V23"/>
    <mergeCell ref="G25:V25"/>
    <mergeCell ref="G26:V26"/>
    <mergeCell ref="R28:T28"/>
    <mergeCell ref="R29:T29"/>
    <mergeCell ref="R30:T30"/>
    <mergeCell ref="G32:V32"/>
    <mergeCell ref="G33:V33"/>
    <mergeCell ref="B9:F10"/>
    <mergeCell ref="C15:E23"/>
    <mergeCell ref="C25:E33"/>
  </mergeCells>
  <phoneticPr fontId="24"/>
  <dataValidations count="1">
    <dataValidation type="list" allowBlank="1" showDropDown="0" showInputMessage="1" showErrorMessage="1" sqref="Y15:Y16 AA15:AA16 AA22:AA23 Q8 Y25:Y26 AA25:AA26 AA32:AA33 Y22:Y23 G8:G10 L8 Y32:Y3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1" fitToWidth="1" fitToHeight="1" orientation="portrait" usePrinterDefaults="1" r:id="rId1"/>
  <headerFooter>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dimension ref="A1:W123"/>
  <sheetViews>
    <sheetView view="pageBreakPreview" zoomScaleSheetLayoutView="100" workbookViewId="0">
      <selection activeCell="B1" sqref="B1"/>
    </sheetView>
  </sheetViews>
  <sheetFormatPr defaultColWidth="9" defaultRowHeight="13.5"/>
  <cols>
    <col min="1" max="1" width="2.125" style="657" customWidth="1"/>
    <col min="2" max="23" width="3.625" style="657" customWidth="1"/>
    <col min="24" max="24" width="2.125" style="657" customWidth="1"/>
    <col min="25" max="37" width="5.625" style="657" customWidth="1"/>
    <col min="38" max="16384" width="9" style="657"/>
  </cols>
  <sheetData>
    <row r="1" spans="2:23">
      <c r="M1" s="680"/>
      <c r="N1" s="660"/>
      <c r="O1" s="660"/>
      <c r="P1" s="660"/>
      <c r="Q1" s="680" t="s">
        <v>373</v>
      </c>
      <c r="R1" s="667"/>
      <c r="S1" s="660" t="s">
        <v>2</v>
      </c>
      <c r="T1" s="667"/>
      <c r="U1" s="660" t="s">
        <v>119</v>
      </c>
      <c r="V1" s="667"/>
      <c r="W1" s="660" t="s">
        <v>394</v>
      </c>
    </row>
    <row r="2" spans="2:23" ht="5.0999999999999996" customHeight="1">
      <c r="M2" s="680"/>
      <c r="N2" s="660"/>
      <c r="O2" s="660"/>
      <c r="P2" s="660"/>
      <c r="Q2" s="680"/>
      <c r="R2" s="660"/>
      <c r="S2" s="660"/>
      <c r="T2" s="660"/>
      <c r="U2" s="660"/>
      <c r="V2" s="660"/>
      <c r="W2" s="660"/>
    </row>
    <row r="3" spans="2:23">
      <c r="B3" s="659" t="s">
        <v>278</v>
      </c>
      <c r="C3" s="659"/>
      <c r="D3" s="659"/>
      <c r="E3" s="659"/>
      <c r="F3" s="659"/>
      <c r="G3" s="659"/>
      <c r="H3" s="659"/>
      <c r="I3" s="659"/>
      <c r="J3" s="659"/>
      <c r="K3" s="659"/>
      <c r="L3" s="659"/>
      <c r="M3" s="659"/>
      <c r="N3" s="659"/>
      <c r="O3" s="659"/>
      <c r="P3" s="659"/>
      <c r="Q3" s="659"/>
      <c r="R3" s="659"/>
      <c r="S3" s="659"/>
      <c r="T3" s="659"/>
      <c r="U3" s="659"/>
      <c r="V3" s="659"/>
      <c r="W3" s="659"/>
    </row>
    <row r="4" spans="2:23" ht="5.0999999999999996" customHeight="1">
      <c r="B4" s="660"/>
      <c r="C4" s="660"/>
      <c r="D4" s="660"/>
      <c r="E4" s="660"/>
      <c r="F4" s="660"/>
      <c r="G4" s="660"/>
      <c r="H4" s="660"/>
      <c r="I4" s="660"/>
      <c r="J4" s="660"/>
      <c r="K4" s="660"/>
      <c r="L4" s="660"/>
      <c r="M4" s="660"/>
      <c r="N4" s="660"/>
      <c r="O4" s="660"/>
      <c r="P4" s="660"/>
      <c r="Q4" s="660"/>
      <c r="R4" s="660"/>
      <c r="S4" s="660"/>
      <c r="T4" s="660"/>
      <c r="U4" s="660"/>
      <c r="V4" s="660"/>
      <c r="W4" s="660"/>
    </row>
    <row r="5" spans="2:23">
      <c r="B5" s="660"/>
      <c r="C5" s="660"/>
      <c r="D5" s="660"/>
      <c r="E5" s="660"/>
      <c r="F5" s="660"/>
      <c r="G5" s="660"/>
      <c r="H5" s="660"/>
      <c r="I5" s="660"/>
      <c r="J5" s="660"/>
      <c r="K5" s="660"/>
      <c r="L5" s="660"/>
      <c r="M5" s="660"/>
      <c r="N5" s="660"/>
      <c r="O5" s="660"/>
      <c r="P5" s="680" t="s">
        <v>502</v>
      </c>
      <c r="Q5" s="681"/>
      <c r="R5" s="681"/>
      <c r="S5" s="681"/>
      <c r="T5" s="681"/>
      <c r="U5" s="681"/>
      <c r="V5" s="681"/>
      <c r="W5" s="681"/>
    </row>
    <row r="6" spans="2:23">
      <c r="B6" s="660"/>
      <c r="C6" s="660"/>
      <c r="D6" s="660"/>
      <c r="E6" s="660"/>
      <c r="F6" s="660"/>
      <c r="G6" s="660"/>
      <c r="H6" s="660"/>
      <c r="I6" s="660"/>
      <c r="J6" s="660"/>
      <c r="K6" s="660"/>
      <c r="L6" s="660"/>
      <c r="M6" s="660"/>
      <c r="N6" s="660"/>
      <c r="O6" s="660"/>
      <c r="P6" s="680" t="s">
        <v>166</v>
      </c>
      <c r="Q6" s="682"/>
      <c r="R6" s="682"/>
      <c r="S6" s="682"/>
      <c r="T6" s="682"/>
      <c r="U6" s="682"/>
      <c r="V6" s="682"/>
      <c r="W6" s="682"/>
    </row>
    <row r="7" spans="2:23" ht="10.5" customHeight="1">
      <c r="B7" s="660"/>
      <c r="C7" s="660"/>
      <c r="D7" s="660"/>
      <c r="E7" s="660"/>
      <c r="F7" s="660"/>
      <c r="G7" s="660"/>
      <c r="H7" s="660"/>
      <c r="I7" s="660"/>
      <c r="J7" s="660"/>
      <c r="K7" s="660"/>
      <c r="L7" s="660"/>
      <c r="M7" s="660"/>
      <c r="N7" s="660"/>
      <c r="O7" s="660"/>
      <c r="P7" s="660"/>
      <c r="Q7" s="660"/>
      <c r="R7" s="660"/>
      <c r="S7" s="660"/>
      <c r="T7" s="660"/>
      <c r="U7" s="660"/>
      <c r="V7" s="660"/>
      <c r="W7" s="660"/>
    </row>
    <row r="8" spans="2:23">
      <c r="B8" s="657" t="s">
        <v>550</v>
      </c>
    </row>
    <row r="9" spans="2:23">
      <c r="C9" s="667" t="s">
        <v>78</v>
      </c>
      <c r="D9" s="657" t="s">
        <v>505</v>
      </c>
      <c r="J9" s="667" t="s">
        <v>78</v>
      </c>
      <c r="K9" s="657" t="s">
        <v>508</v>
      </c>
    </row>
    <row r="10" spans="2:23" ht="10.5" customHeight="1"/>
    <row r="11" spans="2:23">
      <c r="B11" s="657" t="s">
        <v>511</v>
      </c>
    </row>
    <row r="12" spans="2:23">
      <c r="C12" s="667" t="s">
        <v>78</v>
      </c>
      <c r="D12" s="657" t="s">
        <v>513</v>
      </c>
    </row>
    <row r="13" spans="2:23">
      <c r="C13" s="667" t="s">
        <v>78</v>
      </c>
      <c r="D13" s="657" t="s">
        <v>244</v>
      </c>
    </row>
    <row r="14" spans="2:23" ht="10.5" customHeight="1"/>
    <row r="15" spans="2:23">
      <c r="B15" s="657" t="s">
        <v>135</v>
      </c>
    </row>
    <row r="16" spans="2:23" ht="60" customHeight="1">
      <c r="B16" s="661"/>
      <c r="C16" s="661"/>
      <c r="D16" s="661"/>
      <c r="E16" s="661"/>
      <c r="F16" s="674" t="s">
        <v>514</v>
      </c>
      <c r="G16" s="677"/>
      <c r="H16" s="677"/>
      <c r="I16" s="677"/>
      <c r="J16" s="677"/>
      <c r="K16" s="677"/>
      <c r="L16" s="679"/>
      <c r="M16" s="663" t="s">
        <v>551</v>
      </c>
      <c r="N16" s="663"/>
      <c r="O16" s="663"/>
      <c r="P16" s="663"/>
      <c r="Q16" s="663"/>
      <c r="R16" s="663"/>
      <c r="S16" s="663"/>
    </row>
    <row r="17" spans="2:23">
      <c r="B17" s="662">
        <v>4</v>
      </c>
      <c r="C17" s="668"/>
      <c r="D17" s="668" t="s">
        <v>457</v>
      </c>
      <c r="E17" s="672"/>
      <c r="F17" s="664"/>
      <c r="G17" s="669"/>
      <c r="H17" s="669"/>
      <c r="I17" s="669"/>
      <c r="J17" s="669"/>
      <c r="K17" s="669"/>
      <c r="L17" s="672" t="s">
        <v>365</v>
      </c>
      <c r="M17" s="664"/>
      <c r="N17" s="669"/>
      <c r="O17" s="669"/>
      <c r="P17" s="669"/>
      <c r="Q17" s="669"/>
      <c r="R17" s="669"/>
      <c r="S17" s="672" t="s">
        <v>365</v>
      </c>
    </row>
    <row r="18" spans="2:23">
      <c r="B18" s="662">
        <v>5</v>
      </c>
      <c r="C18" s="668"/>
      <c r="D18" s="668" t="s">
        <v>457</v>
      </c>
      <c r="E18" s="672"/>
      <c r="F18" s="664"/>
      <c r="G18" s="669"/>
      <c r="H18" s="669"/>
      <c r="I18" s="669"/>
      <c r="J18" s="669"/>
      <c r="K18" s="669"/>
      <c r="L18" s="672" t="s">
        <v>365</v>
      </c>
      <c r="M18" s="664"/>
      <c r="N18" s="669"/>
      <c r="O18" s="669"/>
      <c r="P18" s="669"/>
      <c r="Q18" s="669"/>
      <c r="R18" s="669"/>
      <c r="S18" s="672" t="s">
        <v>365</v>
      </c>
    </row>
    <row r="19" spans="2:23">
      <c r="B19" s="662">
        <v>6</v>
      </c>
      <c r="C19" s="668"/>
      <c r="D19" s="668" t="s">
        <v>457</v>
      </c>
      <c r="E19" s="672"/>
      <c r="F19" s="664"/>
      <c r="G19" s="669"/>
      <c r="H19" s="669"/>
      <c r="I19" s="669"/>
      <c r="J19" s="669"/>
      <c r="K19" s="669"/>
      <c r="L19" s="672" t="s">
        <v>365</v>
      </c>
      <c r="M19" s="664"/>
      <c r="N19" s="669"/>
      <c r="O19" s="669"/>
      <c r="P19" s="669"/>
      <c r="Q19" s="669"/>
      <c r="R19" s="669"/>
      <c r="S19" s="672" t="s">
        <v>365</v>
      </c>
    </row>
    <row r="20" spans="2:23">
      <c r="B20" s="662">
        <v>7</v>
      </c>
      <c r="C20" s="668"/>
      <c r="D20" s="668" t="s">
        <v>457</v>
      </c>
      <c r="E20" s="672"/>
      <c r="F20" s="664"/>
      <c r="G20" s="669"/>
      <c r="H20" s="669"/>
      <c r="I20" s="669"/>
      <c r="J20" s="669"/>
      <c r="K20" s="669"/>
      <c r="L20" s="672" t="s">
        <v>365</v>
      </c>
      <c r="M20" s="664"/>
      <c r="N20" s="669"/>
      <c r="O20" s="669"/>
      <c r="P20" s="669"/>
      <c r="Q20" s="669"/>
      <c r="R20" s="669"/>
      <c r="S20" s="672" t="s">
        <v>365</v>
      </c>
    </row>
    <row r="21" spans="2:23">
      <c r="B21" s="662">
        <v>8</v>
      </c>
      <c r="C21" s="668"/>
      <c r="D21" s="668" t="s">
        <v>457</v>
      </c>
      <c r="E21" s="672"/>
      <c r="F21" s="664"/>
      <c r="G21" s="669"/>
      <c r="H21" s="669"/>
      <c r="I21" s="669"/>
      <c r="J21" s="669"/>
      <c r="K21" s="669"/>
      <c r="L21" s="672" t="s">
        <v>365</v>
      </c>
      <c r="M21" s="664"/>
      <c r="N21" s="669"/>
      <c r="O21" s="669"/>
      <c r="P21" s="669"/>
      <c r="Q21" s="669"/>
      <c r="R21" s="669"/>
      <c r="S21" s="672" t="s">
        <v>365</v>
      </c>
    </row>
    <row r="22" spans="2:23">
      <c r="B22" s="662">
        <v>9</v>
      </c>
      <c r="C22" s="668"/>
      <c r="D22" s="668" t="s">
        <v>457</v>
      </c>
      <c r="E22" s="672"/>
      <c r="F22" s="664"/>
      <c r="G22" s="669"/>
      <c r="H22" s="669"/>
      <c r="I22" s="669"/>
      <c r="J22" s="669"/>
      <c r="K22" s="669"/>
      <c r="L22" s="672" t="s">
        <v>365</v>
      </c>
      <c r="M22" s="664"/>
      <c r="N22" s="669"/>
      <c r="O22" s="669"/>
      <c r="P22" s="669"/>
      <c r="Q22" s="669"/>
      <c r="R22" s="669"/>
      <c r="S22" s="672" t="s">
        <v>365</v>
      </c>
    </row>
    <row r="23" spans="2:23">
      <c r="B23" s="662">
        <v>10</v>
      </c>
      <c r="C23" s="668"/>
      <c r="D23" s="668" t="s">
        <v>457</v>
      </c>
      <c r="E23" s="672"/>
      <c r="F23" s="664"/>
      <c r="G23" s="669"/>
      <c r="H23" s="669"/>
      <c r="I23" s="669"/>
      <c r="J23" s="669"/>
      <c r="K23" s="669"/>
      <c r="L23" s="672" t="s">
        <v>365</v>
      </c>
      <c r="M23" s="664"/>
      <c r="N23" s="669"/>
      <c r="O23" s="669"/>
      <c r="P23" s="669"/>
      <c r="Q23" s="669"/>
      <c r="R23" s="669"/>
      <c r="S23" s="672" t="s">
        <v>365</v>
      </c>
    </row>
    <row r="24" spans="2:23">
      <c r="B24" s="662">
        <v>11</v>
      </c>
      <c r="C24" s="668"/>
      <c r="D24" s="668" t="s">
        <v>457</v>
      </c>
      <c r="E24" s="672"/>
      <c r="F24" s="664"/>
      <c r="G24" s="669"/>
      <c r="H24" s="669"/>
      <c r="I24" s="669"/>
      <c r="J24" s="669"/>
      <c r="K24" s="669"/>
      <c r="L24" s="672" t="s">
        <v>365</v>
      </c>
      <c r="M24" s="664"/>
      <c r="N24" s="669"/>
      <c r="O24" s="669"/>
      <c r="P24" s="669"/>
      <c r="Q24" s="669"/>
      <c r="R24" s="669"/>
      <c r="S24" s="672" t="s">
        <v>365</v>
      </c>
    </row>
    <row r="25" spans="2:23">
      <c r="B25" s="662">
        <v>12</v>
      </c>
      <c r="C25" s="668"/>
      <c r="D25" s="668" t="s">
        <v>457</v>
      </c>
      <c r="E25" s="672"/>
      <c r="F25" s="664"/>
      <c r="G25" s="669"/>
      <c r="H25" s="669"/>
      <c r="I25" s="669"/>
      <c r="J25" s="669"/>
      <c r="K25" s="669"/>
      <c r="L25" s="672" t="s">
        <v>365</v>
      </c>
      <c r="M25" s="664"/>
      <c r="N25" s="669"/>
      <c r="O25" s="669"/>
      <c r="P25" s="669"/>
      <c r="Q25" s="669"/>
      <c r="R25" s="669"/>
      <c r="S25" s="672" t="s">
        <v>365</v>
      </c>
      <c r="U25" s="661" t="s">
        <v>322</v>
      </c>
      <c r="V25" s="661"/>
      <c r="W25" s="661"/>
    </row>
    <row r="26" spans="2:23">
      <c r="B26" s="662">
        <v>1</v>
      </c>
      <c r="C26" s="668"/>
      <c r="D26" s="668" t="s">
        <v>457</v>
      </c>
      <c r="E26" s="672"/>
      <c r="F26" s="664"/>
      <c r="G26" s="669"/>
      <c r="H26" s="669"/>
      <c r="I26" s="669"/>
      <c r="J26" s="669"/>
      <c r="K26" s="669"/>
      <c r="L26" s="672" t="s">
        <v>365</v>
      </c>
      <c r="M26" s="664"/>
      <c r="N26" s="669"/>
      <c r="O26" s="669"/>
      <c r="P26" s="669"/>
      <c r="Q26" s="669"/>
      <c r="R26" s="669"/>
      <c r="S26" s="672" t="s">
        <v>365</v>
      </c>
      <c r="U26" s="683"/>
      <c r="V26" s="683"/>
      <c r="W26" s="683"/>
    </row>
    <row r="27" spans="2:23">
      <c r="B27" s="662">
        <v>2</v>
      </c>
      <c r="C27" s="668"/>
      <c r="D27" s="668" t="s">
        <v>457</v>
      </c>
      <c r="E27" s="672"/>
      <c r="F27" s="664"/>
      <c r="G27" s="669"/>
      <c r="H27" s="669"/>
      <c r="I27" s="669"/>
      <c r="J27" s="669"/>
      <c r="K27" s="669"/>
      <c r="L27" s="672" t="s">
        <v>365</v>
      </c>
      <c r="M27" s="664"/>
      <c r="N27" s="669"/>
      <c r="O27" s="669"/>
      <c r="P27" s="669"/>
      <c r="Q27" s="669"/>
      <c r="R27" s="669"/>
      <c r="S27" s="672" t="s">
        <v>365</v>
      </c>
    </row>
    <row r="28" spans="2:23">
      <c r="B28" s="661" t="s">
        <v>516</v>
      </c>
      <c r="C28" s="661"/>
      <c r="D28" s="661"/>
      <c r="E28" s="661"/>
      <c r="F28" s="662" t="str">
        <f>IF(SUM(F17:K27)=0,"",SUM(F17:K27))</f>
        <v/>
      </c>
      <c r="G28" s="668"/>
      <c r="H28" s="668"/>
      <c r="I28" s="668"/>
      <c r="J28" s="668"/>
      <c r="K28" s="668"/>
      <c r="L28" s="672" t="s">
        <v>365</v>
      </c>
      <c r="M28" s="662" t="str">
        <f>IF(SUM(M17:R27)=0,"",SUM(M17:R27))</f>
        <v/>
      </c>
      <c r="N28" s="668"/>
      <c r="O28" s="668"/>
      <c r="P28" s="668"/>
      <c r="Q28" s="668"/>
      <c r="R28" s="668"/>
      <c r="S28" s="672" t="s">
        <v>365</v>
      </c>
      <c r="U28" s="661" t="s">
        <v>518</v>
      </c>
      <c r="V28" s="661"/>
      <c r="W28" s="661"/>
    </row>
    <row r="29" spans="2:23" ht="39.950000000000003" customHeight="1">
      <c r="B29" s="663" t="s">
        <v>506</v>
      </c>
      <c r="C29" s="661"/>
      <c r="D29" s="661"/>
      <c r="E29" s="661"/>
      <c r="F29" s="675" t="str">
        <f>IF(F28="","",F28/U26)</f>
        <v/>
      </c>
      <c r="G29" s="678"/>
      <c r="H29" s="678"/>
      <c r="I29" s="678"/>
      <c r="J29" s="678"/>
      <c r="K29" s="678"/>
      <c r="L29" s="672" t="s">
        <v>365</v>
      </c>
      <c r="M29" s="675" t="str">
        <f>IF(M28="","",M28/U26)</f>
        <v/>
      </c>
      <c r="N29" s="678"/>
      <c r="O29" s="678"/>
      <c r="P29" s="678"/>
      <c r="Q29" s="678"/>
      <c r="R29" s="678"/>
      <c r="S29" s="672" t="s">
        <v>365</v>
      </c>
      <c r="U29" s="684" t="str">
        <f>IF(F29="","",ROUNDDOWN(M29/F29,3))</f>
        <v/>
      </c>
      <c r="V29" s="686"/>
      <c r="W29" s="687"/>
    </row>
    <row r="31" spans="2:23">
      <c r="B31" s="657" t="s">
        <v>35</v>
      </c>
    </row>
    <row r="32" spans="2:23" ht="60" customHeight="1">
      <c r="B32" s="661"/>
      <c r="C32" s="661"/>
      <c r="D32" s="661"/>
      <c r="E32" s="661"/>
      <c r="F32" s="674" t="s">
        <v>514</v>
      </c>
      <c r="G32" s="677"/>
      <c r="H32" s="677"/>
      <c r="I32" s="677"/>
      <c r="J32" s="677"/>
      <c r="K32" s="677"/>
      <c r="L32" s="679"/>
      <c r="M32" s="663" t="s">
        <v>551</v>
      </c>
      <c r="N32" s="663"/>
      <c r="O32" s="663"/>
      <c r="P32" s="663"/>
      <c r="Q32" s="663"/>
      <c r="R32" s="663"/>
      <c r="S32" s="663"/>
    </row>
    <row r="33" spans="1:23">
      <c r="B33" s="664"/>
      <c r="C33" s="669"/>
      <c r="D33" s="669"/>
      <c r="E33" s="673" t="s">
        <v>457</v>
      </c>
      <c r="F33" s="664"/>
      <c r="G33" s="669"/>
      <c r="H33" s="669"/>
      <c r="I33" s="669"/>
      <c r="J33" s="669"/>
      <c r="K33" s="669"/>
      <c r="L33" s="672" t="s">
        <v>365</v>
      </c>
      <c r="M33" s="664"/>
      <c r="N33" s="669"/>
      <c r="O33" s="669"/>
      <c r="P33" s="669"/>
      <c r="Q33" s="669"/>
      <c r="R33" s="669"/>
      <c r="S33" s="672" t="s">
        <v>365</v>
      </c>
    </row>
    <row r="34" spans="1:23">
      <c r="B34" s="664"/>
      <c r="C34" s="669"/>
      <c r="D34" s="669"/>
      <c r="E34" s="673" t="s">
        <v>457</v>
      </c>
      <c r="F34" s="664"/>
      <c r="G34" s="669"/>
      <c r="H34" s="669"/>
      <c r="I34" s="669"/>
      <c r="J34" s="669"/>
      <c r="K34" s="669"/>
      <c r="L34" s="672" t="s">
        <v>365</v>
      </c>
      <c r="M34" s="664"/>
      <c r="N34" s="669"/>
      <c r="O34" s="669"/>
      <c r="P34" s="669"/>
      <c r="Q34" s="669"/>
      <c r="R34" s="669"/>
      <c r="S34" s="672" t="s">
        <v>365</v>
      </c>
    </row>
    <row r="35" spans="1:23">
      <c r="B35" s="664"/>
      <c r="C35" s="669"/>
      <c r="D35" s="669"/>
      <c r="E35" s="673" t="s">
        <v>520</v>
      </c>
      <c r="F35" s="664"/>
      <c r="G35" s="669"/>
      <c r="H35" s="669"/>
      <c r="I35" s="669"/>
      <c r="J35" s="669"/>
      <c r="K35" s="669"/>
      <c r="L35" s="672" t="s">
        <v>365</v>
      </c>
      <c r="M35" s="664"/>
      <c r="N35" s="669"/>
      <c r="O35" s="669"/>
      <c r="P35" s="669"/>
      <c r="Q35" s="669"/>
      <c r="R35" s="669"/>
      <c r="S35" s="672" t="s">
        <v>365</v>
      </c>
    </row>
    <row r="36" spans="1:23">
      <c r="B36" s="661" t="s">
        <v>516</v>
      </c>
      <c r="C36" s="661"/>
      <c r="D36" s="661"/>
      <c r="E36" s="661"/>
      <c r="F36" s="662" t="str">
        <f>IF(SUM(F33:K35)=0,"",SUM(F33:K35))</f>
        <v/>
      </c>
      <c r="G36" s="668"/>
      <c r="H36" s="668"/>
      <c r="I36" s="668"/>
      <c r="J36" s="668"/>
      <c r="K36" s="668"/>
      <c r="L36" s="672" t="s">
        <v>365</v>
      </c>
      <c r="M36" s="662" t="str">
        <f>IF(SUM(M33:R35)=0,"",SUM(M33:R35))</f>
        <v/>
      </c>
      <c r="N36" s="668"/>
      <c r="O36" s="668"/>
      <c r="P36" s="668"/>
      <c r="Q36" s="668"/>
      <c r="R36" s="668"/>
      <c r="S36" s="672" t="s">
        <v>365</v>
      </c>
      <c r="U36" s="661" t="s">
        <v>518</v>
      </c>
      <c r="V36" s="661"/>
      <c r="W36" s="661"/>
    </row>
    <row r="37" spans="1:23" ht="39.950000000000003" customHeight="1">
      <c r="B37" s="663" t="s">
        <v>506</v>
      </c>
      <c r="C37" s="661"/>
      <c r="D37" s="661"/>
      <c r="E37" s="661"/>
      <c r="F37" s="675" t="str">
        <f>IF(F36="","",F36/3)</f>
        <v/>
      </c>
      <c r="G37" s="678"/>
      <c r="H37" s="678"/>
      <c r="I37" s="678"/>
      <c r="J37" s="678"/>
      <c r="K37" s="678"/>
      <c r="L37" s="672" t="s">
        <v>365</v>
      </c>
      <c r="M37" s="675" t="str">
        <f>IF(M36="","",M36/3)</f>
        <v/>
      </c>
      <c r="N37" s="678"/>
      <c r="O37" s="678"/>
      <c r="P37" s="678"/>
      <c r="Q37" s="678"/>
      <c r="R37" s="678"/>
      <c r="S37" s="672" t="s">
        <v>365</v>
      </c>
      <c r="U37" s="684" t="str">
        <f>IF(F37="","",ROUNDDOWN(M37/F37,3))</f>
        <v/>
      </c>
      <c r="V37" s="686"/>
      <c r="W37" s="687"/>
    </row>
    <row r="38" spans="1:23" ht="5.0999999999999996" customHeight="1">
      <c r="A38" s="658"/>
      <c r="B38" s="665"/>
      <c r="C38" s="670"/>
      <c r="D38" s="670"/>
      <c r="E38" s="670"/>
      <c r="F38" s="676"/>
      <c r="G38" s="676"/>
      <c r="H38" s="676"/>
      <c r="I38" s="676"/>
      <c r="J38" s="676"/>
      <c r="K38" s="676"/>
      <c r="L38" s="670"/>
      <c r="M38" s="676"/>
      <c r="N38" s="676"/>
      <c r="O38" s="676"/>
      <c r="P38" s="676"/>
      <c r="Q38" s="676"/>
      <c r="R38" s="676"/>
      <c r="S38" s="670"/>
      <c r="T38" s="658"/>
      <c r="U38" s="685"/>
      <c r="V38" s="685"/>
      <c r="W38" s="685"/>
    </row>
    <row r="39" spans="1:23">
      <c r="B39" s="657" t="s">
        <v>460</v>
      </c>
      <c r="C39" s="671"/>
    </row>
    <row r="40" spans="1:23">
      <c r="B40" s="666" t="s">
        <v>552</v>
      </c>
      <c r="C40" s="666"/>
      <c r="D40" s="666"/>
      <c r="E40" s="666"/>
      <c r="F40" s="666"/>
      <c r="G40" s="666"/>
      <c r="H40" s="666"/>
      <c r="I40" s="666"/>
      <c r="J40" s="666"/>
      <c r="K40" s="666"/>
      <c r="L40" s="666"/>
      <c r="M40" s="666"/>
      <c r="N40" s="666"/>
      <c r="O40" s="666"/>
      <c r="P40" s="666"/>
      <c r="Q40" s="666"/>
      <c r="R40" s="666"/>
      <c r="S40" s="666"/>
      <c r="T40" s="666"/>
      <c r="U40" s="666"/>
      <c r="V40" s="666"/>
      <c r="W40" s="666"/>
    </row>
    <row r="41" spans="1:23">
      <c r="B41" s="666" t="s">
        <v>422</v>
      </c>
      <c r="C41" s="666"/>
      <c r="D41" s="666"/>
      <c r="E41" s="666"/>
      <c r="F41" s="666"/>
      <c r="G41" s="666"/>
      <c r="H41" s="666"/>
      <c r="I41" s="666"/>
      <c r="J41" s="666"/>
      <c r="K41" s="666"/>
      <c r="L41" s="666"/>
      <c r="M41" s="666"/>
      <c r="N41" s="666"/>
      <c r="O41" s="666"/>
      <c r="P41" s="666"/>
      <c r="Q41" s="666"/>
      <c r="R41" s="666"/>
      <c r="S41" s="666"/>
      <c r="T41" s="666"/>
      <c r="U41" s="666"/>
      <c r="V41" s="666"/>
      <c r="W41" s="666"/>
    </row>
    <row r="42" spans="1:23">
      <c r="B42" s="698" t="s">
        <v>525</v>
      </c>
      <c r="C42" s="698"/>
      <c r="D42" s="698"/>
      <c r="E42" s="698"/>
      <c r="F42" s="698"/>
      <c r="G42" s="698"/>
      <c r="H42" s="698"/>
      <c r="I42" s="698"/>
      <c r="J42" s="698"/>
      <c r="K42" s="698"/>
      <c r="L42" s="698"/>
      <c r="M42" s="698"/>
      <c r="N42" s="698"/>
      <c r="O42" s="698"/>
      <c r="P42" s="698"/>
      <c r="Q42" s="698"/>
      <c r="R42" s="698"/>
      <c r="S42" s="698"/>
      <c r="T42" s="698"/>
      <c r="U42" s="698"/>
      <c r="V42" s="698"/>
      <c r="W42" s="698"/>
    </row>
    <row r="43" spans="1:23">
      <c r="B43" s="666" t="s">
        <v>524</v>
      </c>
      <c r="C43" s="666"/>
      <c r="D43" s="666"/>
      <c r="E43" s="666"/>
      <c r="F43" s="666"/>
      <c r="G43" s="666"/>
      <c r="H43" s="666"/>
      <c r="I43" s="666"/>
      <c r="J43" s="666"/>
      <c r="K43" s="666"/>
      <c r="L43" s="666"/>
      <c r="M43" s="666"/>
      <c r="N43" s="666"/>
      <c r="O43" s="666"/>
      <c r="P43" s="666"/>
      <c r="Q43" s="666"/>
      <c r="R43" s="666"/>
      <c r="S43" s="666"/>
      <c r="T43" s="666"/>
      <c r="U43" s="666"/>
      <c r="V43" s="666"/>
      <c r="W43" s="666"/>
    </row>
    <row r="44" spans="1:23">
      <c r="B44" s="666" t="s">
        <v>27</v>
      </c>
      <c r="C44" s="666"/>
      <c r="D44" s="666"/>
      <c r="E44" s="666"/>
      <c r="F44" s="666"/>
      <c r="G44" s="666"/>
      <c r="H44" s="666"/>
      <c r="I44" s="666"/>
      <c r="J44" s="666"/>
      <c r="K44" s="666"/>
      <c r="L44" s="666"/>
      <c r="M44" s="666"/>
      <c r="N44" s="666"/>
      <c r="O44" s="666"/>
      <c r="P44" s="666"/>
      <c r="Q44" s="666"/>
      <c r="R44" s="666"/>
      <c r="S44" s="666"/>
      <c r="T44" s="666"/>
      <c r="U44" s="666"/>
      <c r="V44" s="666"/>
      <c r="W44" s="666"/>
    </row>
    <row r="45" spans="1:23">
      <c r="B45" s="666" t="s">
        <v>39</v>
      </c>
      <c r="C45" s="666"/>
      <c r="D45" s="666"/>
      <c r="E45" s="666"/>
      <c r="F45" s="666"/>
      <c r="G45" s="666"/>
      <c r="H45" s="666"/>
      <c r="I45" s="666"/>
      <c r="J45" s="666"/>
      <c r="K45" s="666"/>
      <c r="L45" s="666"/>
      <c r="M45" s="666"/>
      <c r="N45" s="666"/>
      <c r="O45" s="666"/>
      <c r="P45" s="666"/>
      <c r="Q45" s="666"/>
      <c r="R45" s="666"/>
      <c r="S45" s="666"/>
      <c r="T45" s="666"/>
      <c r="U45" s="666"/>
      <c r="V45" s="666"/>
      <c r="W45" s="666"/>
    </row>
    <row r="46" spans="1:23">
      <c r="B46" s="666" t="s">
        <v>497</v>
      </c>
      <c r="C46" s="666"/>
      <c r="D46" s="666"/>
      <c r="E46" s="666"/>
      <c r="F46" s="666"/>
      <c r="G46" s="666"/>
      <c r="H46" s="666"/>
      <c r="I46" s="666"/>
      <c r="J46" s="666"/>
      <c r="K46" s="666"/>
      <c r="L46" s="666"/>
      <c r="M46" s="666"/>
      <c r="N46" s="666"/>
      <c r="O46" s="666"/>
      <c r="P46" s="666"/>
      <c r="Q46" s="666"/>
      <c r="R46" s="666"/>
      <c r="S46" s="666"/>
      <c r="T46" s="666"/>
      <c r="U46" s="666"/>
      <c r="V46" s="666"/>
      <c r="W46" s="666"/>
    </row>
    <row r="47" spans="1:23">
      <c r="B47" s="666" t="s">
        <v>528</v>
      </c>
      <c r="C47" s="666"/>
      <c r="D47" s="666"/>
      <c r="E47" s="666"/>
      <c r="F47" s="666"/>
      <c r="G47" s="666"/>
      <c r="H47" s="666"/>
      <c r="I47" s="666"/>
      <c r="J47" s="666"/>
      <c r="K47" s="666"/>
      <c r="L47" s="666"/>
      <c r="M47" s="666"/>
      <c r="N47" s="666"/>
      <c r="O47" s="666"/>
      <c r="P47" s="666"/>
      <c r="Q47" s="666"/>
      <c r="R47" s="666"/>
      <c r="S47" s="666"/>
      <c r="T47" s="666"/>
      <c r="U47" s="666"/>
      <c r="V47" s="666"/>
      <c r="W47" s="666"/>
    </row>
    <row r="48" spans="1:23">
      <c r="B48" s="666" t="s">
        <v>452</v>
      </c>
      <c r="C48" s="666"/>
      <c r="D48" s="666"/>
      <c r="E48" s="666"/>
      <c r="F48" s="666"/>
      <c r="G48" s="666"/>
      <c r="H48" s="666"/>
      <c r="I48" s="666"/>
      <c r="J48" s="666"/>
      <c r="K48" s="666"/>
      <c r="L48" s="666"/>
      <c r="M48" s="666"/>
      <c r="N48" s="666"/>
      <c r="O48" s="666"/>
      <c r="P48" s="666"/>
      <c r="Q48" s="666"/>
      <c r="R48" s="666"/>
      <c r="S48" s="666"/>
      <c r="T48" s="666"/>
      <c r="U48" s="666"/>
      <c r="V48" s="666"/>
      <c r="W48" s="666"/>
    </row>
    <row r="49" spans="2:23">
      <c r="B49" s="666"/>
      <c r="C49" s="666"/>
      <c r="D49" s="666"/>
      <c r="E49" s="666"/>
      <c r="F49" s="666"/>
      <c r="G49" s="666"/>
      <c r="H49" s="666"/>
      <c r="I49" s="666"/>
      <c r="J49" s="666"/>
      <c r="K49" s="666"/>
      <c r="L49" s="666"/>
      <c r="M49" s="666"/>
      <c r="N49" s="666"/>
      <c r="O49" s="666"/>
      <c r="P49" s="666"/>
      <c r="Q49" s="666"/>
      <c r="R49" s="666"/>
      <c r="S49" s="666"/>
      <c r="T49" s="666"/>
      <c r="U49" s="666"/>
      <c r="V49" s="666"/>
      <c r="W49" s="666"/>
    </row>
    <row r="50" spans="2:23">
      <c r="B50" s="666"/>
      <c r="C50" s="666"/>
      <c r="D50" s="666"/>
      <c r="E50" s="666"/>
      <c r="F50" s="666"/>
      <c r="G50" s="666"/>
      <c r="H50" s="666"/>
      <c r="I50" s="666"/>
      <c r="J50" s="666"/>
      <c r="K50" s="666"/>
      <c r="L50" s="666"/>
      <c r="M50" s="666"/>
      <c r="N50" s="666"/>
      <c r="O50" s="666"/>
      <c r="P50" s="666"/>
      <c r="Q50" s="666"/>
      <c r="R50" s="666"/>
      <c r="S50" s="666"/>
      <c r="T50" s="666"/>
      <c r="U50" s="666"/>
      <c r="V50" s="666"/>
      <c r="W50" s="666"/>
    </row>
    <row r="122" spans="3:7">
      <c r="C122" s="658"/>
      <c r="D122" s="658"/>
      <c r="E122" s="658"/>
      <c r="F122" s="658"/>
      <c r="G122" s="658"/>
    </row>
    <row r="123" spans="3:7">
      <c r="C123" s="671"/>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 ref="B50:W50"/>
  </mergeCells>
  <phoneticPr fontId="24"/>
  <dataValidations count="1">
    <dataValidation type="list" allowBlank="1" showDropDown="0" showInputMessage="1" showErrorMessage="1" sqref="C9 J9 C12:C13">
      <formula1>"□,■"</formula1>
    </dataValidation>
  </dataValidations>
  <printOptions horizontalCentered="1" verticalCentered="1"/>
  <pageMargins left="0.70866141732283472" right="0.70866141732283472" top="0.74803149606299213" bottom="0.74803149606299213" header="0.31496062992125984" footer="0.31496062992125984"/>
  <pageSetup paperSize="9" fitToWidth="1" fitToHeight="1" orientation="portrait" usePrinterDefaults="1" r:id="rId1"/>
  <headerFooter>
    <oddHeader>&amp;R&amp;A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dimension ref="A2:Y124"/>
  <sheetViews>
    <sheetView zoomScaleSheetLayoutView="80" workbookViewId="0">
      <selection activeCell="B2" sqref="B2"/>
    </sheetView>
  </sheetViews>
  <sheetFormatPr defaultColWidth="3.5" defaultRowHeight="13.5"/>
  <cols>
    <col min="1" max="1" width="2.375" style="699" customWidth="1"/>
    <col min="2" max="2" width="3" style="700" customWidth="1"/>
    <col min="3" max="7" width="3.5" style="699"/>
    <col min="8" max="24" width="4.5" style="699" customWidth="1"/>
    <col min="25" max="25" width="5.125" style="699" customWidth="1"/>
    <col min="26" max="16384" width="3.5" style="699"/>
  </cols>
  <sheetData>
    <row r="2" spans="2:25">
      <c r="B2" s="699"/>
    </row>
    <row r="4" spans="2:25">
      <c r="B4" s="700" t="s">
        <v>80</v>
      </c>
      <c r="C4" s="700"/>
      <c r="D4" s="700"/>
      <c r="E4" s="700"/>
      <c r="F4" s="700"/>
      <c r="G4" s="700"/>
      <c r="H4" s="700"/>
      <c r="I4" s="700"/>
      <c r="J4" s="700"/>
      <c r="K4" s="700"/>
      <c r="L4" s="700"/>
      <c r="M4" s="700"/>
      <c r="N4" s="700"/>
      <c r="O4" s="700"/>
      <c r="P4" s="700"/>
      <c r="Q4" s="700"/>
      <c r="R4" s="700"/>
      <c r="S4" s="700"/>
      <c r="T4" s="700"/>
      <c r="U4" s="700"/>
      <c r="V4" s="700"/>
      <c r="W4" s="700"/>
      <c r="X4" s="700"/>
      <c r="Y4" s="700"/>
    </row>
    <row r="6" spans="2:25" ht="30" customHeight="1">
      <c r="B6" s="410">
        <v>1</v>
      </c>
      <c r="C6" s="414" t="s">
        <v>502</v>
      </c>
      <c r="D6" s="711"/>
      <c r="E6" s="711"/>
      <c r="F6" s="711"/>
      <c r="G6" s="714"/>
      <c r="H6" s="409"/>
      <c r="I6" s="413"/>
      <c r="J6" s="413"/>
      <c r="K6" s="413"/>
      <c r="L6" s="413"/>
      <c r="M6" s="413"/>
      <c r="N6" s="413"/>
      <c r="O6" s="413"/>
      <c r="P6" s="413"/>
      <c r="Q6" s="413"/>
      <c r="R6" s="413"/>
      <c r="S6" s="413"/>
      <c r="T6" s="413"/>
      <c r="U6" s="413"/>
      <c r="V6" s="413"/>
      <c r="W6" s="413"/>
      <c r="X6" s="413"/>
      <c r="Y6" s="421"/>
    </row>
    <row r="7" spans="2:25" ht="30" customHeight="1">
      <c r="B7" s="410">
        <v>2</v>
      </c>
      <c r="C7" s="414" t="s">
        <v>331</v>
      </c>
      <c r="D7" s="414"/>
      <c r="E7" s="414"/>
      <c r="F7" s="414"/>
      <c r="G7" s="694"/>
      <c r="H7" s="410" t="s">
        <v>78</v>
      </c>
      <c r="I7" s="414" t="s">
        <v>408</v>
      </c>
      <c r="J7" s="414"/>
      <c r="K7" s="414"/>
      <c r="L7" s="414"/>
      <c r="M7" s="655" t="s">
        <v>78</v>
      </c>
      <c r="N7" s="414" t="s">
        <v>409</v>
      </c>
      <c r="O7" s="414"/>
      <c r="P7" s="414"/>
      <c r="Q7" s="414"/>
      <c r="R7" s="655" t="s">
        <v>78</v>
      </c>
      <c r="S7" s="414" t="s">
        <v>412</v>
      </c>
      <c r="T7" s="414"/>
      <c r="U7" s="414"/>
      <c r="V7" s="414"/>
      <c r="W7" s="414"/>
      <c r="X7" s="414"/>
      <c r="Y7" s="694"/>
    </row>
    <row r="8" spans="2:25" ht="30" customHeight="1">
      <c r="B8" s="390">
        <v>3</v>
      </c>
      <c r="C8" s="3" t="s">
        <v>787</v>
      </c>
      <c r="D8" s="3"/>
      <c r="E8" s="3"/>
      <c r="F8" s="3"/>
      <c r="G8" s="715"/>
      <c r="H8" s="41" t="s">
        <v>78</v>
      </c>
      <c r="I8" s="19" t="s">
        <v>75</v>
      </c>
      <c r="J8" s="3"/>
      <c r="K8" s="3"/>
      <c r="L8" s="3"/>
      <c r="M8" s="3"/>
      <c r="N8" s="3"/>
      <c r="O8" s="3"/>
      <c r="P8" s="41" t="s">
        <v>78</v>
      </c>
      <c r="Q8" s="19" t="s">
        <v>357</v>
      </c>
      <c r="R8" s="3"/>
      <c r="S8" s="3"/>
      <c r="T8" s="3"/>
      <c r="U8" s="3"/>
      <c r="V8" s="3"/>
      <c r="W8" s="3"/>
      <c r="X8" s="3"/>
      <c r="Y8" s="715"/>
    </row>
    <row r="9" spans="2:25" ht="30" customHeight="1">
      <c r="B9" s="390"/>
      <c r="C9" s="3"/>
      <c r="D9" s="3"/>
      <c r="E9" s="3"/>
      <c r="F9" s="3"/>
      <c r="G9" s="715"/>
      <c r="H9" s="41" t="s">
        <v>78</v>
      </c>
      <c r="I9" s="19" t="s">
        <v>356</v>
      </c>
      <c r="J9" s="3"/>
      <c r="K9" s="3"/>
      <c r="L9" s="3"/>
      <c r="M9" s="3"/>
      <c r="N9" s="3"/>
      <c r="O9" s="3"/>
      <c r="P9" s="41" t="s">
        <v>78</v>
      </c>
      <c r="Q9" s="19" t="s">
        <v>788</v>
      </c>
      <c r="R9" s="3"/>
      <c r="S9" s="3"/>
      <c r="T9" s="3"/>
      <c r="W9" s="3"/>
      <c r="X9" s="3"/>
      <c r="Y9" s="715"/>
    </row>
    <row r="10" spans="2:25" ht="30" customHeight="1">
      <c r="B10" s="390"/>
      <c r="C10" s="3"/>
      <c r="D10" s="3"/>
      <c r="E10" s="3"/>
      <c r="F10" s="3"/>
      <c r="G10" s="715"/>
      <c r="H10" s="41" t="s">
        <v>78</v>
      </c>
      <c r="I10" s="19" t="s">
        <v>790</v>
      </c>
      <c r="J10" s="3"/>
      <c r="K10" s="3"/>
      <c r="L10" s="3"/>
      <c r="M10" s="3"/>
      <c r="N10" s="3"/>
      <c r="O10" s="3"/>
      <c r="P10" s="41" t="s">
        <v>78</v>
      </c>
      <c r="Q10" s="19" t="s">
        <v>131</v>
      </c>
      <c r="R10" s="3"/>
      <c r="S10" s="3"/>
      <c r="T10" s="3"/>
      <c r="U10" s="3"/>
      <c r="V10" s="3"/>
      <c r="W10" s="3"/>
      <c r="X10" s="3"/>
      <c r="Y10" s="715"/>
    </row>
    <row r="11" spans="2:25" ht="30" customHeight="1">
      <c r="B11" s="390"/>
      <c r="C11" s="3"/>
      <c r="D11" s="3"/>
      <c r="E11" s="3"/>
      <c r="F11" s="3"/>
      <c r="G11" s="715"/>
      <c r="H11" s="41" t="s">
        <v>78</v>
      </c>
      <c r="I11" s="19" t="s">
        <v>531</v>
      </c>
      <c r="J11" s="3"/>
      <c r="K11" s="3"/>
      <c r="L11" s="3"/>
      <c r="M11" s="3"/>
      <c r="N11" s="3"/>
      <c r="O11" s="3"/>
      <c r="P11" s="41"/>
      <c r="Q11" s="19"/>
      <c r="R11" s="3"/>
      <c r="S11" s="3"/>
      <c r="T11" s="3"/>
      <c r="U11" s="3"/>
      <c r="V11" s="3"/>
      <c r="W11" s="3"/>
      <c r="X11" s="3"/>
      <c r="Y11" s="715"/>
    </row>
    <row r="12" spans="2:25">
      <c r="B12" s="703"/>
      <c r="C12" s="708"/>
      <c r="D12" s="708"/>
      <c r="E12" s="708"/>
      <c r="F12" s="708"/>
      <c r="G12" s="716"/>
      <c r="H12" s="719"/>
      <c r="I12" s="708"/>
      <c r="J12" s="708"/>
      <c r="K12" s="708"/>
      <c r="L12" s="708"/>
      <c r="M12" s="708"/>
      <c r="N12" s="708"/>
      <c r="O12" s="708"/>
      <c r="P12" s="708"/>
      <c r="Q12" s="708"/>
      <c r="R12" s="708"/>
      <c r="S12" s="708"/>
      <c r="T12" s="708"/>
      <c r="U12" s="708"/>
      <c r="V12" s="708"/>
      <c r="W12" s="708"/>
      <c r="X12" s="708"/>
      <c r="Y12" s="716"/>
    </row>
    <row r="13" spans="2:25" ht="29.25" customHeight="1">
      <c r="B13" s="704">
        <v>4</v>
      </c>
      <c r="C13" s="709" t="s">
        <v>4</v>
      </c>
      <c r="D13" s="709"/>
      <c r="E13" s="709"/>
      <c r="F13" s="709"/>
      <c r="G13" s="717"/>
      <c r="H13" s="720" t="s">
        <v>566</v>
      </c>
      <c r="I13" s="3"/>
      <c r="Y13" s="702"/>
    </row>
    <row r="14" spans="2:25" ht="19.5" customHeight="1">
      <c r="B14" s="705"/>
      <c r="G14" s="702"/>
      <c r="H14" s="721"/>
      <c r="I14" s="3" t="s">
        <v>231</v>
      </c>
      <c r="J14" s="3"/>
      <c r="K14" s="3"/>
      <c r="L14" s="3"/>
      <c r="M14" s="3"/>
      <c r="N14" s="3"/>
      <c r="O14" s="3"/>
      <c r="P14" s="3"/>
      <c r="Q14" s="3"/>
      <c r="R14" s="3"/>
      <c r="S14" s="3"/>
      <c r="T14" s="3"/>
      <c r="U14" s="3"/>
      <c r="Y14" s="702"/>
    </row>
    <row r="15" spans="2:25" ht="12" customHeight="1">
      <c r="B15" s="705"/>
      <c r="G15" s="702"/>
      <c r="H15" s="721"/>
      <c r="I15" s="388" t="s">
        <v>498</v>
      </c>
      <c r="J15" s="388"/>
      <c r="K15" s="388"/>
      <c r="L15" s="388"/>
      <c r="M15" s="388"/>
      <c r="N15" s="388"/>
      <c r="O15" s="388"/>
      <c r="P15" s="388"/>
      <c r="Q15" s="389" t="s">
        <v>609</v>
      </c>
      <c r="R15" s="397"/>
      <c r="S15" s="397"/>
      <c r="T15" s="397"/>
      <c r="U15" s="397"/>
      <c r="V15" s="397"/>
      <c r="W15" s="406"/>
      <c r="Y15" s="702"/>
    </row>
    <row r="16" spans="2:25" ht="12" customHeight="1">
      <c r="B16" s="705"/>
      <c r="G16" s="702"/>
      <c r="H16" s="721"/>
      <c r="I16" s="388"/>
      <c r="J16" s="388"/>
      <c r="K16" s="388"/>
      <c r="L16" s="388"/>
      <c r="M16" s="388"/>
      <c r="N16" s="388"/>
      <c r="O16" s="388"/>
      <c r="P16" s="388"/>
      <c r="Q16" s="391"/>
      <c r="R16" s="398"/>
      <c r="S16" s="398"/>
      <c r="T16" s="398"/>
      <c r="U16" s="398"/>
      <c r="V16" s="398"/>
      <c r="W16" s="408"/>
      <c r="Y16" s="702"/>
    </row>
    <row r="17" spans="2:25" ht="12" customHeight="1">
      <c r="B17" s="705"/>
      <c r="G17" s="702"/>
      <c r="H17" s="721"/>
      <c r="I17" s="388" t="s">
        <v>793</v>
      </c>
      <c r="J17" s="388"/>
      <c r="K17" s="388"/>
      <c r="L17" s="388"/>
      <c r="M17" s="388"/>
      <c r="N17" s="388"/>
      <c r="O17" s="388"/>
      <c r="P17" s="388"/>
      <c r="Q17" s="392"/>
      <c r="R17" s="399"/>
      <c r="S17" s="399"/>
      <c r="T17" s="399"/>
      <c r="U17" s="399"/>
      <c r="V17" s="399"/>
      <c r="W17" s="417"/>
      <c r="Y17" s="702"/>
    </row>
    <row r="18" spans="2:25" ht="12" customHeight="1">
      <c r="B18" s="705"/>
      <c r="G18" s="702"/>
      <c r="H18" s="721"/>
      <c r="I18" s="388"/>
      <c r="J18" s="388"/>
      <c r="K18" s="388"/>
      <c r="L18" s="388"/>
      <c r="M18" s="388"/>
      <c r="N18" s="388"/>
      <c r="O18" s="388"/>
      <c r="P18" s="388"/>
      <c r="Q18" s="395"/>
      <c r="R18" s="405"/>
      <c r="S18" s="405"/>
      <c r="T18" s="405"/>
      <c r="U18" s="405"/>
      <c r="V18" s="405"/>
      <c r="W18" s="419"/>
      <c r="Y18" s="702"/>
    </row>
    <row r="19" spans="2:25" ht="12" customHeight="1">
      <c r="B19" s="705"/>
      <c r="G19" s="702"/>
      <c r="H19" s="721"/>
      <c r="I19" s="388" t="s">
        <v>795</v>
      </c>
      <c r="J19" s="388"/>
      <c r="K19" s="388"/>
      <c r="L19" s="388"/>
      <c r="M19" s="388"/>
      <c r="N19" s="388"/>
      <c r="O19" s="388"/>
      <c r="P19" s="388"/>
      <c r="Q19" s="392"/>
      <c r="R19" s="399"/>
      <c r="S19" s="399"/>
      <c r="T19" s="399"/>
      <c r="U19" s="399"/>
      <c r="V19" s="399"/>
      <c r="W19" s="417"/>
      <c r="Y19" s="702"/>
    </row>
    <row r="20" spans="2:25" ht="12" customHeight="1">
      <c r="B20" s="705"/>
      <c r="G20" s="702"/>
      <c r="H20" s="721"/>
      <c r="I20" s="388"/>
      <c r="J20" s="388"/>
      <c r="K20" s="388"/>
      <c r="L20" s="388"/>
      <c r="M20" s="388"/>
      <c r="N20" s="388"/>
      <c r="O20" s="388"/>
      <c r="P20" s="388"/>
      <c r="Q20" s="395"/>
      <c r="R20" s="405"/>
      <c r="S20" s="405"/>
      <c r="T20" s="405"/>
      <c r="U20" s="405"/>
      <c r="V20" s="405"/>
      <c r="W20" s="419"/>
      <c r="Y20" s="702"/>
    </row>
    <row r="21" spans="2:25" ht="12" customHeight="1">
      <c r="B21" s="705"/>
      <c r="G21" s="702"/>
      <c r="H21" s="721"/>
      <c r="I21" s="388" t="s">
        <v>447</v>
      </c>
      <c r="J21" s="388"/>
      <c r="K21" s="388"/>
      <c r="L21" s="388"/>
      <c r="M21" s="388"/>
      <c r="N21" s="388"/>
      <c r="O21" s="388"/>
      <c r="P21" s="388"/>
      <c r="Q21" s="392"/>
      <c r="R21" s="399"/>
      <c r="S21" s="399"/>
      <c r="T21" s="399"/>
      <c r="U21" s="399"/>
      <c r="V21" s="399"/>
      <c r="W21" s="417"/>
      <c r="Y21" s="702"/>
    </row>
    <row r="22" spans="2:25" ht="12" customHeight="1">
      <c r="B22" s="705"/>
      <c r="G22" s="702"/>
      <c r="H22" s="721"/>
      <c r="I22" s="388"/>
      <c r="J22" s="388"/>
      <c r="K22" s="388"/>
      <c r="L22" s="388"/>
      <c r="M22" s="388"/>
      <c r="N22" s="388"/>
      <c r="O22" s="388"/>
      <c r="P22" s="388"/>
      <c r="Q22" s="395"/>
      <c r="R22" s="405"/>
      <c r="S22" s="405"/>
      <c r="T22" s="405"/>
      <c r="U22" s="405"/>
      <c r="V22" s="405"/>
      <c r="W22" s="419"/>
      <c r="Y22" s="702"/>
    </row>
    <row r="23" spans="2:25" ht="12" customHeight="1">
      <c r="B23" s="705"/>
      <c r="G23" s="702"/>
      <c r="H23" s="721"/>
      <c r="I23" s="388" t="s">
        <v>626</v>
      </c>
      <c r="J23" s="388"/>
      <c r="K23" s="388"/>
      <c r="L23" s="388"/>
      <c r="M23" s="388"/>
      <c r="N23" s="388"/>
      <c r="O23" s="388"/>
      <c r="P23" s="388"/>
      <c r="Q23" s="392"/>
      <c r="R23" s="399"/>
      <c r="S23" s="399"/>
      <c r="T23" s="399"/>
      <c r="U23" s="399"/>
      <c r="V23" s="399"/>
      <c r="W23" s="417"/>
      <c r="Y23" s="702"/>
    </row>
    <row r="24" spans="2:25" ht="12" customHeight="1">
      <c r="B24" s="705"/>
      <c r="G24" s="702"/>
      <c r="H24" s="721"/>
      <c r="I24" s="388"/>
      <c r="J24" s="388"/>
      <c r="K24" s="388"/>
      <c r="L24" s="388"/>
      <c r="M24" s="388"/>
      <c r="N24" s="388"/>
      <c r="O24" s="388"/>
      <c r="P24" s="388"/>
      <c r="Q24" s="395"/>
      <c r="R24" s="405"/>
      <c r="S24" s="405"/>
      <c r="T24" s="405"/>
      <c r="U24" s="405"/>
      <c r="V24" s="405"/>
      <c r="W24" s="419"/>
      <c r="Y24" s="702"/>
    </row>
    <row r="25" spans="2:25" ht="12" customHeight="1">
      <c r="B25" s="705"/>
      <c r="G25" s="702"/>
      <c r="H25" s="721"/>
      <c r="I25" s="389"/>
      <c r="J25" s="397"/>
      <c r="K25" s="397"/>
      <c r="L25" s="397"/>
      <c r="M25" s="397"/>
      <c r="N25" s="397"/>
      <c r="O25" s="397"/>
      <c r="P25" s="406"/>
      <c r="Q25" s="392"/>
      <c r="R25" s="399"/>
      <c r="S25" s="399"/>
      <c r="T25" s="399"/>
      <c r="U25" s="399"/>
      <c r="V25" s="399"/>
      <c r="W25" s="417"/>
      <c r="Y25" s="702"/>
    </row>
    <row r="26" spans="2:25" ht="12" customHeight="1">
      <c r="B26" s="705"/>
      <c r="G26" s="702"/>
      <c r="H26" s="721"/>
      <c r="I26" s="391"/>
      <c r="J26" s="398"/>
      <c r="K26" s="398"/>
      <c r="L26" s="398"/>
      <c r="M26" s="398"/>
      <c r="N26" s="398"/>
      <c r="O26" s="398"/>
      <c r="P26" s="408"/>
      <c r="Q26" s="395"/>
      <c r="R26" s="405"/>
      <c r="S26" s="405"/>
      <c r="T26" s="405"/>
      <c r="U26" s="405"/>
      <c r="V26" s="405"/>
      <c r="W26" s="419"/>
      <c r="Y26" s="702"/>
    </row>
    <row r="27" spans="2:25" ht="12" customHeight="1">
      <c r="B27" s="705"/>
      <c r="G27" s="702"/>
      <c r="H27" s="721"/>
      <c r="I27" s="389"/>
      <c r="J27" s="397"/>
      <c r="K27" s="397"/>
      <c r="L27" s="397"/>
      <c r="M27" s="397"/>
      <c r="N27" s="397"/>
      <c r="O27" s="397"/>
      <c r="P27" s="406"/>
      <c r="Q27" s="392"/>
      <c r="R27" s="399"/>
      <c r="S27" s="399"/>
      <c r="T27" s="399"/>
      <c r="U27" s="399"/>
      <c r="V27" s="399"/>
      <c r="W27" s="417"/>
      <c r="Y27" s="702"/>
    </row>
    <row r="28" spans="2:25" ht="12" customHeight="1">
      <c r="B28" s="705"/>
      <c r="G28" s="702"/>
      <c r="H28" s="721"/>
      <c r="I28" s="391"/>
      <c r="J28" s="398"/>
      <c r="K28" s="398"/>
      <c r="L28" s="398"/>
      <c r="M28" s="398"/>
      <c r="N28" s="398"/>
      <c r="O28" s="398"/>
      <c r="P28" s="408"/>
      <c r="Q28" s="395"/>
      <c r="R28" s="405"/>
      <c r="S28" s="405"/>
      <c r="T28" s="405"/>
      <c r="U28" s="405"/>
      <c r="V28" s="405"/>
      <c r="W28" s="419"/>
      <c r="Y28" s="702"/>
    </row>
    <row r="29" spans="2:25" ht="12" customHeight="1">
      <c r="B29" s="705"/>
      <c r="G29" s="702"/>
      <c r="H29" s="721"/>
      <c r="I29" s="388"/>
      <c r="J29" s="388"/>
      <c r="K29" s="388"/>
      <c r="L29" s="388"/>
      <c r="M29" s="388"/>
      <c r="N29" s="388"/>
      <c r="O29" s="388"/>
      <c r="P29" s="388"/>
      <c r="Q29" s="392"/>
      <c r="R29" s="399"/>
      <c r="S29" s="399"/>
      <c r="T29" s="399"/>
      <c r="U29" s="399"/>
      <c r="V29" s="399"/>
      <c r="W29" s="417"/>
      <c r="Y29" s="702"/>
    </row>
    <row r="30" spans="2:25" s="701" customFormat="1" ht="12" customHeight="1">
      <c r="B30" s="705"/>
      <c r="C30" s="699"/>
      <c r="D30" s="699"/>
      <c r="E30" s="699"/>
      <c r="F30" s="699"/>
      <c r="G30" s="702"/>
      <c r="H30" s="722"/>
      <c r="I30" s="388"/>
      <c r="J30" s="388"/>
      <c r="K30" s="388"/>
      <c r="L30" s="388"/>
      <c r="M30" s="388"/>
      <c r="N30" s="388"/>
      <c r="O30" s="388"/>
      <c r="P30" s="388"/>
      <c r="Q30" s="395"/>
      <c r="R30" s="405"/>
      <c r="S30" s="405"/>
      <c r="T30" s="405"/>
      <c r="U30" s="405"/>
      <c r="V30" s="405"/>
      <c r="W30" s="419"/>
      <c r="Y30" s="729"/>
    </row>
    <row r="31" spans="2:25" ht="15" customHeight="1">
      <c r="B31" s="705"/>
      <c r="G31" s="702"/>
      <c r="H31" s="721"/>
      <c r="I31" s="3"/>
      <c r="J31" s="3"/>
      <c r="K31" s="3"/>
      <c r="L31" s="3"/>
      <c r="M31" s="3"/>
      <c r="N31" s="3"/>
      <c r="O31" s="3"/>
      <c r="P31" s="3"/>
      <c r="Q31" s="3"/>
      <c r="R31" s="3"/>
      <c r="S31" s="3"/>
      <c r="T31" s="3"/>
      <c r="U31" s="3"/>
      <c r="Y31" s="730"/>
    </row>
    <row r="32" spans="2:25" ht="20.25" customHeight="1">
      <c r="B32" s="705"/>
      <c r="G32" s="702"/>
      <c r="H32" s="720" t="s">
        <v>796</v>
      </c>
      <c r="I32" s="3"/>
      <c r="J32" s="3"/>
      <c r="K32" s="3"/>
      <c r="L32" s="3"/>
      <c r="M32" s="3"/>
      <c r="N32" s="3"/>
      <c r="O32" s="3"/>
      <c r="P32" s="3"/>
      <c r="Q32" s="3"/>
      <c r="R32" s="3"/>
      <c r="S32" s="3"/>
      <c r="T32" s="3"/>
      <c r="U32" s="3"/>
      <c r="Y32" s="730"/>
    </row>
    <row r="33" spans="1:25" ht="9.75" customHeight="1">
      <c r="B33" s="705"/>
      <c r="G33" s="702"/>
      <c r="H33" s="720"/>
      <c r="I33" s="3"/>
      <c r="J33" s="3"/>
      <c r="K33" s="3"/>
      <c r="L33" s="3"/>
      <c r="M33" s="3"/>
      <c r="N33" s="3"/>
      <c r="O33" s="3"/>
      <c r="P33" s="3"/>
      <c r="Q33" s="3"/>
      <c r="R33" s="3"/>
      <c r="S33" s="3"/>
      <c r="T33" s="3"/>
      <c r="U33" s="3"/>
      <c r="Y33" s="730"/>
    </row>
    <row r="34" spans="1:25" ht="22.5" customHeight="1">
      <c r="B34" s="705"/>
      <c r="G34" s="702"/>
      <c r="H34" s="721"/>
      <c r="I34" s="725" t="s">
        <v>580</v>
      </c>
      <c r="J34" s="415"/>
      <c r="K34" s="415"/>
      <c r="L34" s="415"/>
      <c r="M34" s="415"/>
      <c r="N34" s="415"/>
      <c r="O34" s="415"/>
      <c r="P34" s="415"/>
      <c r="Q34" s="415"/>
      <c r="R34" s="422"/>
      <c r="S34" s="389"/>
      <c r="T34" s="397"/>
      <c r="U34" s="406" t="s">
        <v>365</v>
      </c>
      <c r="Y34" s="702"/>
    </row>
    <row r="35" spans="1:25" ht="22.5" customHeight="1">
      <c r="B35" s="705"/>
      <c r="G35" s="702"/>
      <c r="H35" s="721"/>
      <c r="I35" s="726"/>
      <c r="J35" s="416"/>
      <c r="K35" s="416"/>
      <c r="L35" s="416"/>
      <c r="M35" s="416"/>
      <c r="N35" s="416"/>
      <c r="O35" s="416"/>
      <c r="P35" s="416"/>
      <c r="Q35" s="416"/>
      <c r="R35" s="424"/>
      <c r="S35" s="391"/>
      <c r="T35" s="398"/>
      <c r="U35" s="408"/>
      <c r="Y35" s="702"/>
    </row>
    <row r="36" spans="1:25" ht="11.25" customHeight="1">
      <c r="B36" s="705"/>
      <c r="G36" s="702"/>
      <c r="H36" s="720"/>
      <c r="I36" s="3"/>
      <c r="J36" s="3"/>
      <c r="K36" s="3"/>
      <c r="L36" s="3"/>
      <c r="M36" s="3"/>
      <c r="N36" s="3"/>
      <c r="O36" s="3"/>
      <c r="P36" s="3"/>
      <c r="Q36" s="3"/>
      <c r="R36" s="3"/>
      <c r="S36" s="3"/>
      <c r="T36" s="3"/>
      <c r="U36" s="3"/>
      <c r="Y36" s="730"/>
    </row>
    <row r="37" spans="1:25" ht="27.75" customHeight="1">
      <c r="B37" s="705"/>
      <c r="G37" s="702"/>
      <c r="H37" s="721"/>
      <c r="I37" s="725" t="s">
        <v>388</v>
      </c>
      <c r="J37" s="415"/>
      <c r="K37" s="415"/>
      <c r="L37" s="415"/>
      <c r="M37" s="415"/>
      <c r="N37" s="415"/>
      <c r="O37" s="415"/>
      <c r="P37" s="415"/>
      <c r="Q37" s="415"/>
      <c r="R37" s="422"/>
      <c r="S37" s="389"/>
      <c r="T37" s="397"/>
      <c r="U37" s="406" t="s">
        <v>365</v>
      </c>
      <c r="V37" s="390" t="s">
        <v>797</v>
      </c>
      <c r="W37" s="728" t="s">
        <v>266</v>
      </c>
      <c r="X37" s="728"/>
      <c r="Y37" s="730"/>
    </row>
    <row r="38" spans="1:25" ht="21.75" customHeight="1">
      <c r="B38" s="705"/>
      <c r="G38" s="702"/>
      <c r="H38" s="721"/>
      <c r="I38" s="726"/>
      <c r="J38" s="416"/>
      <c r="K38" s="416"/>
      <c r="L38" s="416"/>
      <c r="M38" s="416"/>
      <c r="N38" s="416"/>
      <c r="O38" s="416"/>
      <c r="P38" s="416"/>
      <c r="Q38" s="416"/>
      <c r="R38" s="424"/>
      <c r="S38" s="391"/>
      <c r="T38" s="398"/>
      <c r="U38" s="408"/>
      <c r="V38" s="390"/>
      <c r="W38" s="728"/>
      <c r="X38" s="728"/>
      <c r="Y38" s="730"/>
    </row>
    <row r="39" spans="1:25" ht="21.75" customHeight="1">
      <c r="B39" s="705"/>
      <c r="G39" s="702"/>
      <c r="I39" s="416"/>
      <c r="J39" s="416"/>
      <c r="K39" s="416"/>
      <c r="L39" s="416"/>
      <c r="M39" s="416"/>
      <c r="N39" s="416"/>
      <c r="O39" s="416"/>
      <c r="P39" s="416"/>
      <c r="Q39" s="416"/>
      <c r="R39" s="416"/>
      <c r="S39" s="727"/>
      <c r="T39" s="727"/>
      <c r="U39" s="727"/>
      <c r="V39" s="41"/>
      <c r="W39" s="416" t="s">
        <v>265</v>
      </c>
      <c r="X39" s="416"/>
      <c r="Y39" s="424"/>
    </row>
    <row r="40" spans="1:25" ht="21.75" customHeight="1">
      <c r="A40" s="702"/>
      <c r="H40" s="723"/>
      <c r="I40" s="103" t="s">
        <v>799</v>
      </c>
      <c r="J40" s="103"/>
      <c r="K40" s="103"/>
      <c r="L40" s="103"/>
      <c r="M40" s="103"/>
      <c r="N40" s="103"/>
      <c r="O40" s="103"/>
      <c r="P40" s="103"/>
      <c r="Q40" s="103"/>
      <c r="R40" s="423"/>
      <c r="S40" s="390"/>
      <c r="T40" s="41"/>
      <c r="U40" s="407" t="s">
        <v>365</v>
      </c>
      <c r="V40" s="41"/>
      <c r="W40" s="103"/>
      <c r="X40" s="103"/>
      <c r="Y40" s="423"/>
    </row>
    <row r="41" spans="1:25" ht="21.75" customHeight="1">
      <c r="B41" s="705"/>
      <c r="G41" s="702"/>
      <c r="H41" s="721"/>
      <c r="I41" s="726"/>
      <c r="J41" s="416"/>
      <c r="K41" s="416"/>
      <c r="L41" s="416"/>
      <c r="M41" s="416"/>
      <c r="N41" s="416"/>
      <c r="O41" s="416"/>
      <c r="P41" s="416"/>
      <c r="Q41" s="416"/>
      <c r="R41" s="424"/>
      <c r="S41" s="391"/>
      <c r="T41" s="398"/>
      <c r="U41" s="408"/>
      <c r="V41" s="41"/>
      <c r="W41" s="103"/>
      <c r="X41" s="103"/>
      <c r="Y41" s="423"/>
    </row>
    <row r="42" spans="1:25" ht="15" customHeight="1">
      <c r="B42" s="705"/>
      <c r="G42" s="702"/>
      <c r="H42" s="721"/>
      <c r="I42" s="3"/>
      <c r="J42" s="3"/>
      <c r="K42" s="3"/>
      <c r="L42" s="3"/>
      <c r="M42" s="3"/>
      <c r="N42" s="3"/>
      <c r="O42" s="3"/>
      <c r="P42" s="3"/>
      <c r="Q42" s="3"/>
      <c r="R42" s="3"/>
      <c r="S42" s="3"/>
      <c r="T42" s="3"/>
      <c r="U42" s="3"/>
      <c r="W42" s="103"/>
      <c r="X42" s="103"/>
      <c r="Y42" s="423"/>
    </row>
    <row r="43" spans="1:25" ht="15" customHeight="1">
      <c r="B43" s="706"/>
      <c r="C43" s="710"/>
      <c r="D43" s="710"/>
      <c r="E43" s="710"/>
      <c r="F43" s="710"/>
      <c r="G43" s="718"/>
      <c r="H43" s="724"/>
      <c r="I43" s="710"/>
      <c r="J43" s="710"/>
      <c r="K43" s="710"/>
      <c r="L43" s="710"/>
      <c r="M43" s="710"/>
      <c r="N43" s="710"/>
      <c r="O43" s="710"/>
      <c r="P43" s="710"/>
      <c r="Q43" s="710"/>
      <c r="R43" s="710"/>
      <c r="S43" s="710"/>
      <c r="T43" s="710"/>
      <c r="U43" s="710"/>
      <c r="V43" s="710"/>
      <c r="W43" s="416"/>
      <c r="X43" s="416"/>
      <c r="Y43" s="424"/>
    </row>
    <row r="44" spans="1:25" ht="15" customHeight="1">
      <c r="Y44" s="728"/>
    </row>
    <row r="45" spans="1:25">
      <c r="B45" s="707" t="s">
        <v>330</v>
      </c>
      <c r="D45" s="712"/>
      <c r="E45" s="712"/>
      <c r="F45" s="712"/>
      <c r="G45" s="712"/>
      <c r="H45" s="712"/>
      <c r="I45" s="712"/>
      <c r="J45" s="712"/>
      <c r="K45" s="712"/>
      <c r="L45" s="712"/>
      <c r="M45" s="712"/>
      <c r="N45" s="712"/>
      <c r="O45" s="712"/>
      <c r="P45" s="712"/>
      <c r="Q45" s="712"/>
      <c r="R45" s="712"/>
      <c r="S45" s="712"/>
      <c r="T45" s="712"/>
      <c r="U45" s="712"/>
      <c r="V45" s="712"/>
      <c r="W45" s="712"/>
      <c r="X45" s="712"/>
      <c r="Y45" s="712"/>
    </row>
    <row r="46" spans="1:25">
      <c r="B46" s="707" t="s">
        <v>98</v>
      </c>
      <c r="D46" s="712"/>
      <c r="E46" s="712"/>
      <c r="F46" s="712"/>
      <c r="G46" s="712"/>
      <c r="H46" s="712"/>
      <c r="I46" s="712"/>
      <c r="J46" s="712"/>
      <c r="K46" s="712"/>
      <c r="L46" s="712"/>
      <c r="M46" s="712"/>
      <c r="N46" s="712"/>
      <c r="O46" s="712"/>
      <c r="P46" s="712"/>
      <c r="Q46" s="712"/>
      <c r="R46" s="712"/>
      <c r="S46" s="712"/>
      <c r="T46" s="712"/>
      <c r="U46" s="712"/>
      <c r="V46" s="712"/>
      <c r="W46" s="712"/>
      <c r="X46" s="712"/>
      <c r="Y46" s="712"/>
    </row>
    <row r="47" spans="1:25">
      <c r="B47" s="707"/>
      <c r="D47" s="713"/>
      <c r="E47" s="713"/>
      <c r="F47" s="713"/>
      <c r="G47" s="713"/>
      <c r="H47" s="713"/>
      <c r="I47" s="713"/>
      <c r="J47" s="713"/>
      <c r="K47" s="713"/>
      <c r="L47" s="713"/>
      <c r="M47" s="713"/>
      <c r="N47" s="713"/>
      <c r="O47" s="713"/>
      <c r="P47" s="713"/>
      <c r="Q47" s="713"/>
      <c r="R47" s="713"/>
      <c r="S47" s="713"/>
      <c r="T47" s="713"/>
      <c r="U47" s="713"/>
      <c r="V47" s="713"/>
      <c r="W47" s="713"/>
      <c r="X47" s="713"/>
      <c r="Y47" s="713"/>
    </row>
    <row r="123" spans="3:7">
      <c r="C123" s="710"/>
      <c r="D123" s="710"/>
      <c r="E123" s="710"/>
      <c r="F123" s="710"/>
      <c r="G123" s="710"/>
    </row>
    <row r="124" spans="3:7">
      <c r="C124" s="708"/>
    </row>
  </sheetData>
  <mergeCells count="31">
    <mergeCell ref="B4:Y4"/>
    <mergeCell ref="H6:Y6"/>
    <mergeCell ref="C13:G13"/>
    <mergeCell ref="I15:P16"/>
    <mergeCell ref="Q15:W16"/>
    <mergeCell ref="I17:P18"/>
    <mergeCell ref="Q17:W18"/>
    <mergeCell ref="I19:P20"/>
    <mergeCell ref="Q19:W20"/>
    <mergeCell ref="I21:P22"/>
    <mergeCell ref="Q21:W22"/>
    <mergeCell ref="I23:P24"/>
    <mergeCell ref="Q23:W24"/>
    <mergeCell ref="I25:P26"/>
    <mergeCell ref="Q25:W26"/>
    <mergeCell ref="I27:P28"/>
    <mergeCell ref="Q27:W28"/>
    <mergeCell ref="I29:P30"/>
    <mergeCell ref="Q29:W30"/>
    <mergeCell ref="I34:R35"/>
    <mergeCell ref="S34:T35"/>
    <mergeCell ref="U34:U35"/>
    <mergeCell ref="I37:R38"/>
    <mergeCell ref="S37:T38"/>
    <mergeCell ref="U37:U38"/>
    <mergeCell ref="V37:V38"/>
    <mergeCell ref="W37:Y38"/>
    <mergeCell ref="W39:Y43"/>
    <mergeCell ref="I40:R41"/>
    <mergeCell ref="S40:T41"/>
    <mergeCell ref="U40:U41"/>
  </mergeCells>
  <phoneticPr fontId="24"/>
  <dataValidations count="1">
    <dataValidation type="list" allowBlank="1" showDropDown="0" showInputMessage="1" showErrorMessage="1" sqref="M7 R7 P8:P11 H7:H11">
      <formula1>"□,■"</formula1>
    </dataValidation>
  </dataValidations>
  <pageMargins left="0.70866141732283472" right="0.70866141732283472" top="0.74803149606299213" bottom="0.74803149606299213" header="0.31496062992125984" footer="0.31496062992125984"/>
  <pageSetup paperSize="9" scale="85" fitToWidth="1" fitToHeight="1" orientation="portrait" usePrinterDefaults="1" r:id="rId1"/>
  <headerFooter>
    <oddHeader>&amp;R&amp;A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dimension ref="B1:AD123"/>
  <sheetViews>
    <sheetView view="pageBreakPreview" zoomScaleSheetLayoutView="100" workbookViewId="0">
      <selection activeCell="B2" sqref="B2"/>
    </sheetView>
  </sheetViews>
  <sheetFormatPr defaultColWidth="3.5" defaultRowHeight="13.5"/>
  <cols>
    <col min="1" max="1" width="1.25" style="699" customWidth="1"/>
    <col min="2" max="2" width="3.125" style="700" customWidth="1"/>
    <col min="3" max="30" width="3.125" style="699" customWidth="1"/>
    <col min="31" max="31" width="1.25" style="699" customWidth="1"/>
    <col min="32" max="16384" width="3.5" style="699"/>
  </cols>
  <sheetData>
    <row r="1" spans="2:30" s="19" customFormat="1" ht="9.6" customHeight="1"/>
    <row r="2" spans="2:30" s="19" customFormat="1"/>
    <row r="3" spans="2:30" s="19" customFormat="1">
      <c r="U3" s="91" t="s">
        <v>373</v>
      </c>
      <c r="V3" s="41"/>
      <c r="W3" s="41"/>
      <c r="X3" s="91" t="s">
        <v>2</v>
      </c>
      <c r="Y3" s="41"/>
      <c r="Z3" s="41"/>
      <c r="AA3" s="91" t="s">
        <v>119</v>
      </c>
      <c r="AB3" s="41"/>
      <c r="AC3" s="41"/>
      <c r="AD3" s="91" t="s">
        <v>394</v>
      </c>
    </row>
    <row r="4" spans="2:30" s="19" customFormat="1">
      <c r="AD4" s="91"/>
    </row>
    <row r="5" spans="2:30" s="19" customFormat="1">
      <c r="B5" s="41" t="s">
        <v>398</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row>
    <row r="6" spans="2:30" s="19" customFormat="1" ht="28.5" customHeight="1">
      <c r="B6" s="731" t="s">
        <v>399</v>
      </c>
      <c r="C6" s="731"/>
      <c r="D6" s="731"/>
      <c r="E6" s="731"/>
      <c r="F6" s="731"/>
      <c r="G6" s="731"/>
      <c r="H6" s="731"/>
      <c r="I6" s="731"/>
      <c r="J6" s="731"/>
      <c r="K6" s="731"/>
      <c r="L6" s="731"/>
      <c r="M6" s="731"/>
      <c r="N6" s="731"/>
      <c r="O6" s="731"/>
      <c r="P6" s="731"/>
      <c r="Q6" s="731"/>
      <c r="R6" s="731"/>
      <c r="S6" s="731"/>
      <c r="T6" s="731"/>
      <c r="U6" s="731"/>
      <c r="V6" s="731"/>
      <c r="W6" s="731"/>
      <c r="X6" s="731"/>
      <c r="Y6" s="731"/>
      <c r="Z6" s="731"/>
      <c r="AA6" s="731"/>
      <c r="AB6" s="731"/>
      <c r="AC6" s="731"/>
      <c r="AD6" s="731"/>
    </row>
    <row r="7" spans="2:30" s="19" customFormat="1"/>
    <row r="8" spans="2:30" s="19" customFormat="1" ht="23.25" customHeight="1">
      <c r="B8" s="411" t="s">
        <v>402</v>
      </c>
      <c r="C8" s="411"/>
      <c r="D8" s="411"/>
      <c r="E8" s="411"/>
      <c r="F8" s="409"/>
      <c r="G8" s="744"/>
      <c r="H8" s="745"/>
      <c r="I8" s="745"/>
      <c r="J8" s="745"/>
      <c r="K8" s="745"/>
      <c r="L8" s="745"/>
      <c r="M8" s="745"/>
      <c r="N8" s="745"/>
      <c r="O8" s="745"/>
      <c r="P8" s="745"/>
      <c r="Q8" s="745"/>
      <c r="R8" s="745"/>
      <c r="S8" s="745"/>
      <c r="T8" s="745"/>
      <c r="U8" s="745"/>
      <c r="V8" s="745"/>
      <c r="W8" s="745"/>
      <c r="X8" s="745"/>
      <c r="Y8" s="745"/>
      <c r="Z8" s="745"/>
      <c r="AA8" s="745"/>
      <c r="AB8" s="745"/>
      <c r="AC8" s="745"/>
      <c r="AD8" s="767"/>
    </row>
    <row r="9" spans="2:30" ht="23.25" customHeight="1">
      <c r="B9" s="409" t="s">
        <v>406</v>
      </c>
      <c r="C9" s="413"/>
      <c r="D9" s="413"/>
      <c r="E9" s="413"/>
      <c r="F9" s="413"/>
      <c r="G9" s="410" t="s">
        <v>78</v>
      </c>
      <c r="H9" s="414" t="s">
        <v>408</v>
      </c>
      <c r="I9" s="414"/>
      <c r="J9" s="414"/>
      <c r="K9" s="414"/>
      <c r="L9" s="41" t="s">
        <v>78</v>
      </c>
      <c r="M9" s="414" t="s">
        <v>409</v>
      </c>
      <c r="N9" s="414"/>
      <c r="O9" s="414"/>
      <c r="P9" s="414"/>
      <c r="Q9" s="41" t="s">
        <v>78</v>
      </c>
      <c r="R9" s="414" t="s">
        <v>412</v>
      </c>
      <c r="S9" s="755"/>
      <c r="T9" s="755"/>
      <c r="U9" s="755"/>
      <c r="V9" s="755"/>
      <c r="W9" s="755"/>
      <c r="X9" s="755"/>
      <c r="Y9" s="755"/>
      <c r="Z9" s="755"/>
      <c r="AA9" s="755"/>
      <c r="AB9" s="755"/>
      <c r="AC9" s="755"/>
      <c r="AD9" s="768"/>
    </row>
    <row r="10" spans="2:30" ht="23.25" customHeight="1">
      <c r="B10" s="392" t="s">
        <v>232</v>
      </c>
      <c r="C10" s="399"/>
      <c r="D10" s="399"/>
      <c r="E10" s="399"/>
      <c r="F10" s="417"/>
      <c r="G10" s="41" t="s">
        <v>78</v>
      </c>
      <c r="H10" s="399" t="s">
        <v>230</v>
      </c>
      <c r="I10" s="746"/>
      <c r="J10" s="746"/>
      <c r="K10" s="746"/>
      <c r="L10" s="746"/>
      <c r="M10" s="746"/>
      <c r="N10" s="399"/>
      <c r="O10" s="746"/>
      <c r="P10" s="41" t="s">
        <v>78</v>
      </c>
      <c r="Q10" s="399" t="s">
        <v>414</v>
      </c>
      <c r="R10" s="746"/>
      <c r="S10" s="399"/>
      <c r="T10" s="757"/>
      <c r="U10" s="757"/>
      <c r="V10" s="757"/>
      <c r="W10" s="757"/>
      <c r="X10" s="757"/>
      <c r="Y10" s="757"/>
      <c r="Z10" s="757"/>
      <c r="AA10" s="757"/>
      <c r="AB10" s="757"/>
      <c r="AC10" s="757"/>
      <c r="AD10" s="769"/>
    </row>
    <row r="11" spans="2:30" ht="23.25" customHeight="1">
      <c r="B11" s="395"/>
      <c r="C11" s="405"/>
      <c r="D11" s="405"/>
      <c r="E11" s="405"/>
      <c r="F11" s="419"/>
      <c r="G11" s="391" t="s">
        <v>78</v>
      </c>
      <c r="H11" s="405" t="s">
        <v>418</v>
      </c>
      <c r="I11" s="747"/>
      <c r="J11" s="747"/>
      <c r="K11" s="747"/>
      <c r="L11" s="747"/>
      <c r="M11" s="747"/>
      <c r="N11" s="747"/>
      <c r="O11" s="747"/>
      <c r="P11" s="41" t="s">
        <v>78</v>
      </c>
      <c r="Q11" s="405" t="s">
        <v>235</v>
      </c>
      <c r="R11" s="747"/>
      <c r="S11" s="756"/>
      <c r="T11" s="756"/>
      <c r="U11" s="756"/>
      <c r="V11" s="756"/>
      <c r="W11" s="756"/>
      <c r="X11" s="756"/>
      <c r="Y11" s="756"/>
      <c r="Z11" s="756"/>
      <c r="AA11" s="756"/>
      <c r="AB11" s="756"/>
      <c r="AC11" s="756"/>
      <c r="AD11" s="770"/>
    </row>
    <row r="12" spans="2:30" ht="23.25" customHeight="1">
      <c r="B12" s="392" t="s">
        <v>420</v>
      </c>
      <c r="C12" s="399"/>
      <c r="D12" s="399"/>
      <c r="E12" s="399"/>
      <c r="F12" s="417"/>
      <c r="G12" s="41" t="s">
        <v>78</v>
      </c>
      <c r="H12" s="399" t="s">
        <v>421</v>
      </c>
      <c r="I12" s="746"/>
      <c r="J12" s="746"/>
      <c r="K12" s="746"/>
      <c r="L12" s="746"/>
      <c r="M12" s="746"/>
      <c r="N12" s="746"/>
      <c r="O12" s="746"/>
      <c r="P12" s="746"/>
      <c r="Q12" s="746"/>
      <c r="R12" s="746"/>
      <c r="S12" s="41" t="s">
        <v>78</v>
      </c>
      <c r="T12" s="399" t="s">
        <v>424</v>
      </c>
      <c r="U12" s="757"/>
      <c r="V12" s="757"/>
      <c r="W12" s="757"/>
      <c r="X12" s="757"/>
      <c r="Y12" s="757"/>
      <c r="Z12" s="757"/>
      <c r="AA12" s="757"/>
      <c r="AB12" s="757"/>
      <c r="AC12" s="757"/>
      <c r="AD12" s="769"/>
    </row>
    <row r="13" spans="2:30" ht="23.25" customHeight="1">
      <c r="B13" s="395"/>
      <c r="C13" s="405"/>
      <c r="D13" s="405"/>
      <c r="E13" s="405"/>
      <c r="F13" s="419"/>
      <c r="G13" s="391" t="s">
        <v>78</v>
      </c>
      <c r="H13" s="405" t="s">
        <v>426</v>
      </c>
      <c r="I13" s="747"/>
      <c r="J13" s="747"/>
      <c r="K13" s="747"/>
      <c r="L13" s="747"/>
      <c r="M13" s="747"/>
      <c r="N13" s="747"/>
      <c r="O13" s="747"/>
      <c r="P13" s="747"/>
      <c r="Q13" s="747"/>
      <c r="R13" s="747"/>
      <c r="S13" s="756"/>
      <c r="T13" s="756"/>
      <c r="U13" s="756"/>
      <c r="V13" s="756"/>
      <c r="W13" s="756"/>
      <c r="X13" s="756"/>
      <c r="Y13" s="756"/>
      <c r="Z13" s="756"/>
      <c r="AA13" s="756"/>
      <c r="AB13" s="756"/>
      <c r="AC13" s="756"/>
      <c r="AD13" s="770"/>
    </row>
    <row r="14" spans="2:30" s="19" customFormat="1"/>
    <row r="15" spans="2:30" s="19" customFormat="1">
      <c r="B15" s="19" t="s">
        <v>395</v>
      </c>
    </row>
    <row r="16" spans="2:30" s="19" customFormat="1">
      <c r="B16" s="19" t="s">
        <v>428</v>
      </c>
      <c r="AC16" s="3"/>
      <c r="AD16" s="3"/>
    </row>
    <row r="17" spans="2:30" s="19" customFormat="1" ht="6" customHeight="1"/>
    <row r="18" spans="2:30" s="19" customFormat="1" ht="4.5" customHeight="1">
      <c r="B18" s="732" t="s">
        <v>430</v>
      </c>
      <c r="C18" s="736"/>
      <c r="D18" s="736"/>
      <c r="E18" s="736"/>
      <c r="F18" s="741"/>
      <c r="G18" s="392"/>
      <c r="H18" s="399"/>
      <c r="I18" s="399"/>
      <c r="J18" s="399"/>
      <c r="K18" s="399"/>
      <c r="L18" s="399"/>
      <c r="M18" s="399"/>
      <c r="N18" s="399"/>
      <c r="O18" s="399"/>
      <c r="P18" s="399"/>
      <c r="Q18" s="399"/>
      <c r="R18" s="399"/>
      <c r="S18" s="399"/>
      <c r="T18" s="399"/>
      <c r="U18" s="399"/>
      <c r="V18" s="399"/>
      <c r="W18" s="399"/>
      <c r="X18" s="399"/>
      <c r="Y18" s="399"/>
      <c r="Z18" s="392"/>
      <c r="AA18" s="399"/>
      <c r="AB18" s="399"/>
      <c r="AC18" s="766"/>
      <c r="AD18" s="771"/>
    </row>
    <row r="19" spans="2:30" s="19" customFormat="1" ht="15.75" customHeight="1">
      <c r="B19" s="733"/>
      <c r="C19" s="731"/>
      <c r="D19" s="731"/>
      <c r="E19" s="731"/>
      <c r="F19" s="742"/>
      <c r="G19" s="394"/>
      <c r="H19" s="19" t="s">
        <v>432</v>
      </c>
      <c r="Z19" s="765"/>
      <c r="AA19" s="420" t="s">
        <v>434</v>
      </c>
      <c r="AB19" s="420" t="s">
        <v>203</v>
      </c>
      <c r="AC19" s="420" t="s">
        <v>296</v>
      </c>
      <c r="AD19" s="715"/>
    </row>
    <row r="20" spans="2:30" s="19" customFormat="1" ht="18.75" customHeight="1">
      <c r="B20" s="733"/>
      <c r="C20" s="731"/>
      <c r="D20" s="731"/>
      <c r="E20" s="731"/>
      <c r="F20" s="742"/>
      <c r="G20" s="394"/>
      <c r="I20" s="388" t="s">
        <v>363</v>
      </c>
      <c r="J20" s="748" t="s">
        <v>435</v>
      </c>
      <c r="K20" s="752"/>
      <c r="L20" s="752"/>
      <c r="M20" s="752"/>
      <c r="N20" s="752"/>
      <c r="O20" s="752"/>
      <c r="P20" s="752"/>
      <c r="Q20" s="752"/>
      <c r="R20" s="752"/>
      <c r="S20" s="752"/>
      <c r="T20" s="752"/>
      <c r="U20" s="413"/>
      <c r="V20" s="693"/>
      <c r="W20" s="414"/>
      <c r="X20" s="421" t="s">
        <v>365</v>
      </c>
      <c r="Z20" s="720"/>
      <c r="AA20" s="645"/>
      <c r="AB20" s="41"/>
      <c r="AC20" s="645"/>
      <c r="AD20" s="715"/>
    </row>
    <row r="21" spans="2:30" s="19" customFormat="1" ht="18.75" customHeight="1">
      <c r="B21" s="733"/>
      <c r="C21" s="731"/>
      <c r="D21" s="731"/>
      <c r="E21" s="731"/>
      <c r="F21" s="742"/>
      <c r="G21" s="394"/>
      <c r="I21" s="388" t="s">
        <v>332</v>
      </c>
      <c r="J21" s="745" t="s">
        <v>438</v>
      </c>
      <c r="K21" s="413"/>
      <c r="L21" s="413"/>
      <c r="M21" s="413"/>
      <c r="N21" s="413"/>
      <c r="O21" s="413"/>
      <c r="P21" s="413"/>
      <c r="Q21" s="413"/>
      <c r="R21" s="413"/>
      <c r="S21" s="413"/>
      <c r="T21" s="413"/>
      <c r="U21" s="421"/>
      <c r="V21" s="762"/>
      <c r="W21" s="747"/>
      <c r="X21" s="419" t="s">
        <v>365</v>
      </c>
      <c r="Y21" s="758"/>
      <c r="Z21" s="720"/>
      <c r="AA21" s="41" t="s">
        <v>78</v>
      </c>
      <c r="AB21" s="41" t="s">
        <v>203</v>
      </c>
      <c r="AC21" s="41" t="s">
        <v>78</v>
      </c>
      <c r="AD21" s="715"/>
    </row>
    <row r="22" spans="2:30" s="19" customFormat="1">
      <c r="B22" s="733"/>
      <c r="C22" s="731"/>
      <c r="D22" s="731"/>
      <c r="E22" s="731"/>
      <c r="F22" s="742"/>
      <c r="G22" s="394"/>
      <c r="H22" s="19" t="s">
        <v>439</v>
      </c>
      <c r="Z22" s="394"/>
      <c r="AC22" s="3"/>
      <c r="AD22" s="715"/>
    </row>
    <row r="23" spans="2:30" s="19" customFormat="1" ht="15.75" customHeight="1">
      <c r="B23" s="733"/>
      <c r="C23" s="731"/>
      <c r="D23" s="731"/>
      <c r="E23" s="731"/>
      <c r="F23" s="742"/>
      <c r="G23" s="394"/>
      <c r="H23" s="19" t="s">
        <v>83</v>
      </c>
      <c r="T23" s="758"/>
      <c r="V23" s="758"/>
      <c r="Z23" s="720"/>
      <c r="AA23" s="3"/>
      <c r="AB23" s="3"/>
      <c r="AC23" s="3"/>
      <c r="AD23" s="715"/>
    </row>
    <row r="24" spans="2:30" s="19" customFormat="1" ht="30" customHeight="1">
      <c r="B24" s="733"/>
      <c r="C24" s="731"/>
      <c r="D24" s="731"/>
      <c r="E24" s="731"/>
      <c r="F24" s="742"/>
      <c r="G24" s="394"/>
      <c r="I24" s="388" t="s">
        <v>368</v>
      </c>
      <c r="J24" s="748" t="s">
        <v>389</v>
      </c>
      <c r="K24" s="752"/>
      <c r="L24" s="752"/>
      <c r="M24" s="752"/>
      <c r="N24" s="752"/>
      <c r="O24" s="752"/>
      <c r="P24" s="752"/>
      <c r="Q24" s="752"/>
      <c r="R24" s="752"/>
      <c r="S24" s="752"/>
      <c r="T24" s="752"/>
      <c r="U24" s="760"/>
      <c r="V24" s="693"/>
      <c r="W24" s="414"/>
      <c r="X24" s="421" t="s">
        <v>365</v>
      </c>
      <c r="Y24" s="758"/>
      <c r="Z24" s="720"/>
      <c r="AA24" s="41" t="s">
        <v>78</v>
      </c>
      <c r="AB24" s="41" t="s">
        <v>203</v>
      </c>
      <c r="AC24" s="41" t="s">
        <v>78</v>
      </c>
      <c r="AD24" s="715"/>
    </row>
    <row r="25" spans="2:30" s="19" customFormat="1" ht="6" customHeight="1">
      <c r="B25" s="734"/>
      <c r="C25" s="737"/>
      <c r="D25" s="737"/>
      <c r="E25" s="737"/>
      <c r="F25" s="743"/>
      <c r="G25" s="395"/>
      <c r="H25" s="405"/>
      <c r="I25" s="405"/>
      <c r="J25" s="405"/>
      <c r="K25" s="405"/>
      <c r="L25" s="405"/>
      <c r="M25" s="405"/>
      <c r="N25" s="405"/>
      <c r="O25" s="405"/>
      <c r="P25" s="405"/>
      <c r="Q25" s="405"/>
      <c r="R25" s="405"/>
      <c r="S25" s="405"/>
      <c r="T25" s="759"/>
      <c r="U25" s="759"/>
      <c r="V25" s="405"/>
      <c r="W25" s="405"/>
      <c r="X25" s="405"/>
      <c r="Y25" s="405"/>
      <c r="Z25" s="395"/>
      <c r="AA25" s="405"/>
      <c r="AB25" s="405"/>
      <c r="AC25" s="747"/>
      <c r="AD25" s="772"/>
    </row>
    <row r="26" spans="2:30" s="19" customFormat="1" ht="9.75" customHeight="1">
      <c r="B26" s="731"/>
      <c r="C26" s="731"/>
      <c r="D26" s="731"/>
      <c r="E26" s="731"/>
      <c r="F26" s="731"/>
      <c r="T26" s="758"/>
      <c r="U26" s="758"/>
    </row>
    <row r="27" spans="2:30" s="19" customFormat="1">
      <c r="B27" s="19" t="s">
        <v>440</v>
      </c>
      <c r="C27" s="731"/>
      <c r="D27" s="731"/>
      <c r="E27" s="731"/>
      <c r="F27" s="731"/>
      <c r="T27" s="758"/>
      <c r="U27" s="758"/>
    </row>
    <row r="28" spans="2:30" s="19" customFormat="1" ht="6.75" customHeight="1">
      <c r="B28" s="731"/>
      <c r="C28" s="731"/>
      <c r="D28" s="731"/>
      <c r="E28" s="731"/>
      <c r="F28" s="731"/>
      <c r="T28" s="758"/>
      <c r="U28" s="758"/>
    </row>
    <row r="29" spans="2:30" s="19" customFormat="1" ht="4.5" customHeight="1">
      <c r="B29" s="732" t="s">
        <v>430</v>
      </c>
      <c r="C29" s="736"/>
      <c r="D29" s="736"/>
      <c r="E29" s="736"/>
      <c r="F29" s="741"/>
      <c r="G29" s="392"/>
      <c r="H29" s="399"/>
      <c r="I29" s="399"/>
      <c r="J29" s="399"/>
      <c r="K29" s="399"/>
      <c r="L29" s="399"/>
      <c r="M29" s="399"/>
      <c r="N29" s="399"/>
      <c r="O29" s="399"/>
      <c r="P29" s="399"/>
      <c r="Q29" s="399"/>
      <c r="R29" s="399"/>
      <c r="S29" s="399"/>
      <c r="T29" s="399"/>
      <c r="U29" s="399"/>
      <c r="V29" s="399"/>
      <c r="W29" s="399"/>
      <c r="X29" s="399"/>
      <c r="Y29" s="399"/>
      <c r="Z29" s="392"/>
      <c r="AA29" s="399"/>
      <c r="AB29" s="399"/>
      <c r="AC29" s="746"/>
      <c r="AD29" s="773"/>
    </row>
    <row r="30" spans="2:30" s="19" customFormat="1" ht="15.75" customHeight="1">
      <c r="B30" s="733"/>
      <c r="C30" s="731"/>
      <c r="D30" s="731"/>
      <c r="E30" s="731"/>
      <c r="F30" s="742"/>
      <c r="G30" s="394"/>
      <c r="H30" s="19" t="s">
        <v>442</v>
      </c>
      <c r="Z30" s="394"/>
      <c r="AA30" s="420" t="s">
        <v>434</v>
      </c>
      <c r="AB30" s="420" t="s">
        <v>203</v>
      </c>
      <c r="AC30" s="420" t="s">
        <v>296</v>
      </c>
      <c r="AD30" s="774"/>
    </row>
    <row r="31" spans="2:30" s="19" customFormat="1" ht="18.75" customHeight="1">
      <c r="B31" s="733"/>
      <c r="C31" s="731"/>
      <c r="D31" s="731"/>
      <c r="E31" s="731"/>
      <c r="F31" s="742"/>
      <c r="G31" s="394"/>
      <c r="I31" s="388" t="s">
        <v>363</v>
      </c>
      <c r="J31" s="748" t="s">
        <v>435</v>
      </c>
      <c r="K31" s="752"/>
      <c r="L31" s="752"/>
      <c r="M31" s="752"/>
      <c r="N31" s="752"/>
      <c r="O31" s="752"/>
      <c r="P31" s="752"/>
      <c r="Q31" s="752"/>
      <c r="R31" s="752"/>
      <c r="S31" s="752"/>
      <c r="T31" s="752"/>
      <c r="U31" s="421"/>
      <c r="V31" s="693"/>
      <c r="W31" s="414"/>
      <c r="X31" s="421" t="s">
        <v>365</v>
      </c>
      <c r="Z31" s="394"/>
      <c r="AA31" s="645"/>
      <c r="AB31" s="41"/>
      <c r="AC31" s="645"/>
      <c r="AD31" s="715"/>
    </row>
    <row r="32" spans="2:30" s="19" customFormat="1" ht="18.75" customHeight="1">
      <c r="B32" s="733"/>
      <c r="C32" s="731"/>
      <c r="D32" s="731"/>
      <c r="E32" s="731"/>
      <c r="F32" s="742"/>
      <c r="G32" s="394"/>
      <c r="I32" s="690" t="s">
        <v>332</v>
      </c>
      <c r="J32" s="749" t="s">
        <v>438</v>
      </c>
      <c r="K32" s="405"/>
      <c r="L32" s="405"/>
      <c r="M32" s="405"/>
      <c r="N32" s="405"/>
      <c r="O32" s="405"/>
      <c r="P32" s="405"/>
      <c r="Q32" s="405"/>
      <c r="R32" s="405"/>
      <c r="S32" s="405"/>
      <c r="T32" s="405"/>
      <c r="U32" s="419"/>
      <c r="V32" s="762"/>
      <c r="W32" s="747"/>
      <c r="X32" s="419" t="s">
        <v>365</v>
      </c>
      <c r="Y32" s="758"/>
      <c r="Z32" s="720"/>
      <c r="AA32" s="41" t="s">
        <v>78</v>
      </c>
      <c r="AB32" s="41" t="s">
        <v>203</v>
      </c>
      <c r="AC32" s="41" t="s">
        <v>78</v>
      </c>
      <c r="AD32" s="715"/>
    </row>
    <row r="33" spans="2:30" s="19" customFormat="1" ht="6" customHeight="1">
      <c r="B33" s="734"/>
      <c r="C33" s="737"/>
      <c r="D33" s="737"/>
      <c r="E33" s="737"/>
      <c r="F33" s="743"/>
      <c r="G33" s="395"/>
      <c r="H33" s="405"/>
      <c r="I33" s="405"/>
      <c r="J33" s="405"/>
      <c r="K33" s="405"/>
      <c r="L33" s="405"/>
      <c r="M33" s="405"/>
      <c r="N33" s="405"/>
      <c r="O33" s="405"/>
      <c r="P33" s="405"/>
      <c r="Q33" s="405"/>
      <c r="R33" s="405"/>
      <c r="S33" s="405"/>
      <c r="T33" s="759"/>
      <c r="U33" s="759"/>
      <c r="V33" s="405"/>
      <c r="W33" s="405"/>
      <c r="X33" s="405"/>
      <c r="Y33" s="405"/>
      <c r="Z33" s="395"/>
      <c r="AA33" s="405"/>
      <c r="AB33" s="405"/>
      <c r="AC33" s="747"/>
      <c r="AD33" s="772"/>
    </row>
    <row r="34" spans="2:30" s="19" customFormat="1" ht="9.75" customHeight="1">
      <c r="B34" s="731"/>
      <c r="C34" s="731"/>
      <c r="D34" s="731"/>
      <c r="E34" s="731"/>
      <c r="F34" s="731"/>
      <c r="T34" s="758"/>
      <c r="U34" s="758"/>
    </row>
    <row r="35" spans="2:30" s="19" customFormat="1" ht="13.5" customHeight="1">
      <c r="B35" s="19" t="s">
        <v>444</v>
      </c>
      <c r="C35" s="731"/>
      <c r="D35" s="731"/>
      <c r="E35" s="731"/>
      <c r="F35" s="731"/>
      <c r="T35" s="758"/>
      <c r="U35" s="758"/>
    </row>
    <row r="36" spans="2:30" s="19" customFormat="1" ht="6.75" customHeight="1">
      <c r="B36" s="731"/>
      <c r="C36" s="731"/>
      <c r="D36" s="731"/>
      <c r="E36" s="731"/>
      <c r="F36" s="731"/>
      <c r="T36" s="758"/>
      <c r="U36" s="758"/>
    </row>
    <row r="37" spans="2:30" s="19" customFormat="1" ht="4.5" customHeight="1">
      <c r="B37" s="732" t="s">
        <v>430</v>
      </c>
      <c r="C37" s="736"/>
      <c r="D37" s="736"/>
      <c r="E37" s="736"/>
      <c r="F37" s="741"/>
      <c r="G37" s="392"/>
      <c r="H37" s="399"/>
      <c r="I37" s="399"/>
      <c r="J37" s="399"/>
      <c r="K37" s="399"/>
      <c r="L37" s="399"/>
      <c r="M37" s="399"/>
      <c r="N37" s="399"/>
      <c r="O37" s="399"/>
      <c r="P37" s="399"/>
      <c r="Q37" s="399"/>
      <c r="R37" s="399"/>
      <c r="S37" s="399"/>
      <c r="T37" s="399"/>
      <c r="U37" s="399"/>
      <c r="V37" s="399"/>
      <c r="W37" s="399"/>
      <c r="X37" s="399"/>
      <c r="Y37" s="399"/>
      <c r="Z37" s="392"/>
      <c r="AA37" s="399"/>
      <c r="AB37" s="399"/>
      <c r="AC37" s="746"/>
      <c r="AD37" s="773"/>
    </row>
    <row r="38" spans="2:30" s="19" customFormat="1" ht="15.75" customHeight="1">
      <c r="B38" s="734"/>
      <c r="C38" s="737"/>
      <c r="D38" s="737"/>
      <c r="E38" s="737"/>
      <c r="F38" s="743"/>
      <c r="G38" s="394"/>
      <c r="H38" s="19" t="s">
        <v>449</v>
      </c>
      <c r="I38" s="405"/>
      <c r="J38" s="405"/>
      <c r="K38" s="405"/>
      <c r="L38" s="405"/>
      <c r="M38" s="405"/>
      <c r="N38" s="405"/>
      <c r="O38" s="405"/>
      <c r="P38" s="405"/>
      <c r="Q38" s="405"/>
      <c r="R38" s="405"/>
      <c r="S38" s="405"/>
      <c r="T38" s="405"/>
      <c r="U38" s="405"/>
      <c r="V38" s="405"/>
      <c r="W38" s="405"/>
      <c r="X38" s="405"/>
      <c r="Z38" s="394"/>
      <c r="AA38" s="420" t="s">
        <v>434</v>
      </c>
      <c r="AB38" s="420" t="s">
        <v>203</v>
      </c>
      <c r="AC38" s="420" t="s">
        <v>296</v>
      </c>
      <c r="AD38" s="774"/>
    </row>
    <row r="39" spans="2:30" s="19" customFormat="1" ht="18.75" customHeight="1">
      <c r="B39" s="733"/>
      <c r="C39" s="736"/>
      <c r="D39" s="731"/>
      <c r="E39" s="731"/>
      <c r="F39" s="742"/>
      <c r="G39" s="394"/>
      <c r="I39" s="690" t="s">
        <v>363</v>
      </c>
      <c r="J39" s="750" t="s">
        <v>435</v>
      </c>
      <c r="K39" s="753"/>
      <c r="L39" s="753"/>
      <c r="M39" s="753"/>
      <c r="N39" s="753"/>
      <c r="O39" s="753"/>
      <c r="P39" s="753"/>
      <c r="Q39" s="753"/>
      <c r="R39" s="753"/>
      <c r="S39" s="753"/>
      <c r="T39" s="753"/>
      <c r="U39" s="419"/>
      <c r="V39" s="763"/>
      <c r="W39" s="762"/>
      <c r="X39" s="419" t="s">
        <v>365</v>
      </c>
      <c r="Z39" s="394"/>
      <c r="AA39" s="645"/>
      <c r="AB39" s="41"/>
      <c r="AC39" s="645"/>
      <c r="AD39" s="715"/>
    </row>
    <row r="40" spans="2:30" s="19" customFormat="1" ht="18.75" customHeight="1">
      <c r="B40" s="733"/>
      <c r="C40" s="731"/>
      <c r="D40" s="731"/>
      <c r="E40" s="731"/>
      <c r="F40" s="742"/>
      <c r="G40" s="394"/>
      <c r="I40" s="690" t="s">
        <v>332</v>
      </c>
      <c r="J40" s="749" t="s">
        <v>438</v>
      </c>
      <c r="K40" s="405"/>
      <c r="L40" s="405"/>
      <c r="M40" s="405"/>
      <c r="N40" s="405"/>
      <c r="O40" s="405"/>
      <c r="P40" s="405"/>
      <c r="Q40" s="405"/>
      <c r="R40" s="405"/>
      <c r="S40" s="405"/>
      <c r="T40" s="405"/>
      <c r="U40" s="419"/>
      <c r="V40" s="764"/>
      <c r="W40" s="693"/>
      <c r="X40" s="419" t="s">
        <v>365</v>
      </c>
      <c r="Y40" s="758"/>
      <c r="Z40" s="720"/>
      <c r="AA40" s="41" t="s">
        <v>78</v>
      </c>
      <c r="AB40" s="41" t="s">
        <v>203</v>
      </c>
      <c r="AC40" s="41" t="s">
        <v>78</v>
      </c>
      <c r="AD40" s="715"/>
    </row>
    <row r="41" spans="2:30" s="19" customFormat="1" ht="6" customHeight="1">
      <c r="B41" s="734"/>
      <c r="C41" s="737"/>
      <c r="D41" s="737"/>
      <c r="E41" s="737"/>
      <c r="F41" s="743"/>
      <c r="G41" s="395"/>
      <c r="H41" s="405"/>
      <c r="I41" s="405"/>
      <c r="J41" s="405"/>
      <c r="K41" s="405"/>
      <c r="L41" s="405"/>
      <c r="M41" s="405"/>
      <c r="N41" s="405"/>
      <c r="O41" s="405"/>
      <c r="P41" s="405"/>
      <c r="Q41" s="405"/>
      <c r="R41" s="405"/>
      <c r="S41" s="405"/>
      <c r="T41" s="759"/>
      <c r="U41" s="759"/>
      <c r="V41" s="405"/>
      <c r="W41" s="405"/>
      <c r="X41" s="405"/>
      <c r="Y41" s="405"/>
      <c r="Z41" s="395"/>
      <c r="AA41" s="405"/>
      <c r="AB41" s="405"/>
      <c r="AC41" s="747"/>
      <c r="AD41" s="772"/>
    </row>
    <row r="42" spans="2:30" s="19" customFormat="1" ht="4.5" customHeight="1">
      <c r="B42" s="732" t="s">
        <v>277</v>
      </c>
      <c r="C42" s="736"/>
      <c r="D42" s="736"/>
      <c r="E42" s="736"/>
      <c r="F42" s="741"/>
      <c r="G42" s="392"/>
      <c r="H42" s="399"/>
      <c r="I42" s="399"/>
      <c r="J42" s="399"/>
      <c r="K42" s="399"/>
      <c r="L42" s="399"/>
      <c r="M42" s="399"/>
      <c r="N42" s="399"/>
      <c r="O42" s="399"/>
      <c r="P42" s="399"/>
      <c r="Q42" s="399"/>
      <c r="R42" s="399"/>
      <c r="S42" s="399"/>
      <c r="T42" s="399"/>
      <c r="U42" s="399"/>
      <c r="V42" s="399"/>
      <c r="W42" s="399"/>
      <c r="X42" s="399"/>
      <c r="Y42" s="399"/>
      <c r="Z42" s="392"/>
      <c r="AA42" s="399"/>
      <c r="AB42" s="399"/>
      <c r="AC42" s="746"/>
      <c r="AD42" s="773"/>
    </row>
    <row r="43" spans="2:30" s="19" customFormat="1" ht="15.75" customHeight="1">
      <c r="B43" s="733"/>
      <c r="C43" s="731"/>
      <c r="D43" s="731"/>
      <c r="E43" s="731"/>
      <c r="F43" s="742"/>
      <c r="G43" s="394"/>
      <c r="H43" s="19" t="s">
        <v>450</v>
      </c>
      <c r="Z43" s="394"/>
      <c r="AA43" s="420" t="s">
        <v>434</v>
      </c>
      <c r="AB43" s="420" t="s">
        <v>203</v>
      </c>
      <c r="AC43" s="420" t="s">
        <v>296</v>
      </c>
      <c r="AD43" s="774"/>
    </row>
    <row r="44" spans="2:30" s="19" customFormat="1" ht="30" customHeight="1">
      <c r="B44" s="733"/>
      <c r="C44" s="731"/>
      <c r="D44" s="731"/>
      <c r="E44" s="731"/>
      <c r="F44" s="742"/>
      <c r="G44" s="394"/>
      <c r="I44" s="388" t="s">
        <v>363</v>
      </c>
      <c r="J44" s="751" t="s">
        <v>456</v>
      </c>
      <c r="K44" s="754"/>
      <c r="L44" s="754"/>
      <c r="M44" s="754"/>
      <c r="N44" s="754"/>
      <c r="O44" s="754"/>
      <c r="P44" s="754"/>
      <c r="Q44" s="754"/>
      <c r="R44" s="754"/>
      <c r="S44" s="754"/>
      <c r="T44" s="754"/>
      <c r="U44" s="761"/>
      <c r="V44" s="764"/>
      <c r="W44" s="693"/>
      <c r="X44" s="421" t="s">
        <v>365</v>
      </c>
      <c r="Z44" s="394"/>
      <c r="AA44" s="645"/>
      <c r="AB44" s="41"/>
      <c r="AC44" s="645"/>
      <c r="AD44" s="715"/>
    </row>
    <row r="45" spans="2:30" s="19" customFormat="1" ht="33" customHeight="1">
      <c r="B45" s="733"/>
      <c r="C45" s="731"/>
      <c r="D45" s="731"/>
      <c r="E45" s="731"/>
      <c r="F45" s="742"/>
      <c r="G45" s="394"/>
      <c r="I45" s="388" t="s">
        <v>332</v>
      </c>
      <c r="J45" s="751" t="s">
        <v>16</v>
      </c>
      <c r="K45" s="754"/>
      <c r="L45" s="754"/>
      <c r="M45" s="754"/>
      <c r="N45" s="754"/>
      <c r="O45" s="754"/>
      <c r="P45" s="754"/>
      <c r="Q45" s="754"/>
      <c r="R45" s="754"/>
      <c r="S45" s="754"/>
      <c r="T45" s="754"/>
      <c r="U45" s="761"/>
      <c r="V45" s="764"/>
      <c r="W45" s="693"/>
      <c r="X45" s="419" t="s">
        <v>365</v>
      </c>
      <c r="Y45" s="758"/>
      <c r="Z45" s="720"/>
      <c r="AA45" s="41" t="s">
        <v>78</v>
      </c>
      <c r="AB45" s="41" t="s">
        <v>203</v>
      </c>
      <c r="AC45" s="41" t="s">
        <v>78</v>
      </c>
      <c r="AD45" s="715"/>
    </row>
    <row r="46" spans="2:30" s="19" customFormat="1" ht="6" customHeight="1">
      <c r="B46" s="734"/>
      <c r="C46" s="737"/>
      <c r="D46" s="737"/>
      <c r="E46" s="737"/>
      <c r="F46" s="743"/>
      <c r="G46" s="395"/>
      <c r="H46" s="405"/>
      <c r="I46" s="405"/>
      <c r="J46" s="405"/>
      <c r="K46" s="405"/>
      <c r="L46" s="405"/>
      <c r="M46" s="405"/>
      <c r="N46" s="405"/>
      <c r="O46" s="405"/>
      <c r="P46" s="405"/>
      <c r="Q46" s="405"/>
      <c r="R46" s="405"/>
      <c r="S46" s="405"/>
      <c r="T46" s="759"/>
      <c r="U46" s="759"/>
      <c r="V46" s="405"/>
      <c r="W46" s="405"/>
      <c r="X46" s="405"/>
      <c r="Y46" s="405"/>
      <c r="Z46" s="395"/>
      <c r="AA46" s="405"/>
      <c r="AB46" s="405"/>
      <c r="AC46" s="747"/>
      <c r="AD46" s="772"/>
    </row>
    <row r="47" spans="2:30" s="19" customFormat="1" ht="6" customHeight="1">
      <c r="B47" s="731"/>
      <c r="C47" s="731"/>
      <c r="D47" s="731"/>
      <c r="E47" s="731"/>
      <c r="F47" s="731"/>
      <c r="T47" s="758"/>
      <c r="U47" s="758"/>
    </row>
    <row r="48" spans="2:30" s="19" customFormat="1" ht="13.5" customHeight="1">
      <c r="B48" s="735" t="s">
        <v>460</v>
      </c>
      <c r="C48" s="738"/>
      <c r="D48" s="739" t="s">
        <v>461</v>
      </c>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row>
    <row r="49" spans="2:30" s="19" customFormat="1" ht="8.4499999999999993" customHeight="1">
      <c r="B49" s="735"/>
      <c r="C49" s="738"/>
      <c r="D49" s="740"/>
      <c r="E49" s="740"/>
      <c r="F49" s="740"/>
      <c r="G49" s="740"/>
      <c r="H49" s="740"/>
      <c r="I49" s="740"/>
      <c r="J49" s="740"/>
      <c r="K49" s="740"/>
      <c r="L49" s="740"/>
      <c r="M49" s="740"/>
      <c r="N49" s="740"/>
      <c r="O49" s="740"/>
      <c r="P49" s="740"/>
      <c r="Q49" s="740"/>
      <c r="R49" s="740"/>
      <c r="S49" s="740"/>
      <c r="T49" s="740"/>
      <c r="U49" s="740"/>
      <c r="V49" s="740"/>
      <c r="W49" s="740"/>
      <c r="X49" s="740"/>
      <c r="Y49" s="740"/>
      <c r="Z49" s="740"/>
      <c r="AA49" s="740"/>
      <c r="AB49" s="740"/>
      <c r="AC49" s="740"/>
      <c r="AD49" s="740"/>
    </row>
    <row r="122" spans="3:7">
      <c r="C122" s="710"/>
      <c r="D122" s="710"/>
      <c r="E122" s="710"/>
      <c r="F122" s="710"/>
      <c r="G122" s="710"/>
    </row>
    <row r="123" spans="3:7">
      <c r="C123" s="708"/>
    </row>
  </sheetData>
  <mergeCells count="33">
    <mergeCell ref="V3:W3"/>
    <mergeCell ref="Y3:Z3"/>
    <mergeCell ref="AB3:AC3"/>
    <mergeCell ref="B5:AD5"/>
    <mergeCell ref="B6:AD6"/>
    <mergeCell ref="B8:F8"/>
    <mergeCell ref="G8:AD8"/>
    <mergeCell ref="B9:F9"/>
    <mergeCell ref="AC18:AD18"/>
    <mergeCell ref="J20:T20"/>
    <mergeCell ref="V20:W20"/>
    <mergeCell ref="V21:W21"/>
    <mergeCell ref="J24:U24"/>
    <mergeCell ref="V24:W24"/>
    <mergeCell ref="J31:T31"/>
    <mergeCell ref="V31:W31"/>
    <mergeCell ref="V32:W32"/>
    <mergeCell ref="J39:T39"/>
    <mergeCell ref="V39:W39"/>
    <mergeCell ref="V40:W40"/>
    <mergeCell ref="J44:U44"/>
    <mergeCell ref="V44:W44"/>
    <mergeCell ref="J45:U45"/>
    <mergeCell ref="V45:W45"/>
    <mergeCell ref="B48:C48"/>
    <mergeCell ref="B49:C49"/>
    <mergeCell ref="D49:AD49"/>
    <mergeCell ref="B10:F11"/>
    <mergeCell ref="B12:F13"/>
    <mergeCell ref="B29:F33"/>
    <mergeCell ref="B37:F41"/>
    <mergeCell ref="B42:F46"/>
    <mergeCell ref="B18:F25"/>
  </mergeCells>
  <phoneticPr fontId="24"/>
  <dataValidations count="1">
    <dataValidation type="list" allowBlank="1" showDropDown="0" showInputMessage="1" showErrorMessage="1" sqref="G9:G13 L9 Q9 P10:P11 S12 AA21 AC21 AA24 AC24 AA32 AC32 AA40 AC40 AA45 AC45">
      <formula1>"□,■"</formula1>
    </dataValidation>
  </dataValidations>
  <pageMargins left="0.70866141732283472" right="0.70866141732283472" top="0.74803149606299213" bottom="0.74803149606299213" header="0.31496062992125984" footer="0.31496062992125984"/>
  <pageSetup paperSize="9" scale="94" fitToWidth="1" fitToHeight="1" orientation="portrait" usePrinterDefaults="1" r:id="rId1"/>
  <headerFooter>
    <oddHeader>&amp;R&amp;A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dimension ref="A2:AJ78"/>
  <sheetViews>
    <sheetView view="pageBreakPreview" zoomScaleNormal="85" zoomScaleSheetLayoutView="100" workbookViewId="0">
      <selection activeCell="AI55" sqref="AI55"/>
    </sheetView>
  </sheetViews>
  <sheetFormatPr defaultColWidth="8.875" defaultRowHeight="10.5"/>
  <cols>
    <col min="1" max="1" width="2.5" style="775" customWidth="1"/>
    <col min="2" max="32" width="3.875" style="775" customWidth="1"/>
    <col min="33" max="34" width="2.25" style="775" customWidth="1"/>
    <col min="35" max="35" width="43.375" style="775" bestFit="1" customWidth="1"/>
    <col min="36" max="36" width="13.75" style="775" customWidth="1"/>
    <col min="37" max="16384" width="8.875" style="775"/>
  </cols>
  <sheetData>
    <row r="2" spans="1:36" ht="21">
      <c r="A2" s="776" t="s">
        <v>847</v>
      </c>
      <c r="B2" s="776"/>
      <c r="C2" s="776"/>
      <c r="D2" s="776"/>
      <c r="E2" s="776"/>
      <c r="F2" s="776"/>
      <c r="G2" s="776"/>
      <c r="H2" s="776"/>
      <c r="I2" s="776"/>
      <c r="J2" s="776"/>
      <c r="K2" s="776"/>
      <c r="L2" s="776"/>
      <c r="M2" s="776"/>
      <c r="N2" s="776"/>
      <c r="O2" s="776"/>
      <c r="P2" s="776"/>
      <c r="Q2" s="776"/>
      <c r="R2" s="776"/>
      <c r="S2" s="776"/>
      <c r="T2" s="776"/>
      <c r="U2" s="776"/>
      <c r="V2" s="776"/>
      <c r="W2" s="776"/>
      <c r="X2" s="776"/>
      <c r="Y2" s="776"/>
      <c r="Z2" s="776"/>
      <c r="AA2" s="776"/>
      <c r="AB2" s="776"/>
      <c r="AC2" s="776"/>
      <c r="AD2" s="776"/>
      <c r="AE2" s="776"/>
      <c r="AF2" s="776"/>
      <c r="AG2" s="776"/>
      <c r="AH2" s="777"/>
      <c r="AI2" s="777"/>
      <c r="AJ2" s="777"/>
    </row>
    <row r="3" spans="1:36" ht="19.5">
      <c r="A3" s="777"/>
      <c r="B3" s="777"/>
      <c r="C3" s="777"/>
      <c r="D3" s="777"/>
      <c r="E3" s="777"/>
      <c r="F3" s="777"/>
      <c r="G3" s="777"/>
      <c r="H3" s="777"/>
      <c r="I3" s="777"/>
      <c r="J3" s="777"/>
      <c r="K3" s="777"/>
      <c r="L3" s="777"/>
      <c r="M3" s="777"/>
      <c r="N3" s="777"/>
      <c r="O3" s="777"/>
      <c r="P3" s="777"/>
      <c r="Q3" s="777"/>
      <c r="R3" s="777"/>
      <c r="S3" s="777"/>
      <c r="T3" s="777"/>
      <c r="U3" s="777"/>
      <c r="V3" s="777"/>
      <c r="W3" s="777"/>
      <c r="X3" s="777"/>
      <c r="Y3" s="777"/>
      <c r="Z3" s="777"/>
      <c r="AA3" s="777"/>
      <c r="AB3" s="777"/>
      <c r="AC3" s="777"/>
      <c r="AD3" s="777"/>
      <c r="AE3" s="777"/>
      <c r="AF3" s="777"/>
      <c r="AG3" s="777"/>
      <c r="AH3" s="777"/>
      <c r="AI3" s="777" t="s">
        <v>662</v>
      </c>
      <c r="AJ3" s="863" t="str">
        <f>IF(G12="","",VLOOKUP(G12,AI4:AJ8,2,FALSE))</f>
        <v/>
      </c>
    </row>
    <row r="4" spans="1:36" ht="34.9" customHeight="1">
      <c r="A4" s="777"/>
      <c r="B4" s="778" t="s">
        <v>455</v>
      </c>
      <c r="C4" s="797"/>
      <c r="D4" s="797"/>
      <c r="E4" s="797"/>
      <c r="F4" s="797"/>
      <c r="G4" s="797"/>
      <c r="H4" s="797"/>
      <c r="I4" s="797"/>
      <c r="J4" s="797"/>
      <c r="K4" s="797"/>
      <c r="L4" s="797"/>
      <c r="M4" s="797"/>
      <c r="N4" s="797"/>
      <c r="O4" s="797"/>
      <c r="P4" s="797"/>
      <c r="Q4" s="797"/>
      <c r="R4" s="797"/>
      <c r="S4" s="797"/>
      <c r="T4" s="797"/>
      <c r="U4" s="797"/>
      <c r="V4" s="797"/>
      <c r="W4" s="797"/>
      <c r="X4" s="797"/>
      <c r="Y4" s="797"/>
      <c r="Z4" s="797"/>
      <c r="AA4" s="797"/>
      <c r="AB4" s="797"/>
      <c r="AC4" s="797"/>
      <c r="AD4" s="797"/>
      <c r="AE4" s="797"/>
      <c r="AF4" s="854"/>
      <c r="AG4" s="777"/>
      <c r="AH4" s="777"/>
      <c r="AI4" s="777" t="s">
        <v>848</v>
      </c>
      <c r="AJ4" s="798">
        <v>1</v>
      </c>
    </row>
    <row r="5" spans="1:36" ht="34.9" customHeight="1">
      <c r="A5" s="777"/>
      <c r="B5" s="779"/>
      <c r="C5" s="798"/>
      <c r="D5" s="798"/>
      <c r="E5" s="798"/>
      <c r="F5" s="798"/>
      <c r="G5" s="798"/>
      <c r="H5" s="798"/>
      <c r="I5" s="798"/>
      <c r="J5" s="798"/>
      <c r="K5" s="798"/>
      <c r="L5" s="798"/>
      <c r="M5" s="798"/>
      <c r="N5" s="798"/>
      <c r="O5" s="798"/>
      <c r="P5" s="798"/>
      <c r="Q5" s="798"/>
      <c r="R5" s="798"/>
      <c r="S5" s="798"/>
      <c r="T5" s="798"/>
      <c r="U5" s="798"/>
      <c r="V5" s="798"/>
      <c r="W5" s="798"/>
      <c r="X5" s="798"/>
      <c r="Y5" s="798"/>
      <c r="Z5" s="798"/>
      <c r="AA5" s="798"/>
      <c r="AB5" s="798"/>
      <c r="AC5" s="798"/>
      <c r="AD5" s="798"/>
      <c r="AE5" s="798"/>
      <c r="AF5" s="855"/>
      <c r="AG5" s="777"/>
      <c r="AH5" s="777"/>
      <c r="AI5" s="777" t="s">
        <v>43</v>
      </c>
      <c r="AJ5" s="798">
        <v>2</v>
      </c>
    </row>
    <row r="6" spans="1:36" ht="34.9" customHeight="1">
      <c r="A6" s="777"/>
      <c r="B6" s="780"/>
      <c r="C6" s="798"/>
      <c r="D6" s="798"/>
      <c r="E6" s="798"/>
      <c r="F6" s="798"/>
      <c r="G6" s="798"/>
      <c r="H6" s="798"/>
      <c r="I6" s="798"/>
      <c r="J6" s="798"/>
      <c r="K6" s="798"/>
      <c r="L6" s="798"/>
      <c r="M6" s="798"/>
      <c r="N6" s="798"/>
      <c r="O6" s="798"/>
      <c r="P6" s="798"/>
      <c r="Q6" s="798"/>
      <c r="R6" s="798"/>
      <c r="S6" s="798"/>
      <c r="T6" s="798"/>
      <c r="U6" s="798"/>
      <c r="V6" s="798"/>
      <c r="W6" s="798"/>
      <c r="X6" s="798"/>
      <c r="Y6" s="798"/>
      <c r="Z6" s="798"/>
      <c r="AA6" s="798"/>
      <c r="AB6" s="798"/>
      <c r="AC6" s="798"/>
      <c r="AD6" s="798"/>
      <c r="AE6" s="798"/>
      <c r="AF6" s="855"/>
      <c r="AG6" s="777"/>
      <c r="AH6" s="777"/>
      <c r="AI6" s="777" t="s">
        <v>417</v>
      </c>
      <c r="AJ6" s="798">
        <v>3</v>
      </c>
    </row>
    <row r="7" spans="1:36" ht="34.9" customHeight="1">
      <c r="A7" s="777"/>
      <c r="B7" s="781"/>
      <c r="C7" s="799"/>
      <c r="D7" s="799"/>
      <c r="E7" s="799"/>
      <c r="F7" s="799"/>
      <c r="G7" s="799"/>
      <c r="H7" s="799"/>
      <c r="I7" s="799"/>
      <c r="J7" s="799"/>
      <c r="K7" s="799"/>
      <c r="L7" s="799"/>
      <c r="M7" s="799"/>
      <c r="N7" s="799"/>
      <c r="O7" s="799"/>
      <c r="P7" s="799"/>
      <c r="Q7" s="799"/>
      <c r="R7" s="799"/>
      <c r="S7" s="799"/>
      <c r="T7" s="799"/>
      <c r="U7" s="799"/>
      <c r="V7" s="799"/>
      <c r="W7" s="799"/>
      <c r="X7" s="799"/>
      <c r="Y7" s="799"/>
      <c r="Z7" s="799"/>
      <c r="AA7" s="799"/>
      <c r="AB7" s="799"/>
      <c r="AC7" s="799"/>
      <c r="AD7" s="799"/>
      <c r="AE7" s="799"/>
      <c r="AF7" s="856"/>
      <c r="AG7" s="777"/>
      <c r="AH7" s="777"/>
      <c r="AI7" s="777" t="s">
        <v>63</v>
      </c>
      <c r="AJ7" s="798">
        <v>4</v>
      </c>
    </row>
    <row r="8" spans="1:36" ht="19.5">
      <c r="A8" s="777"/>
      <c r="B8" s="777"/>
      <c r="C8" s="777"/>
      <c r="D8" s="777"/>
      <c r="E8" s="777"/>
      <c r="F8" s="777"/>
      <c r="G8" s="777"/>
      <c r="H8" s="777"/>
      <c r="I8" s="777"/>
      <c r="J8" s="777"/>
      <c r="K8" s="777"/>
      <c r="L8" s="777"/>
      <c r="M8" s="777"/>
      <c r="N8" s="777"/>
      <c r="O8" s="777"/>
      <c r="P8" s="777"/>
      <c r="Q8" s="777"/>
      <c r="R8" s="777"/>
      <c r="S8" s="777"/>
      <c r="T8" s="777"/>
      <c r="U8" s="777"/>
      <c r="V8" s="777"/>
      <c r="W8" s="777"/>
      <c r="X8" s="777"/>
      <c r="Y8" s="777"/>
      <c r="Z8" s="777"/>
      <c r="AA8" s="777"/>
      <c r="AB8" s="777"/>
      <c r="AC8" s="777"/>
      <c r="AD8" s="777"/>
      <c r="AE8" s="777"/>
      <c r="AF8" s="777"/>
      <c r="AG8" s="777"/>
      <c r="AH8" s="777"/>
      <c r="AI8" s="777" t="s">
        <v>431</v>
      </c>
      <c r="AJ8" s="798">
        <v>5</v>
      </c>
    </row>
    <row r="9" spans="1:36" ht="19.5">
      <c r="A9" s="777"/>
      <c r="B9" s="782" t="s">
        <v>126</v>
      </c>
      <c r="C9" s="777"/>
      <c r="D9" s="777"/>
      <c r="E9" s="777"/>
      <c r="F9" s="777"/>
      <c r="G9" s="777"/>
      <c r="H9" s="777"/>
      <c r="I9" s="777"/>
      <c r="J9" s="777"/>
      <c r="K9" s="777"/>
      <c r="L9" s="777"/>
      <c r="M9" s="777"/>
      <c r="N9" s="777"/>
      <c r="O9" s="777"/>
      <c r="P9" s="777"/>
      <c r="Q9" s="777"/>
      <c r="R9" s="777"/>
      <c r="S9" s="777"/>
      <c r="T9" s="777"/>
      <c r="U9" s="777"/>
      <c r="V9" s="777"/>
      <c r="W9" s="777"/>
      <c r="X9" s="777"/>
      <c r="Y9" s="777"/>
      <c r="Z9" s="777"/>
      <c r="AA9" s="777"/>
      <c r="AB9" s="777"/>
      <c r="AC9" s="777"/>
      <c r="AD9" s="777"/>
      <c r="AE9" s="777"/>
      <c r="AF9" s="777"/>
      <c r="AG9" s="777"/>
      <c r="AH9" s="777"/>
      <c r="AI9" s="859" t="s">
        <v>849</v>
      </c>
      <c r="AJ9" s="864" t="str">
        <f>IF(AND(COUNTIF(V12,"*")=1,OR(AJ3=1,AJ3=2,)),VLOOKUP(V12,AI10:AJ12,2,FALSE),"")</f>
        <v/>
      </c>
    </row>
    <row r="10" spans="1:36" ht="19.5">
      <c r="A10" s="777"/>
      <c r="B10" s="783" t="s">
        <v>89</v>
      </c>
      <c r="C10" s="783"/>
      <c r="D10" s="783"/>
      <c r="E10" s="783"/>
      <c r="F10" s="783"/>
      <c r="G10" s="805"/>
      <c r="H10" s="805"/>
      <c r="I10" s="805"/>
      <c r="J10" s="805"/>
      <c r="K10" s="783" t="s">
        <v>850</v>
      </c>
      <c r="L10" s="783"/>
      <c r="M10" s="783"/>
      <c r="N10" s="783"/>
      <c r="O10" s="825"/>
      <c r="P10" s="825"/>
      <c r="Q10" s="825"/>
      <c r="R10" s="825"/>
      <c r="S10" s="825"/>
      <c r="T10" s="825"/>
      <c r="U10" s="825"/>
      <c r="V10" s="825"/>
      <c r="W10" s="825"/>
      <c r="X10" s="825"/>
      <c r="Y10" s="850"/>
      <c r="Z10" s="850"/>
      <c r="AA10" s="850"/>
      <c r="AB10" s="850"/>
      <c r="AC10" s="777"/>
      <c r="AD10" s="777"/>
      <c r="AE10" s="777"/>
      <c r="AF10" s="777"/>
      <c r="AG10" s="777"/>
      <c r="AH10" s="777"/>
      <c r="AI10" s="859" t="s">
        <v>479</v>
      </c>
      <c r="AJ10" s="798">
        <v>6</v>
      </c>
    </row>
    <row r="11" spans="1:36" ht="19.5">
      <c r="A11" s="777"/>
      <c r="B11" s="784" t="s">
        <v>814</v>
      </c>
      <c r="C11" s="800"/>
      <c r="D11" s="800"/>
      <c r="E11" s="800"/>
      <c r="F11" s="804"/>
      <c r="G11" s="806"/>
      <c r="H11" s="808"/>
      <c r="I11" s="808"/>
      <c r="J11" s="815"/>
      <c r="K11" s="784" t="s">
        <v>587</v>
      </c>
      <c r="L11" s="800"/>
      <c r="M11" s="800"/>
      <c r="N11" s="804"/>
      <c r="O11" s="806"/>
      <c r="P11" s="808"/>
      <c r="Q11" s="808"/>
      <c r="R11" s="808"/>
      <c r="S11" s="808"/>
      <c r="T11" s="815"/>
      <c r="U11" s="784" t="s">
        <v>851</v>
      </c>
      <c r="V11" s="800"/>
      <c r="W11" s="800"/>
      <c r="X11" s="804"/>
      <c r="Y11" s="806"/>
      <c r="Z11" s="808"/>
      <c r="AA11" s="808"/>
      <c r="AB11" s="808"/>
      <c r="AC11" s="808"/>
      <c r="AD11" s="808"/>
      <c r="AE11" s="808"/>
      <c r="AF11" s="815"/>
      <c r="AG11" s="777"/>
      <c r="AH11" s="777"/>
      <c r="AI11" s="859" t="s">
        <v>106</v>
      </c>
      <c r="AJ11" s="798">
        <v>7</v>
      </c>
    </row>
    <row r="12" spans="1:36" ht="19.5">
      <c r="A12" s="777"/>
      <c r="B12" s="783" t="s">
        <v>490</v>
      </c>
      <c r="C12" s="783"/>
      <c r="D12" s="783"/>
      <c r="E12" s="783"/>
      <c r="F12" s="783"/>
      <c r="G12" s="807"/>
      <c r="H12" s="809"/>
      <c r="I12" s="809"/>
      <c r="J12" s="809"/>
      <c r="K12" s="809"/>
      <c r="L12" s="809"/>
      <c r="M12" s="809"/>
      <c r="N12" s="809"/>
      <c r="O12" s="809"/>
      <c r="P12" s="809"/>
      <c r="Q12" s="828"/>
      <c r="R12" s="784" t="s">
        <v>14</v>
      </c>
      <c r="S12" s="800"/>
      <c r="T12" s="800"/>
      <c r="U12" s="804"/>
      <c r="V12" s="807"/>
      <c r="W12" s="809"/>
      <c r="X12" s="809"/>
      <c r="Y12" s="809"/>
      <c r="Z12" s="809"/>
      <c r="AA12" s="809"/>
      <c r="AB12" s="828"/>
      <c r="AC12" s="777"/>
      <c r="AD12" s="777"/>
      <c r="AE12" s="777"/>
      <c r="AF12" s="777"/>
      <c r="AG12" s="777"/>
      <c r="AH12" s="777"/>
      <c r="AI12" s="859" t="s">
        <v>340</v>
      </c>
      <c r="AJ12" s="798">
        <v>8</v>
      </c>
    </row>
    <row r="13" spans="1:36" ht="18.95" customHeight="1">
      <c r="A13" s="777"/>
      <c r="B13" s="785" t="s">
        <v>458</v>
      </c>
      <c r="C13" s="785"/>
      <c r="D13" s="785"/>
      <c r="E13" s="785"/>
      <c r="F13" s="785"/>
      <c r="G13" s="785"/>
      <c r="H13" s="785"/>
      <c r="I13" s="785"/>
      <c r="J13" s="785"/>
      <c r="K13" s="785"/>
      <c r="L13" s="785"/>
      <c r="M13" s="785"/>
      <c r="N13" s="785"/>
      <c r="O13" s="785"/>
      <c r="P13" s="785"/>
      <c r="Q13" s="785"/>
      <c r="R13" s="785"/>
      <c r="S13" s="785"/>
      <c r="T13" s="785"/>
      <c r="U13" s="785"/>
      <c r="V13" s="785"/>
      <c r="W13" s="785"/>
      <c r="X13" s="785"/>
      <c r="Y13" s="785"/>
      <c r="Z13" s="785"/>
      <c r="AA13" s="785"/>
      <c r="AB13" s="785"/>
      <c r="AC13" s="785"/>
      <c r="AD13" s="785"/>
      <c r="AE13" s="785"/>
      <c r="AF13" s="785"/>
      <c r="AG13" s="777"/>
      <c r="AH13" s="777"/>
      <c r="AI13" s="777"/>
      <c r="AJ13" s="798"/>
    </row>
    <row r="14" spans="1:36" ht="19.5">
      <c r="A14" s="777"/>
      <c r="B14" s="785"/>
      <c r="C14" s="785"/>
      <c r="D14" s="785"/>
      <c r="E14" s="785"/>
      <c r="F14" s="785"/>
      <c r="G14" s="785"/>
      <c r="H14" s="785"/>
      <c r="I14" s="785"/>
      <c r="J14" s="785"/>
      <c r="K14" s="785"/>
      <c r="L14" s="785"/>
      <c r="M14" s="785"/>
      <c r="N14" s="785"/>
      <c r="O14" s="785"/>
      <c r="P14" s="785"/>
      <c r="Q14" s="785"/>
      <c r="R14" s="785"/>
      <c r="S14" s="785"/>
      <c r="T14" s="785"/>
      <c r="U14" s="785"/>
      <c r="V14" s="785"/>
      <c r="W14" s="785"/>
      <c r="X14" s="785"/>
      <c r="Y14" s="785"/>
      <c r="Z14" s="785"/>
      <c r="AA14" s="785"/>
      <c r="AB14" s="785"/>
      <c r="AC14" s="785"/>
      <c r="AD14" s="785"/>
      <c r="AE14" s="785"/>
      <c r="AF14" s="785"/>
      <c r="AG14" s="777"/>
      <c r="AH14" s="777"/>
      <c r="AI14" s="859"/>
      <c r="AJ14" s="777"/>
    </row>
    <row r="15" spans="1:36" ht="19.5">
      <c r="A15" s="777"/>
      <c r="B15" s="777"/>
      <c r="C15" s="777"/>
      <c r="D15" s="777"/>
      <c r="E15" s="777"/>
      <c r="F15" s="777"/>
      <c r="G15" s="777"/>
      <c r="H15" s="777"/>
      <c r="I15" s="777"/>
      <c r="J15" s="777"/>
      <c r="K15" s="777"/>
      <c r="L15" s="777"/>
      <c r="M15" s="777"/>
      <c r="N15" s="777"/>
      <c r="O15" s="777"/>
      <c r="P15" s="777"/>
      <c r="Q15" s="777"/>
      <c r="R15" s="777"/>
      <c r="S15" s="777"/>
      <c r="T15" s="777"/>
      <c r="U15" s="777"/>
      <c r="V15" s="777"/>
      <c r="W15" s="777"/>
      <c r="X15" s="777"/>
      <c r="Y15" s="777"/>
      <c r="Z15" s="777"/>
      <c r="AA15" s="777"/>
      <c r="AB15" s="777"/>
      <c r="AC15" s="777"/>
      <c r="AD15" s="777"/>
      <c r="AE15" s="777"/>
      <c r="AF15" s="777"/>
      <c r="AG15" s="777"/>
      <c r="AH15" s="777"/>
      <c r="AI15" s="859"/>
      <c r="AJ15" s="777"/>
    </row>
    <row r="16" spans="1:36" ht="19.5">
      <c r="A16" s="777"/>
      <c r="B16" s="782" t="s">
        <v>568</v>
      </c>
      <c r="C16" s="777"/>
      <c r="D16" s="777"/>
      <c r="E16" s="777"/>
      <c r="F16" s="777"/>
      <c r="G16" s="777"/>
      <c r="H16" s="777"/>
      <c r="I16" s="777"/>
      <c r="J16" s="777"/>
      <c r="K16" s="777"/>
      <c r="L16" s="777"/>
      <c r="M16" s="777"/>
      <c r="N16" s="777"/>
      <c r="O16" s="777"/>
      <c r="P16" s="777"/>
      <c r="Q16" s="777"/>
      <c r="R16" s="777"/>
      <c r="S16" s="777"/>
      <c r="T16" s="777"/>
      <c r="U16" s="777"/>
      <c r="V16" s="777"/>
      <c r="W16" s="777"/>
      <c r="X16" s="777"/>
      <c r="Y16" s="777"/>
      <c r="Z16" s="777"/>
      <c r="AA16" s="777"/>
      <c r="AB16" s="777"/>
      <c r="AC16" s="777"/>
      <c r="AD16" s="777"/>
      <c r="AE16" s="777"/>
      <c r="AF16" s="777"/>
      <c r="AG16" s="777"/>
      <c r="AH16" s="777"/>
      <c r="AI16" s="859" t="s">
        <v>488</v>
      </c>
      <c r="AJ16" s="777"/>
    </row>
    <row r="17" spans="1:36" ht="19.5">
      <c r="A17" s="777"/>
      <c r="B17" s="786" t="s">
        <v>87</v>
      </c>
      <c r="C17" s="801"/>
      <c r="D17" s="801"/>
      <c r="E17" s="801"/>
      <c r="F17" s="801"/>
      <c r="G17" s="801"/>
      <c r="H17" s="801"/>
      <c r="I17" s="801"/>
      <c r="J17" s="801"/>
      <c r="K17" s="818"/>
      <c r="L17" s="784" t="s">
        <v>852</v>
      </c>
      <c r="M17" s="800"/>
      <c r="N17" s="808"/>
      <c r="O17" s="808"/>
      <c r="P17" s="826" t="s">
        <v>376</v>
      </c>
      <c r="Q17" s="808"/>
      <c r="R17" s="808"/>
      <c r="S17" s="838" t="s">
        <v>853</v>
      </c>
      <c r="T17" s="840"/>
      <c r="U17" s="840"/>
      <c r="V17" s="777"/>
      <c r="W17" s="777"/>
      <c r="X17" s="777"/>
      <c r="Y17" s="777"/>
      <c r="Z17" s="777"/>
      <c r="AA17" s="777"/>
      <c r="AB17" s="777"/>
      <c r="AC17" s="777"/>
      <c r="AD17" s="840"/>
      <c r="AE17" s="840"/>
      <c r="AF17" s="777"/>
      <c r="AG17" s="777"/>
      <c r="AH17" s="777"/>
      <c r="AI17" s="860" t="str">
        <f>L17&amp;N17&amp;P17&amp;Q17&amp;S17&amp;"１日"</f>
        <v>令和年月１日</v>
      </c>
      <c r="AJ17" s="865"/>
    </row>
    <row r="18" spans="1:36" ht="19.5">
      <c r="A18" s="777"/>
      <c r="B18" s="786" t="s">
        <v>854</v>
      </c>
      <c r="C18" s="801"/>
      <c r="D18" s="801"/>
      <c r="E18" s="801"/>
      <c r="F18" s="801"/>
      <c r="G18" s="801"/>
      <c r="H18" s="801"/>
      <c r="I18" s="801"/>
      <c r="J18" s="801"/>
      <c r="K18" s="801"/>
      <c r="L18" s="801"/>
      <c r="M18" s="801"/>
      <c r="N18" s="801"/>
      <c r="O18" s="818"/>
      <c r="P18" s="827"/>
      <c r="Q18" s="829"/>
      <c r="R18" s="829"/>
      <c r="S18" s="839" t="s">
        <v>855</v>
      </c>
      <c r="T18" s="777"/>
      <c r="U18" s="777"/>
      <c r="V18" s="777"/>
      <c r="W18" s="777"/>
      <c r="X18" s="777"/>
      <c r="Y18" s="777"/>
      <c r="Z18" s="777"/>
      <c r="AA18" s="777"/>
      <c r="AB18" s="777"/>
      <c r="AC18" s="777"/>
      <c r="AD18" s="777"/>
      <c r="AE18" s="777"/>
      <c r="AF18" s="777"/>
      <c r="AG18" s="777"/>
      <c r="AH18" s="777"/>
      <c r="AI18" s="859" t="s">
        <v>207</v>
      </c>
      <c r="AJ18" s="866" t="s">
        <v>764</v>
      </c>
    </row>
    <row r="19" spans="1:36" ht="19.5">
      <c r="A19" s="777"/>
      <c r="B19" s="787" t="s">
        <v>856</v>
      </c>
      <c r="C19" s="787"/>
      <c r="D19" s="787"/>
      <c r="E19" s="787"/>
      <c r="F19" s="787"/>
      <c r="G19" s="787"/>
      <c r="H19" s="787"/>
      <c r="I19" s="787"/>
      <c r="J19" s="787"/>
      <c r="K19" s="787"/>
      <c r="L19" s="787"/>
      <c r="M19" s="787"/>
      <c r="N19" s="787"/>
      <c r="O19" s="787"/>
      <c r="P19" s="787"/>
      <c r="Q19" s="787"/>
      <c r="R19" s="787"/>
      <c r="S19" s="787"/>
      <c r="T19" s="787"/>
      <c r="U19" s="787"/>
      <c r="V19" s="787"/>
      <c r="W19" s="787"/>
      <c r="X19" s="787"/>
      <c r="Y19" s="787"/>
      <c r="Z19" s="851"/>
      <c r="AA19" s="852"/>
      <c r="AB19" s="852"/>
      <c r="AC19" s="804" t="s">
        <v>855</v>
      </c>
      <c r="AD19" s="777"/>
      <c r="AE19" s="777"/>
      <c r="AF19" s="777"/>
      <c r="AG19" s="777"/>
      <c r="AH19" s="777"/>
      <c r="AI19" s="861" t="e">
        <f>(Z19-P18)/Z19</f>
        <v>#DIV/0!</v>
      </c>
      <c r="AJ19" s="867" t="e">
        <f>AI19</f>
        <v>#DIV/0!</v>
      </c>
    </row>
    <row r="20" spans="1:36" ht="19.5">
      <c r="A20" s="777"/>
      <c r="B20" s="788" t="s">
        <v>857</v>
      </c>
      <c r="C20" s="802"/>
      <c r="D20" s="802"/>
      <c r="E20" s="802"/>
      <c r="F20" s="802"/>
      <c r="G20" s="802"/>
      <c r="H20" s="810" t="str">
        <f>IF(P18="","",IF(AND(H21="否",ROUND(AI19,4)&gt;=0.05),"可","否"))</f>
        <v/>
      </c>
      <c r="I20" s="812"/>
      <c r="J20" s="816"/>
      <c r="K20" s="777"/>
      <c r="L20" s="777"/>
      <c r="M20" s="777"/>
      <c r="N20" s="785"/>
      <c r="O20" s="785"/>
      <c r="P20" s="785"/>
      <c r="Q20" s="785"/>
      <c r="R20" s="785"/>
      <c r="S20" s="785"/>
      <c r="T20" s="785"/>
      <c r="U20" s="785"/>
      <c r="V20" s="785"/>
      <c r="W20" s="785"/>
      <c r="X20" s="785"/>
      <c r="Y20" s="785"/>
      <c r="Z20" s="785"/>
      <c r="AA20" s="785"/>
      <c r="AB20" s="785"/>
      <c r="AC20" s="785"/>
      <c r="AD20" s="785"/>
      <c r="AE20" s="785"/>
      <c r="AF20" s="785"/>
      <c r="AG20" s="777"/>
      <c r="AH20" s="777"/>
      <c r="AI20" s="862" t="s">
        <v>858</v>
      </c>
      <c r="AJ20" s="868" t="s">
        <v>527</v>
      </c>
    </row>
    <row r="21" spans="1:36" ht="19.5">
      <c r="A21" s="777"/>
      <c r="B21" s="786" t="s">
        <v>114</v>
      </c>
      <c r="C21" s="801"/>
      <c r="D21" s="801"/>
      <c r="E21" s="801"/>
      <c r="F21" s="801"/>
      <c r="G21" s="801"/>
      <c r="H21" s="811" t="str">
        <f>IF(N17="","",IF(AND(AI21="可",AJ21="可"),"可","否"))</f>
        <v/>
      </c>
      <c r="I21" s="813"/>
      <c r="J21" s="817"/>
      <c r="K21" s="777"/>
      <c r="L21" s="777"/>
      <c r="M21" s="777"/>
      <c r="N21" s="785"/>
      <c r="O21" s="785"/>
      <c r="P21" s="785"/>
      <c r="Q21" s="785"/>
      <c r="R21" s="785"/>
      <c r="S21" s="785"/>
      <c r="T21" s="785"/>
      <c r="U21" s="785"/>
      <c r="V21" s="785"/>
      <c r="W21" s="785"/>
      <c r="X21" s="785"/>
      <c r="Y21" s="785"/>
      <c r="Z21" s="785"/>
      <c r="AA21" s="777"/>
      <c r="AB21" s="777"/>
      <c r="AC21" s="777"/>
      <c r="AD21" s="777"/>
      <c r="AE21" s="785"/>
      <c r="AF21" s="785"/>
      <c r="AG21" s="777"/>
      <c r="AH21" s="777"/>
      <c r="AI21" s="862" t="str">
        <f>IF(P18="","",IF(OR(AND(AJ9=7,P18&lt;=750),(AND(AJ9=8,P18&lt;=900))),"可","否"))</f>
        <v/>
      </c>
      <c r="AJ21" s="869" t="str">
        <f>IF(AND(N17=3,OR(Q17=2,Q17=3)),"否","可")</f>
        <v>可</v>
      </c>
    </row>
    <row r="22" spans="1:36" ht="25.15" customHeight="1">
      <c r="A22" s="777"/>
      <c r="B22" s="789" t="s">
        <v>798</v>
      </c>
      <c r="C22" s="790"/>
      <c r="D22" s="790"/>
      <c r="E22" s="790"/>
      <c r="F22" s="790"/>
      <c r="G22" s="790"/>
      <c r="H22" s="790"/>
      <c r="I22" s="790"/>
      <c r="J22" s="790"/>
      <c r="K22" s="790"/>
      <c r="L22" s="790"/>
      <c r="M22" s="790"/>
      <c r="N22" s="790"/>
      <c r="O22" s="790"/>
      <c r="P22" s="790"/>
      <c r="Q22" s="790"/>
      <c r="R22" s="790"/>
      <c r="S22" s="790"/>
      <c r="T22" s="790"/>
      <c r="U22" s="790"/>
      <c r="V22" s="790"/>
      <c r="W22" s="790"/>
      <c r="X22" s="790"/>
      <c r="Y22" s="790"/>
      <c r="Z22" s="790"/>
      <c r="AA22" s="790"/>
      <c r="AB22" s="790"/>
      <c r="AC22" s="790"/>
      <c r="AD22" s="790"/>
      <c r="AE22" s="790"/>
      <c r="AF22" s="790"/>
      <c r="AG22" s="777"/>
      <c r="AH22" s="777"/>
      <c r="AI22" s="777"/>
      <c r="AJ22" s="777"/>
    </row>
    <row r="23" spans="1:36" ht="25.15" customHeight="1">
      <c r="A23" s="777"/>
      <c r="B23" s="789"/>
      <c r="C23" s="790"/>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77"/>
      <c r="AH23" s="777"/>
      <c r="AI23" s="777"/>
      <c r="AJ23" s="777"/>
    </row>
    <row r="24" spans="1:36" ht="25.15" customHeight="1">
      <c r="A24" s="777"/>
      <c r="B24" s="789"/>
      <c r="C24" s="790"/>
      <c r="D24" s="790"/>
      <c r="E24" s="790"/>
      <c r="F24" s="790"/>
      <c r="G24" s="790"/>
      <c r="H24" s="790"/>
      <c r="I24" s="790"/>
      <c r="J24" s="790"/>
      <c r="K24" s="790"/>
      <c r="L24" s="790"/>
      <c r="M24" s="790"/>
      <c r="N24" s="790"/>
      <c r="O24" s="790"/>
      <c r="P24" s="790"/>
      <c r="Q24" s="790"/>
      <c r="R24" s="790"/>
      <c r="S24" s="790"/>
      <c r="T24" s="790"/>
      <c r="U24" s="790"/>
      <c r="V24" s="790"/>
      <c r="W24" s="790"/>
      <c r="X24" s="790"/>
      <c r="Y24" s="790"/>
      <c r="Z24" s="790"/>
      <c r="AA24" s="790"/>
      <c r="AB24" s="790"/>
      <c r="AC24" s="790"/>
      <c r="AD24" s="790"/>
      <c r="AE24" s="790"/>
      <c r="AF24" s="790"/>
      <c r="AG24" s="777"/>
      <c r="AH24" s="777"/>
      <c r="AI24" s="777"/>
      <c r="AJ24" s="777"/>
    </row>
    <row r="25" spans="1:36" ht="25.15" customHeight="1">
      <c r="A25" s="777"/>
      <c r="B25" s="789"/>
      <c r="C25" s="790"/>
      <c r="D25" s="790"/>
      <c r="E25" s="790"/>
      <c r="F25" s="790"/>
      <c r="G25" s="790"/>
      <c r="H25" s="790"/>
      <c r="I25" s="790"/>
      <c r="J25" s="790"/>
      <c r="K25" s="790"/>
      <c r="L25" s="790"/>
      <c r="M25" s="790"/>
      <c r="N25" s="790"/>
      <c r="O25" s="790"/>
      <c r="P25" s="790"/>
      <c r="Q25" s="790"/>
      <c r="R25" s="790"/>
      <c r="S25" s="790"/>
      <c r="T25" s="790"/>
      <c r="U25" s="790"/>
      <c r="V25" s="790"/>
      <c r="W25" s="790"/>
      <c r="X25" s="790"/>
      <c r="Y25" s="790"/>
      <c r="Z25" s="790"/>
      <c r="AA25" s="790"/>
      <c r="AB25" s="790"/>
      <c r="AC25" s="790"/>
      <c r="AD25" s="790"/>
      <c r="AE25" s="790"/>
      <c r="AF25" s="790"/>
      <c r="AG25" s="777"/>
      <c r="AH25" s="777"/>
      <c r="AI25" s="777"/>
      <c r="AJ25" s="777"/>
    </row>
    <row r="26" spans="1:36" ht="25.15" customHeight="1">
      <c r="A26" s="777"/>
      <c r="B26" s="789"/>
      <c r="C26" s="790"/>
      <c r="D26" s="790"/>
      <c r="E26" s="790"/>
      <c r="F26" s="790"/>
      <c r="G26" s="790"/>
      <c r="H26" s="790"/>
      <c r="I26" s="790"/>
      <c r="J26" s="790"/>
      <c r="K26" s="790"/>
      <c r="L26" s="790"/>
      <c r="M26" s="790"/>
      <c r="N26" s="790"/>
      <c r="O26" s="790"/>
      <c r="P26" s="790"/>
      <c r="Q26" s="790"/>
      <c r="R26" s="790"/>
      <c r="S26" s="790"/>
      <c r="T26" s="790"/>
      <c r="U26" s="790"/>
      <c r="V26" s="790"/>
      <c r="W26" s="790"/>
      <c r="X26" s="790"/>
      <c r="Y26" s="790"/>
      <c r="Z26" s="790"/>
      <c r="AA26" s="790"/>
      <c r="AB26" s="790"/>
      <c r="AC26" s="790"/>
      <c r="AD26" s="790"/>
      <c r="AE26" s="790"/>
      <c r="AF26" s="790"/>
      <c r="AG26" s="777"/>
      <c r="AH26" s="777"/>
      <c r="AI26" s="777"/>
      <c r="AJ26" s="777"/>
    </row>
    <row r="27" spans="1:36" ht="25.15" customHeight="1">
      <c r="A27" s="777"/>
      <c r="B27" s="789"/>
      <c r="C27" s="790"/>
      <c r="D27" s="790"/>
      <c r="E27" s="790"/>
      <c r="F27" s="790"/>
      <c r="G27" s="790"/>
      <c r="H27" s="790"/>
      <c r="I27" s="790"/>
      <c r="J27" s="790"/>
      <c r="K27" s="790"/>
      <c r="L27" s="790"/>
      <c r="M27" s="790"/>
      <c r="N27" s="790"/>
      <c r="O27" s="790"/>
      <c r="P27" s="790"/>
      <c r="Q27" s="790"/>
      <c r="R27" s="790"/>
      <c r="S27" s="790"/>
      <c r="T27" s="790"/>
      <c r="U27" s="790"/>
      <c r="V27" s="790"/>
      <c r="W27" s="790"/>
      <c r="X27" s="790"/>
      <c r="Y27" s="790"/>
      <c r="Z27" s="790"/>
      <c r="AA27" s="790"/>
      <c r="AB27" s="790"/>
      <c r="AC27" s="790"/>
      <c r="AD27" s="790"/>
      <c r="AE27" s="790"/>
      <c r="AF27" s="790"/>
      <c r="AG27" s="777"/>
      <c r="AH27" s="777"/>
      <c r="AI27" s="777"/>
      <c r="AJ27" s="777"/>
    </row>
    <row r="28" spans="1:36" ht="25.15" customHeight="1">
      <c r="A28" s="777"/>
      <c r="B28" s="789"/>
      <c r="C28" s="790"/>
      <c r="D28" s="790"/>
      <c r="E28" s="790"/>
      <c r="F28" s="790"/>
      <c r="G28" s="790"/>
      <c r="H28" s="790"/>
      <c r="I28" s="790"/>
      <c r="J28" s="790"/>
      <c r="K28" s="790"/>
      <c r="L28" s="790"/>
      <c r="M28" s="790"/>
      <c r="N28" s="790"/>
      <c r="O28" s="790"/>
      <c r="P28" s="790"/>
      <c r="Q28" s="790"/>
      <c r="R28" s="790"/>
      <c r="S28" s="790"/>
      <c r="T28" s="790"/>
      <c r="U28" s="790"/>
      <c r="V28" s="790"/>
      <c r="W28" s="790"/>
      <c r="X28" s="790"/>
      <c r="Y28" s="790"/>
      <c r="Z28" s="790"/>
      <c r="AA28" s="790"/>
      <c r="AB28" s="790"/>
      <c r="AC28" s="790"/>
      <c r="AD28" s="790"/>
      <c r="AE28" s="790"/>
      <c r="AF28" s="790"/>
      <c r="AG28" s="777"/>
      <c r="AH28" s="777"/>
      <c r="AI28" s="777"/>
      <c r="AJ28" s="777"/>
    </row>
    <row r="29" spans="1:36" ht="25.15" customHeight="1">
      <c r="A29" s="777"/>
      <c r="B29" s="790"/>
      <c r="C29" s="790"/>
      <c r="D29" s="790"/>
      <c r="E29" s="790"/>
      <c r="F29" s="790"/>
      <c r="G29" s="790"/>
      <c r="H29" s="790"/>
      <c r="I29" s="790"/>
      <c r="J29" s="790"/>
      <c r="K29" s="790"/>
      <c r="L29" s="790"/>
      <c r="M29" s="790"/>
      <c r="N29" s="790"/>
      <c r="O29" s="790"/>
      <c r="P29" s="790"/>
      <c r="Q29" s="790"/>
      <c r="R29" s="790"/>
      <c r="S29" s="790"/>
      <c r="T29" s="790"/>
      <c r="U29" s="790"/>
      <c r="V29" s="790"/>
      <c r="W29" s="790"/>
      <c r="X29" s="790"/>
      <c r="Y29" s="790"/>
      <c r="Z29" s="790"/>
      <c r="AA29" s="790"/>
      <c r="AB29" s="790"/>
      <c r="AC29" s="790"/>
      <c r="AD29" s="790"/>
      <c r="AE29" s="790"/>
      <c r="AF29" s="790"/>
      <c r="AG29" s="777"/>
      <c r="AH29" s="777"/>
      <c r="AI29" s="777"/>
      <c r="AJ29" s="777"/>
    </row>
    <row r="30" spans="1:36" ht="19.5">
      <c r="A30" s="777"/>
      <c r="B30" s="777"/>
      <c r="C30" s="777"/>
      <c r="D30" s="777"/>
      <c r="E30" s="777"/>
      <c r="F30" s="777"/>
      <c r="G30" s="777"/>
      <c r="H30" s="777"/>
      <c r="I30" s="777"/>
      <c r="J30" s="777"/>
      <c r="K30" s="777"/>
      <c r="L30" s="777"/>
      <c r="M30" s="777"/>
      <c r="N30" s="777"/>
      <c r="O30" s="777"/>
      <c r="P30" s="777"/>
      <c r="Q30" s="777"/>
      <c r="R30" s="777"/>
      <c r="S30" s="777"/>
      <c r="T30" s="777"/>
      <c r="U30" s="777"/>
      <c r="V30" s="777"/>
      <c r="W30" s="777"/>
      <c r="X30" s="777"/>
      <c r="Y30" s="777"/>
      <c r="Z30" s="777"/>
      <c r="AA30" s="777"/>
      <c r="AB30" s="777"/>
      <c r="AC30" s="777"/>
      <c r="AD30" s="777"/>
      <c r="AE30" s="777"/>
      <c r="AF30" s="777"/>
      <c r="AG30" s="777"/>
      <c r="AH30" s="777"/>
      <c r="AI30" s="777"/>
      <c r="AJ30" s="777"/>
    </row>
    <row r="31" spans="1:36" ht="19.5">
      <c r="A31" s="777"/>
      <c r="B31" s="791" t="s">
        <v>242</v>
      </c>
      <c r="C31" s="803"/>
      <c r="D31" s="803"/>
      <c r="E31" s="803"/>
      <c r="F31" s="803"/>
      <c r="G31" s="803"/>
      <c r="H31" s="803"/>
      <c r="I31" s="814"/>
      <c r="J31" s="777"/>
      <c r="K31" s="819" t="s">
        <v>859</v>
      </c>
      <c r="L31" s="777"/>
      <c r="M31" s="777"/>
      <c r="N31" s="777"/>
      <c r="O31" s="777"/>
      <c r="P31" s="777"/>
      <c r="Q31" s="777"/>
      <c r="R31" s="777"/>
      <c r="S31" s="777"/>
      <c r="T31" s="777"/>
      <c r="U31" s="777"/>
      <c r="V31" s="777"/>
      <c r="W31" s="777"/>
      <c r="X31" s="777"/>
      <c r="Y31" s="777"/>
      <c r="Z31" s="777"/>
      <c r="AA31" s="777"/>
      <c r="AB31" s="777"/>
      <c r="AC31" s="777"/>
      <c r="AD31" s="777"/>
      <c r="AE31" s="777"/>
      <c r="AF31" s="777"/>
      <c r="AG31" s="777"/>
      <c r="AH31" s="777"/>
      <c r="AI31" s="777"/>
      <c r="AJ31" s="777"/>
    </row>
    <row r="32" spans="1:36" ht="19.5">
      <c r="A32" s="777"/>
      <c r="B32" s="782" t="s">
        <v>216</v>
      </c>
      <c r="C32" s="777"/>
      <c r="D32" s="777"/>
      <c r="E32" s="777"/>
      <c r="F32" s="777"/>
      <c r="G32" s="777"/>
      <c r="H32" s="777"/>
      <c r="I32" s="777"/>
      <c r="J32" s="777"/>
      <c r="K32" s="777"/>
      <c r="L32" s="777"/>
      <c r="M32" s="777"/>
      <c r="N32" s="777"/>
      <c r="O32" s="777"/>
      <c r="P32" s="777"/>
      <c r="Q32" s="777"/>
      <c r="R32" s="777"/>
      <c r="S32" s="777"/>
      <c r="T32" s="777"/>
      <c r="U32" s="777"/>
      <c r="V32" s="777"/>
      <c r="W32" s="777"/>
      <c r="X32" s="777"/>
      <c r="Y32" s="777"/>
      <c r="Z32" s="777"/>
      <c r="AA32" s="777"/>
      <c r="AB32" s="777"/>
      <c r="AC32" s="777"/>
      <c r="AD32" s="777"/>
      <c r="AE32" s="777"/>
      <c r="AF32" s="777"/>
      <c r="AG32" s="777"/>
      <c r="AH32" s="777"/>
      <c r="AI32" s="777"/>
      <c r="AJ32" s="777"/>
    </row>
    <row r="33" spans="1:36" ht="18.95" customHeight="1">
      <c r="A33" s="777"/>
      <c r="B33" s="783"/>
      <c r="C33" s="783"/>
      <c r="D33" s="783"/>
      <c r="E33" s="783"/>
      <c r="F33" s="783"/>
      <c r="G33" s="783"/>
      <c r="H33" s="783"/>
      <c r="I33" s="783"/>
      <c r="J33" s="783"/>
      <c r="K33" s="783"/>
      <c r="L33" s="783" t="s">
        <v>861</v>
      </c>
      <c r="M33" s="783"/>
      <c r="N33" s="783"/>
      <c r="O33" s="783"/>
      <c r="P33" s="783"/>
      <c r="Q33" s="830" t="s">
        <v>336</v>
      </c>
      <c r="R33" s="830"/>
      <c r="S33" s="830"/>
      <c r="T33" s="830"/>
      <c r="U33" s="783" t="s">
        <v>862</v>
      </c>
      <c r="V33" s="783"/>
      <c r="W33" s="783"/>
      <c r="X33" s="783"/>
      <c r="Y33" s="843"/>
      <c r="Z33" s="846"/>
      <c r="AA33" s="848" t="s">
        <v>863</v>
      </c>
      <c r="AB33" s="783"/>
      <c r="AC33" s="783"/>
      <c r="AD33" s="783"/>
      <c r="AE33" s="777"/>
      <c r="AF33" s="777"/>
      <c r="AG33" s="777"/>
      <c r="AH33" s="840"/>
      <c r="AI33" s="840"/>
      <c r="AJ33" s="840"/>
    </row>
    <row r="34" spans="1:36" ht="19.5">
      <c r="A34" s="777"/>
      <c r="B34" s="783"/>
      <c r="C34" s="783"/>
      <c r="D34" s="783"/>
      <c r="E34" s="783"/>
      <c r="F34" s="783"/>
      <c r="G34" s="783"/>
      <c r="H34" s="783"/>
      <c r="I34" s="783"/>
      <c r="J34" s="783"/>
      <c r="K34" s="783"/>
      <c r="L34" s="783"/>
      <c r="M34" s="783"/>
      <c r="N34" s="783"/>
      <c r="O34" s="783"/>
      <c r="P34" s="783"/>
      <c r="Q34" s="830"/>
      <c r="R34" s="830"/>
      <c r="S34" s="830"/>
      <c r="T34" s="830"/>
      <c r="U34" s="783"/>
      <c r="V34" s="783"/>
      <c r="W34" s="783"/>
      <c r="X34" s="783"/>
      <c r="Y34" s="843"/>
      <c r="Z34" s="846"/>
      <c r="AA34" s="783"/>
      <c r="AB34" s="783"/>
      <c r="AC34" s="783"/>
      <c r="AD34" s="783"/>
      <c r="AE34" s="777"/>
      <c r="AF34" s="777"/>
      <c r="AG34" s="777"/>
      <c r="AH34" s="840"/>
      <c r="AI34" s="840"/>
      <c r="AJ34" s="840"/>
    </row>
    <row r="35" spans="1:36" ht="19.5">
      <c r="A35" s="777"/>
      <c r="B35" s="786" t="s">
        <v>87</v>
      </c>
      <c r="C35" s="801"/>
      <c r="D35" s="801"/>
      <c r="E35" s="801"/>
      <c r="F35" s="801"/>
      <c r="G35" s="801"/>
      <c r="H35" s="801"/>
      <c r="I35" s="801"/>
      <c r="J35" s="801"/>
      <c r="K35" s="818"/>
      <c r="L35" s="822" t="str">
        <f>IF(N17="","",EOMONTH(AI17,0))</f>
        <v/>
      </c>
      <c r="M35" s="822"/>
      <c r="N35" s="822"/>
      <c r="O35" s="822"/>
      <c r="P35" s="822"/>
      <c r="Q35" s="831" t="str">
        <f>IF($P$18=0,"",$P$18)</f>
        <v/>
      </c>
      <c r="R35" s="835"/>
      <c r="S35" s="835"/>
      <c r="T35" s="835"/>
      <c r="U35" s="842" t="str">
        <f t="shared" ref="U35:U40" si="0">IF(Q35="","",ROUND(($Z$19-Q35)/$Z$19,4))</f>
        <v/>
      </c>
      <c r="V35" s="845"/>
      <c r="W35" s="845"/>
      <c r="X35" s="845"/>
      <c r="Y35" s="843"/>
      <c r="Z35" s="846"/>
      <c r="AA35" s="833"/>
      <c r="AB35" s="837"/>
      <c r="AC35" s="837"/>
      <c r="AD35" s="841"/>
      <c r="AE35" s="777"/>
      <c r="AF35" s="777"/>
      <c r="AG35" s="777"/>
      <c r="AH35" s="840"/>
      <c r="AI35" s="840"/>
      <c r="AJ35" s="840"/>
    </row>
    <row r="36" spans="1:36" ht="19.5">
      <c r="A36" s="777"/>
      <c r="B36" s="786" t="s">
        <v>362</v>
      </c>
      <c r="C36" s="801"/>
      <c r="D36" s="801"/>
      <c r="E36" s="801"/>
      <c r="F36" s="801"/>
      <c r="G36" s="801"/>
      <c r="H36" s="801"/>
      <c r="I36" s="801"/>
      <c r="J36" s="801"/>
      <c r="K36" s="818"/>
      <c r="L36" s="822" t="str">
        <f t="shared" ref="L36:L42" si="1">IF($N$17="","",EOMONTH(L35,1))</f>
        <v/>
      </c>
      <c r="M36" s="822"/>
      <c r="N36" s="822"/>
      <c r="O36" s="822"/>
      <c r="P36" s="822"/>
      <c r="Q36" s="832"/>
      <c r="R36" s="836"/>
      <c r="S36" s="836"/>
      <c r="T36" s="836"/>
      <c r="U36" s="842" t="str">
        <f t="shared" si="0"/>
        <v/>
      </c>
      <c r="V36" s="845"/>
      <c r="W36" s="845"/>
      <c r="X36" s="845"/>
      <c r="Y36" s="843"/>
      <c r="Z36" s="846"/>
      <c r="AA36" s="833"/>
      <c r="AB36" s="837"/>
      <c r="AC36" s="837"/>
      <c r="AD36" s="841"/>
      <c r="AE36" s="777"/>
      <c r="AF36" s="777"/>
      <c r="AG36" s="777"/>
      <c r="AH36" s="840"/>
      <c r="AI36" s="840"/>
      <c r="AJ36" s="840"/>
    </row>
    <row r="37" spans="1:36" ht="19.5">
      <c r="A37" s="777"/>
      <c r="B37" s="786" t="s">
        <v>777</v>
      </c>
      <c r="C37" s="801"/>
      <c r="D37" s="801"/>
      <c r="E37" s="801"/>
      <c r="F37" s="801"/>
      <c r="G37" s="801"/>
      <c r="H37" s="801"/>
      <c r="I37" s="801"/>
      <c r="J37" s="801"/>
      <c r="K37" s="818"/>
      <c r="L37" s="822" t="str">
        <f t="shared" si="1"/>
        <v/>
      </c>
      <c r="M37" s="822"/>
      <c r="N37" s="822"/>
      <c r="O37" s="822"/>
      <c r="P37" s="822"/>
      <c r="Q37" s="832"/>
      <c r="R37" s="836"/>
      <c r="S37" s="836"/>
      <c r="T37" s="836"/>
      <c r="U37" s="842" t="str">
        <f t="shared" si="0"/>
        <v/>
      </c>
      <c r="V37" s="845"/>
      <c r="W37" s="845"/>
      <c r="X37" s="845"/>
      <c r="Y37" s="843"/>
      <c r="Z37" s="846"/>
      <c r="AA37" s="849" t="str">
        <f t="shared" ref="AA37:AA42" si="2">IF(U35="","",IF(AND($H$20="可",U35&gt;=0.05),"可","否"))</f>
        <v/>
      </c>
      <c r="AB37" s="849"/>
      <c r="AC37" s="849"/>
      <c r="AD37" s="849"/>
      <c r="AE37" s="777"/>
      <c r="AF37" s="777"/>
      <c r="AG37" s="777"/>
      <c r="AH37" s="840"/>
      <c r="AI37" s="840"/>
      <c r="AJ37" s="840"/>
    </row>
    <row r="38" spans="1:36" ht="19.5">
      <c r="A38" s="777"/>
      <c r="B38" s="786" t="s">
        <v>693</v>
      </c>
      <c r="C38" s="801"/>
      <c r="D38" s="801"/>
      <c r="E38" s="801"/>
      <c r="F38" s="801"/>
      <c r="G38" s="801"/>
      <c r="H38" s="801"/>
      <c r="I38" s="801"/>
      <c r="J38" s="801"/>
      <c r="K38" s="818"/>
      <c r="L38" s="822" t="str">
        <f t="shared" si="1"/>
        <v/>
      </c>
      <c r="M38" s="822"/>
      <c r="N38" s="822"/>
      <c r="O38" s="822"/>
      <c r="P38" s="822"/>
      <c r="Q38" s="832"/>
      <c r="R38" s="836"/>
      <c r="S38" s="836"/>
      <c r="T38" s="836"/>
      <c r="U38" s="842" t="str">
        <f t="shared" si="0"/>
        <v/>
      </c>
      <c r="V38" s="845"/>
      <c r="W38" s="845"/>
      <c r="X38" s="845"/>
      <c r="Y38" s="843"/>
      <c r="Z38" s="846"/>
      <c r="AA38" s="849" t="str">
        <f t="shared" si="2"/>
        <v/>
      </c>
      <c r="AB38" s="849"/>
      <c r="AC38" s="849"/>
      <c r="AD38" s="849"/>
      <c r="AE38" s="777"/>
      <c r="AF38" s="777"/>
      <c r="AG38" s="777"/>
      <c r="AH38" s="840"/>
      <c r="AI38" s="840"/>
      <c r="AJ38" s="840"/>
    </row>
    <row r="39" spans="1:36" ht="18.95" customHeight="1">
      <c r="A39" s="777"/>
      <c r="B39" s="786" t="s">
        <v>864</v>
      </c>
      <c r="C39" s="801"/>
      <c r="D39" s="801"/>
      <c r="E39" s="801"/>
      <c r="F39" s="801"/>
      <c r="G39" s="801"/>
      <c r="H39" s="801"/>
      <c r="I39" s="801"/>
      <c r="J39" s="801"/>
      <c r="K39" s="818"/>
      <c r="L39" s="822" t="str">
        <f t="shared" si="1"/>
        <v/>
      </c>
      <c r="M39" s="822"/>
      <c r="N39" s="822"/>
      <c r="O39" s="822"/>
      <c r="P39" s="822"/>
      <c r="Q39" s="832"/>
      <c r="R39" s="836"/>
      <c r="S39" s="836"/>
      <c r="T39" s="836"/>
      <c r="U39" s="842" t="str">
        <f t="shared" si="0"/>
        <v/>
      </c>
      <c r="V39" s="845"/>
      <c r="W39" s="845"/>
      <c r="X39" s="845"/>
      <c r="Y39" s="844" t="s">
        <v>865</v>
      </c>
      <c r="Z39" s="846"/>
      <c r="AA39" s="849" t="str">
        <f t="shared" si="2"/>
        <v/>
      </c>
      <c r="AB39" s="849"/>
      <c r="AC39" s="849"/>
      <c r="AD39" s="849"/>
      <c r="AE39" s="777"/>
      <c r="AF39" s="777"/>
      <c r="AG39" s="777"/>
      <c r="AH39" s="840"/>
      <c r="AI39" s="840"/>
      <c r="AJ39" s="840"/>
    </row>
    <row r="40" spans="1:36" ht="19.5">
      <c r="A40" s="777"/>
      <c r="B40" s="786" t="s">
        <v>866</v>
      </c>
      <c r="C40" s="801"/>
      <c r="D40" s="801"/>
      <c r="E40" s="801"/>
      <c r="F40" s="801"/>
      <c r="G40" s="801"/>
      <c r="H40" s="801"/>
      <c r="I40" s="801"/>
      <c r="J40" s="801"/>
      <c r="K40" s="818"/>
      <c r="L40" s="822" t="str">
        <f t="shared" si="1"/>
        <v/>
      </c>
      <c r="M40" s="822"/>
      <c r="N40" s="822"/>
      <c r="O40" s="822"/>
      <c r="P40" s="822"/>
      <c r="Q40" s="832"/>
      <c r="R40" s="836"/>
      <c r="S40" s="836"/>
      <c r="T40" s="836"/>
      <c r="U40" s="842" t="str">
        <f t="shared" si="0"/>
        <v/>
      </c>
      <c r="V40" s="845"/>
      <c r="W40" s="845"/>
      <c r="X40" s="845"/>
      <c r="Y40" s="843"/>
      <c r="Z40" s="846"/>
      <c r="AA40" s="853" t="str">
        <f t="shared" si="2"/>
        <v/>
      </c>
      <c r="AB40" s="853"/>
      <c r="AC40" s="853"/>
      <c r="AD40" s="853"/>
      <c r="AE40" s="777"/>
      <c r="AF40" s="777"/>
      <c r="AG40" s="777"/>
      <c r="AH40" s="840"/>
      <c r="AI40" s="840"/>
      <c r="AJ40" s="840"/>
    </row>
    <row r="41" spans="1:36" ht="19.5">
      <c r="A41" s="777"/>
      <c r="B41" s="786"/>
      <c r="C41" s="801"/>
      <c r="D41" s="801"/>
      <c r="E41" s="801"/>
      <c r="F41" s="801"/>
      <c r="G41" s="801"/>
      <c r="H41" s="801"/>
      <c r="I41" s="801"/>
      <c r="J41" s="801"/>
      <c r="K41" s="818"/>
      <c r="L41" s="822" t="str">
        <f t="shared" si="1"/>
        <v/>
      </c>
      <c r="M41" s="822"/>
      <c r="N41" s="822"/>
      <c r="O41" s="822"/>
      <c r="P41" s="822"/>
      <c r="Q41" s="833"/>
      <c r="R41" s="837"/>
      <c r="S41" s="837"/>
      <c r="T41" s="841"/>
      <c r="U41" s="833"/>
      <c r="V41" s="837"/>
      <c r="W41" s="837"/>
      <c r="X41" s="841"/>
      <c r="Y41" s="843"/>
      <c r="Z41" s="846"/>
      <c r="AA41" s="849" t="str">
        <f t="shared" si="2"/>
        <v/>
      </c>
      <c r="AB41" s="849"/>
      <c r="AC41" s="849"/>
      <c r="AD41" s="849"/>
      <c r="AE41" s="777"/>
      <c r="AF41" s="777"/>
      <c r="AG41" s="777"/>
      <c r="AH41" s="840"/>
      <c r="AI41" s="840"/>
      <c r="AJ41" s="840"/>
    </row>
    <row r="42" spans="1:36" ht="19.5">
      <c r="A42" s="777"/>
      <c r="B42" s="786" t="s">
        <v>360</v>
      </c>
      <c r="C42" s="801"/>
      <c r="D42" s="801"/>
      <c r="E42" s="801"/>
      <c r="F42" s="801"/>
      <c r="G42" s="801"/>
      <c r="H42" s="801"/>
      <c r="I42" s="801"/>
      <c r="J42" s="801"/>
      <c r="K42" s="818"/>
      <c r="L42" s="822" t="str">
        <f t="shared" si="1"/>
        <v/>
      </c>
      <c r="M42" s="822"/>
      <c r="N42" s="822"/>
      <c r="O42" s="822"/>
      <c r="P42" s="822"/>
      <c r="Q42" s="834"/>
      <c r="R42" s="834"/>
      <c r="S42" s="834"/>
      <c r="T42" s="834"/>
      <c r="U42" s="834"/>
      <c r="V42" s="834"/>
      <c r="W42" s="834"/>
      <c r="X42" s="834"/>
      <c r="Y42" s="843"/>
      <c r="Z42" s="846"/>
      <c r="AA42" s="849" t="str">
        <f t="shared" si="2"/>
        <v/>
      </c>
      <c r="AB42" s="849"/>
      <c r="AC42" s="849"/>
      <c r="AD42" s="849"/>
      <c r="AE42" s="777"/>
      <c r="AF42" s="777"/>
      <c r="AG42" s="777"/>
      <c r="AH42" s="840"/>
      <c r="AI42" s="840"/>
      <c r="AJ42" s="840"/>
    </row>
    <row r="43" spans="1:36" ht="30" customHeight="1">
      <c r="A43" s="777"/>
      <c r="B43" s="792" t="s">
        <v>867</v>
      </c>
      <c r="C43" s="793"/>
      <c r="D43" s="793"/>
      <c r="E43" s="793"/>
      <c r="F43" s="793"/>
      <c r="G43" s="793"/>
      <c r="H43" s="793"/>
      <c r="I43" s="793"/>
      <c r="J43" s="793"/>
      <c r="K43" s="793"/>
      <c r="L43" s="793"/>
      <c r="M43" s="793"/>
      <c r="N43" s="793"/>
      <c r="O43" s="793"/>
      <c r="P43" s="793"/>
      <c r="Q43" s="793"/>
      <c r="R43" s="793"/>
      <c r="S43" s="793"/>
      <c r="T43" s="793"/>
      <c r="U43" s="793"/>
      <c r="V43" s="793"/>
      <c r="W43" s="793"/>
      <c r="X43" s="793"/>
      <c r="Y43" s="793"/>
      <c r="Z43" s="793"/>
      <c r="AA43" s="793"/>
      <c r="AB43" s="793"/>
      <c r="AC43" s="793"/>
      <c r="AD43" s="793"/>
      <c r="AE43" s="793"/>
      <c r="AF43" s="793"/>
      <c r="AG43" s="777"/>
      <c r="AH43" s="777"/>
      <c r="AI43" s="777"/>
      <c r="AJ43" s="777"/>
    </row>
    <row r="44" spans="1:36" ht="30" customHeight="1">
      <c r="A44" s="777"/>
      <c r="B44" s="792"/>
      <c r="C44" s="793"/>
      <c r="D44" s="793"/>
      <c r="E44" s="793"/>
      <c r="F44" s="793"/>
      <c r="G44" s="793"/>
      <c r="H44" s="793"/>
      <c r="I44" s="793"/>
      <c r="J44" s="793"/>
      <c r="K44" s="793"/>
      <c r="L44" s="793"/>
      <c r="M44" s="793"/>
      <c r="N44" s="793"/>
      <c r="O44" s="793"/>
      <c r="P44" s="793"/>
      <c r="Q44" s="793"/>
      <c r="R44" s="793"/>
      <c r="S44" s="793"/>
      <c r="T44" s="793"/>
      <c r="U44" s="793"/>
      <c r="V44" s="793"/>
      <c r="W44" s="793"/>
      <c r="X44" s="793"/>
      <c r="Y44" s="793"/>
      <c r="Z44" s="793"/>
      <c r="AA44" s="793"/>
      <c r="AB44" s="793"/>
      <c r="AC44" s="793"/>
      <c r="AD44" s="793"/>
      <c r="AE44" s="793"/>
      <c r="AF44" s="793"/>
      <c r="AG44" s="777"/>
      <c r="AH44" s="777"/>
      <c r="AI44" s="777"/>
      <c r="AJ44" s="777"/>
    </row>
    <row r="45" spans="1:36" ht="30" customHeight="1">
      <c r="A45" s="777"/>
      <c r="B45" s="793"/>
      <c r="C45" s="793"/>
      <c r="D45" s="793"/>
      <c r="E45" s="793"/>
      <c r="F45" s="793"/>
      <c r="G45" s="793"/>
      <c r="H45" s="793"/>
      <c r="I45" s="793"/>
      <c r="J45" s="793"/>
      <c r="K45" s="793"/>
      <c r="L45" s="793"/>
      <c r="M45" s="793"/>
      <c r="N45" s="793"/>
      <c r="O45" s="793"/>
      <c r="P45" s="793"/>
      <c r="Q45" s="793"/>
      <c r="R45" s="793"/>
      <c r="S45" s="793"/>
      <c r="T45" s="793"/>
      <c r="U45" s="793"/>
      <c r="V45" s="793"/>
      <c r="W45" s="793"/>
      <c r="X45" s="793"/>
      <c r="Y45" s="793"/>
      <c r="Z45" s="793"/>
      <c r="AA45" s="793"/>
      <c r="AB45" s="793"/>
      <c r="AC45" s="793"/>
      <c r="AD45" s="793"/>
      <c r="AE45" s="793"/>
      <c r="AF45" s="793"/>
      <c r="AG45" s="777"/>
      <c r="AH45" s="777"/>
      <c r="AI45" s="777"/>
      <c r="AJ45" s="777"/>
    </row>
    <row r="46" spans="1:36" ht="19.5">
      <c r="A46" s="777"/>
      <c r="B46" s="777"/>
      <c r="C46" s="777"/>
      <c r="D46" s="777"/>
      <c r="E46" s="777"/>
      <c r="F46" s="777"/>
      <c r="G46" s="777"/>
      <c r="H46" s="777"/>
      <c r="I46" s="777"/>
      <c r="J46" s="777"/>
      <c r="K46" s="777"/>
      <c r="L46" s="777"/>
      <c r="M46" s="777"/>
      <c r="N46" s="777"/>
      <c r="O46" s="777"/>
      <c r="P46" s="777"/>
      <c r="Q46" s="777"/>
      <c r="R46" s="777"/>
      <c r="S46" s="777"/>
      <c r="T46" s="777"/>
      <c r="U46" s="777"/>
      <c r="V46" s="777"/>
      <c r="W46" s="777"/>
      <c r="X46" s="777"/>
      <c r="Y46" s="777"/>
      <c r="Z46" s="777"/>
      <c r="AA46" s="777"/>
      <c r="AB46" s="777"/>
      <c r="AC46" s="777"/>
      <c r="AD46" s="777"/>
      <c r="AE46" s="777"/>
      <c r="AF46" s="777"/>
      <c r="AG46" s="777"/>
      <c r="AH46" s="777"/>
      <c r="AI46" s="777"/>
      <c r="AJ46" s="777"/>
    </row>
    <row r="47" spans="1:36" ht="19.5">
      <c r="A47" s="777"/>
      <c r="B47" s="791" t="s">
        <v>869</v>
      </c>
      <c r="C47" s="803"/>
      <c r="D47" s="803"/>
      <c r="E47" s="803"/>
      <c r="F47" s="803"/>
      <c r="G47" s="803"/>
      <c r="H47" s="803"/>
      <c r="I47" s="803"/>
      <c r="J47" s="803"/>
      <c r="K47" s="803"/>
      <c r="L47" s="803"/>
      <c r="M47" s="803"/>
      <c r="N47" s="803"/>
      <c r="O47" s="803"/>
      <c r="P47" s="803"/>
      <c r="Q47" s="803"/>
      <c r="R47" s="803"/>
      <c r="S47" s="803"/>
      <c r="T47" s="803"/>
      <c r="U47" s="803"/>
      <c r="V47" s="803"/>
      <c r="W47" s="814"/>
      <c r="X47" s="777"/>
      <c r="Y47" s="819" t="s">
        <v>870</v>
      </c>
      <c r="Z47" s="777"/>
      <c r="AA47" s="777"/>
      <c r="AB47" s="777"/>
      <c r="AC47" s="777"/>
      <c r="AD47" s="777"/>
      <c r="AE47" s="777"/>
      <c r="AF47" s="777"/>
      <c r="AG47" s="777"/>
      <c r="AH47" s="777"/>
      <c r="AI47" s="777"/>
      <c r="AJ47" s="777"/>
    </row>
    <row r="48" spans="1:36" ht="19.5">
      <c r="A48" s="777"/>
      <c r="B48" s="782" t="s">
        <v>871</v>
      </c>
      <c r="C48" s="777"/>
      <c r="D48" s="777"/>
      <c r="E48" s="777"/>
      <c r="F48" s="777"/>
      <c r="G48" s="777"/>
      <c r="H48" s="777"/>
      <c r="I48" s="777"/>
      <c r="J48" s="777"/>
      <c r="K48" s="777"/>
      <c r="L48" s="777"/>
      <c r="M48" s="777"/>
      <c r="N48" s="777"/>
      <c r="O48" s="777"/>
      <c r="P48" s="777"/>
      <c r="Q48" s="777"/>
      <c r="R48" s="777"/>
      <c r="S48" s="777"/>
      <c r="T48" s="777"/>
      <c r="U48" s="777"/>
      <c r="V48" s="777"/>
      <c r="W48" s="777"/>
      <c r="X48" s="777"/>
      <c r="Y48" s="777"/>
      <c r="Z48" s="777"/>
      <c r="AA48" s="777"/>
      <c r="AB48" s="777"/>
      <c r="AC48" s="777"/>
      <c r="AD48" s="777"/>
      <c r="AE48" s="777"/>
      <c r="AF48" s="777"/>
      <c r="AG48" s="777"/>
      <c r="AH48" s="777"/>
      <c r="AI48" s="777"/>
      <c r="AJ48" s="777"/>
    </row>
    <row r="49" spans="1:36" ht="19.5">
      <c r="A49" s="777"/>
      <c r="B49" s="794" t="s">
        <v>574</v>
      </c>
      <c r="C49" s="794"/>
      <c r="D49" s="794"/>
      <c r="E49" s="794"/>
      <c r="F49" s="794"/>
      <c r="G49" s="794"/>
      <c r="H49" s="794"/>
      <c r="I49" s="794"/>
      <c r="J49" s="794"/>
      <c r="K49" s="820" t="s">
        <v>393</v>
      </c>
      <c r="L49" s="823"/>
      <c r="M49" s="823"/>
      <c r="N49" s="823"/>
      <c r="O49" s="823"/>
      <c r="P49" s="823"/>
      <c r="Q49" s="823"/>
      <c r="R49" s="823"/>
      <c r="S49" s="823"/>
      <c r="T49" s="823"/>
      <c r="U49" s="823"/>
      <c r="V49" s="823"/>
      <c r="W49" s="823"/>
      <c r="X49" s="823"/>
      <c r="Y49" s="823"/>
      <c r="Z49" s="823"/>
      <c r="AA49" s="823"/>
      <c r="AB49" s="823"/>
      <c r="AC49" s="823"/>
      <c r="AD49" s="823"/>
      <c r="AE49" s="823"/>
      <c r="AF49" s="857"/>
      <c r="AG49" s="777"/>
      <c r="AH49" s="777"/>
      <c r="AI49" s="777"/>
      <c r="AJ49" s="777"/>
    </row>
    <row r="50" spans="1:36" ht="19.5">
      <c r="A50" s="777"/>
      <c r="B50" s="795"/>
      <c r="C50" s="795"/>
      <c r="D50" s="795"/>
      <c r="E50" s="795"/>
      <c r="F50" s="795"/>
      <c r="G50" s="795"/>
      <c r="H50" s="795"/>
      <c r="I50" s="795"/>
      <c r="J50" s="795"/>
      <c r="K50" s="821"/>
      <c r="L50" s="824"/>
      <c r="M50" s="824"/>
      <c r="N50" s="824"/>
      <c r="O50" s="824"/>
      <c r="P50" s="824"/>
      <c r="Q50" s="824"/>
      <c r="R50" s="824"/>
      <c r="S50" s="824"/>
      <c r="T50" s="824"/>
      <c r="U50" s="824"/>
      <c r="V50" s="824"/>
      <c r="W50" s="824"/>
      <c r="X50" s="824"/>
      <c r="Y50" s="824"/>
      <c r="Z50" s="824"/>
      <c r="AA50" s="824"/>
      <c r="AB50" s="824"/>
      <c r="AC50" s="824"/>
      <c r="AD50" s="824"/>
      <c r="AE50" s="824"/>
      <c r="AF50" s="858"/>
      <c r="AG50" s="777"/>
      <c r="AH50" s="777"/>
      <c r="AI50" s="777"/>
      <c r="AJ50" s="777"/>
    </row>
    <row r="51" spans="1:36" ht="35.1" customHeight="1">
      <c r="A51" s="777"/>
      <c r="B51" s="796" t="s">
        <v>436</v>
      </c>
      <c r="C51" s="796"/>
      <c r="D51" s="796"/>
      <c r="E51" s="796"/>
      <c r="F51" s="796"/>
      <c r="G51" s="796"/>
      <c r="H51" s="796"/>
      <c r="I51" s="796"/>
      <c r="J51" s="796"/>
      <c r="K51" s="796"/>
      <c r="L51" s="796"/>
      <c r="M51" s="796"/>
      <c r="N51" s="796"/>
      <c r="O51" s="796"/>
      <c r="P51" s="796"/>
      <c r="Q51" s="796"/>
      <c r="R51" s="796"/>
      <c r="S51" s="796"/>
      <c r="T51" s="796"/>
      <c r="U51" s="796"/>
      <c r="V51" s="796"/>
      <c r="W51" s="796"/>
      <c r="X51" s="796"/>
      <c r="Y51" s="796"/>
      <c r="Z51" s="796"/>
      <c r="AA51" s="796"/>
      <c r="AB51" s="796"/>
      <c r="AC51" s="796"/>
      <c r="AD51" s="796"/>
      <c r="AE51" s="796"/>
      <c r="AF51" s="796"/>
      <c r="AG51" s="777"/>
      <c r="AH51" s="777"/>
      <c r="AI51" s="777"/>
      <c r="AJ51" s="777"/>
    </row>
    <row r="52" spans="1:36" ht="19.5">
      <c r="A52" s="777"/>
      <c r="B52" s="777"/>
      <c r="C52" s="777"/>
      <c r="D52" s="777"/>
      <c r="E52" s="777"/>
      <c r="F52" s="777"/>
      <c r="G52" s="777"/>
      <c r="H52" s="777"/>
      <c r="I52" s="777"/>
      <c r="J52" s="777"/>
      <c r="K52" s="777"/>
      <c r="L52" s="777"/>
      <c r="M52" s="777"/>
      <c r="N52" s="777"/>
      <c r="O52" s="777"/>
      <c r="P52" s="777"/>
      <c r="Q52" s="777"/>
      <c r="R52" s="777"/>
      <c r="S52" s="777"/>
      <c r="T52" s="777"/>
      <c r="U52" s="777"/>
      <c r="V52" s="777"/>
      <c r="W52" s="777"/>
      <c r="X52" s="777"/>
      <c r="Y52" s="777"/>
      <c r="Z52" s="777"/>
      <c r="AA52" s="777"/>
      <c r="AB52" s="777"/>
      <c r="AC52" s="777"/>
      <c r="AD52" s="777"/>
      <c r="AE52" s="777"/>
      <c r="AF52" s="777"/>
      <c r="AG52" s="777"/>
      <c r="AH52" s="777"/>
      <c r="AI52" s="777"/>
      <c r="AJ52" s="777"/>
    </row>
    <row r="53" spans="1:36" ht="19.5">
      <c r="A53" s="777"/>
      <c r="B53" s="791" t="s">
        <v>872</v>
      </c>
      <c r="C53" s="803"/>
      <c r="D53" s="803"/>
      <c r="E53" s="803"/>
      <c r="F53" s="803"/>
      <c r="G53" s="803"/>
      <c r="H53" s="803"/>
      <c r="I53" s="814"/>
      <c r="J53" s="777"/>
      <c r="K53" s="819" t="s">
        <v>873</v>
      </c>
      <c r="L53" s="777"/>
      <c r="M53" s="777"/>
      <c r="N53" s="777"/>
      <c r="O53" s="777"/>
      <c r="P53" s="777"/>
      <c r="Q53" s="777"/>
      <c r="R53" s="777"/>
      <c r="S53" s="777"/>
      <c r="T53" s="777"/>
      <c r="U53" s="777"/>
      <c r="V53" s="777"/>
      <c r="W53" s="777"/>
      <c r="X53" s="777"/>
      <c r="Y53" s="777"/>
      <c r="Z53" s="777"/>
      <c r="AA53" s="777"/>
      <c r="AB53" s="777"/>
      <c r="AC53" s="777"/>
      <c r="AD53" s="777"/>
      <c r="AE53" s="777"/>
      <c r="AF53" s="777"/>
      <c r="AG53" s="777"/>
      <c r="AH53" s="777"/>
      <c r="AI53" s="777"/>
      <c r="AJ53" s="777"/>
    </row>
    <row r="54" spans="1:36" ht="19.5">
      <c r="A54" s="777"/>
      <c r="B54" s="782" t="s">
        <v>699</v>
      </c>
      <c r="C54" s="777"/>
      <c r="D54" s="777"/>
      <c r="E54" s="777"/>
      <c r="F54" s="777"/>
      <c r="G54" s="777"/>
      <c r="H54" s="777"/>
      <c r="I54" s="777"/>
      <c r="J54" s="777"/>
      <c r="K54" s="777"/>
      <c r="L54" s="777"/>
      <c r="M54" s="777"/>
      <c r="N54" s="777"/>
      <c r="O54" s="777"/>
      <c r="P54" s="777"/>
      <c r="Q54" s="777"/>
      <c r="R54" s="777"/>
      <c r="S54" s="777"/>
      <c r="T54" s="777"/>
      <c r="U54" s="777"/>
      <c r="V54" s="777"/>
      <c r="W54" s="777"/>
      <c r="X54" s="777"/>
      <c r="Y54" s="777"/>
      <c r="Z54" s="777"/>
      <c r="AA54" s="777"/>
      <c r="AB54" s="777"/>
      <c r="AC54" s="777"/>
      <c r="AD54" s="777"/>
      <c r="AE54" s="777"/>
      <c r="AF54" s="777"/>
      <c r="AG54" s="777"/>
      <c r="AH54" s="777"/>
      <c r="AI54" s="777"/>
      <c r="AJ54" s="777"/>
    </row>
    <row r="55" spans="1:36" ht="18.95" customHeight="1">
      <c r="A55" s="777"/>
      <c r="B55" s="783"/>
      <c r="C55" s="783"/>
      <c r="D55" s="783"/>
      <c r="E55" s="783"/>
      <c r="F55" s="783"/>
      <c r="G55" s="783"/>
      <c r="H55" s="783"/>
      <c r="I55" s="783"/>
      <c r="J55" s="783"/>
      <c r="K55" s="783"/>
      <c r="L55" s="783" t="s">
        <v>861</v>
      </c>
      <c r="M55" s="783"/>
      <c r="N55" s="783"/>
      <c r="O55" s="783"/>
      <c r="P55" s="783"/>
      <c r="Q55" s="830" t="s">
        <v>336</v>
      </c>
      <c r="R55" s="830"/>
      <c r="S55" s="830"/>
      <c r="T55" s="830"/>
      <c r="U55" s="843"/>
      <c r="V55" s="846"/>
      <c r="W55" s="848" t="s">
        <v>372</v>
      </c>
      <c r="X55" s="783"/>
      <c r="Y55" s="783"/>
      <c r="Z55" s="783"/>
      <c r="AA55" s="777"/>
      <c r="AB55" s="777"/>
      <c r="AC55" s="777"/>
      <c r="AD55" s="777"/>
      <c r="AE55" s="777"/>
      <c r="AF55" s="777"/>
      <c r="AG55" s="777"/>
      <c r="AH55" s="777"/>
      <c r="AI55" s="777"/>
      <c r="AJ55" s="777"/>
    </row>
    <row r="56" spans="1:36" ht="19.5">
      <c r="A56" s="777"/>
      <c r="B56" s="783"/>
      <c r="C56" s="783"/>
      <c r="D56" s="783"/>
      <c r="E56" s="783"/>
      <c r="F56" s="783"/>
      <c r="G56" s="783"/>
      <c r="H56" s="783"/>
      <c r="I56" s="783"/>
      <c r="J56" s="783"/>
      <c r="K56" s="783"/>
      <c r="L56" s="783"/>
      <c r="M56" s="783"/>
      <c r="N56" s="783"/>
      <c r="O56" s="783"/>
      <c r="P56" s="783"/>
      <c r="Q56" s="830"/>
      <c r="R56" s="830"/>
      <c r="S56" s="830"/>
      <c r="T56" s="830"/>
      <c r="U56" s="843"/>
      <c r="V56" s="846"/>
      <c r="W56" s="783"/>
      <c r="X56" s="783"/>
      <c r="Y56" s="783"/>
      <c r="Z56" s="783"/>
      <c r="AA56" s="777"/>
      <c r="AB56" s="777"/>
      <c r="AC56" s="777"/>
      <c r="AD56" s="777"/>
      <c r="AE56" s="777"/>
      <c r="AF56" s="777"/>
      <c r="AG56" s="777"/>
      <c r="AH56" s="777"/>
      <c r="AI56" s="777"/>
      <c r="AJ56" s="777"/>
    </row>
    <row r="57" spans="1:36" ht="19.5">
      <c r="A57" s="777"/>
      <c r="B57" s="786" t="s">
        <v>87</v>
      </c>
      <c r="C57" s="801"/>
      <c r="D57" s="801"/>
      <c r="E57" s="801"/>
      <c r="F57" s="801"/>
      <c r="G57" s="801"/>
      <c r="H57" s="801"/>
      <c r="I57" s="801"/>
      <c r="J57" s="801"/>
      <c r="K57" s="818"/>
      <c r="L57" s="822" t="str">
        <f>IF(N17="","",EOMONTH(AI17,0))</f>
        <v/>
      </c>
      <c r="M57" s="822"/>
      <c r="N57" s="822"/>
      <c r="O57" s="822"/>
      <c r="P57" s="822"/>
      <c r="Q57" s="831" t="str">
        <f>IF($P$18=0,"",$P$18)</f>
        <v/>
      </c>
      <c r="R57" s="835"/>
      <c r="S57" s="835"/>
      <c r="T57" s="835"/>
      <c r="U57" s="843"/>
      <c r="V57" s="846"/>
      <c r="W57" s="833"/>
      <c r="X57" s="837"/>
      <c r="Y57" s="837"/>
      <c r="Z57" s="841"/>
      <c r="AA57" s="777"/>
      <c r="AB57" s="777"/>
      <c r="AC57" s="777"/>
      <c r="AD57" s="777"/>
      <c r="AE57" s="777"/>
      <c r="AF57" s="777"/>
      <c r="AG57" s="777"/>
      <c r="AH57" s="777"/>
      <c r="AI57" s="777"/>
      <c r="AJ57" s="777"/>
    </row>
    <row r="58" spans="1:36" ht="19.5">
      <c r="A58" s="777"/>
      <c r="B58" s="786" t="s">
        <v>874</v>
      </c>
      <c r="C58" s="801"/>
      <c r="D58" s="801"/>
      <c r="E58" s="801"/>
      <c r="F58" s="801"/>
      <c r="G58" s="801"/>
      <c r="H58" s="801"/>
      <c r="I58" s="801"/>
      <c r="J58" s="801"/>
      <c r="K58" s="818"/>
      <c r="L58" s="822" t="str">
        <f t="shared" ref="L58:L75" si="3">IF($N$17="","",EOMONTH(L57,1))</f>
        <v/>
      </c>
      <c r="M58" s="822"/>
      <c r="N58" s="822"/>
      <c r="O58" s="822"/>
      <c r="P58" s="822"/>
      <c r="Q58" s="832"/>
      <c r="R58" s="836"/>
      <c r="S58" s="836"/>
      <c r="T58" s="836"/>
      <c r="U58" s="843"/>
      <c r="V58" s="846"/>
      <c r="W58" s="833"/>
      <c r="X58" s="837"/>
      <c r="Y58" s="837"/>
      <c r="Z58" s="841"/>
      <c r="AA58" s="777"/>
      <c r="AB58" s="777"/>
      <c r="AC58" s="777"/>
      <c r="AD58" s="777"/>
      <c r="AE58" s="777"/>
      <c r="AF58" s="777"/>
      <c r="AG58" s="777"/>
      <c r="AH58" s="777"/>
      <c r="AI58" s="777"/>
      <c r="AJ58" s="777"/>
    </row>
    <row r="59" spans="1:36" ht="19.5">
      <c r="A59" s="777"/>
      <c r="B59" s="786" t="s">
        <v>690</v>
      </c>
      <c r="C59" s="801"/>
      <c r="D59" s="801"/>
      <c r="E59" s="801"/>
      <c r="F59" s="801"/>
      <c r="G59" s="801"/>
      <c r="H59" s="801"/>
      <c r="I59" s="801"/>
      <c r="J59" s="801"/>
      <c r="K59" s="818"/>
      <c r="L59" s="822" t="str">
        <f t="shared" si="3"/>
        <v/>
      </c>
      <c r="M59" s="822"/>
      <c r="N59" s="822"/>
      <c r="O59" s="822"/>
      <c r="P59" s="822"/>
      <c r="Q59" s="832"/>
      <c r="R59" s="836"/>
      <c r="S59" s="836"/>
      <c r="T59" s="836"/>
      <c r="U59" s="843"/>
      <c r="V59" s="846"/>
      <c r="W59" s="849" t="str">
        <f t="shared" ref="W59:W75" si="4">IF(Q57="","",IF(OR(AND($AJ$9=7,Q57&lt;=750,$H$21="可"),(AND($AJ$9=8,Q57&lt;=900,$H$21="可"))),"可","否"))</f>
        <v/>
      </c>
      <c r="X59" s="849"/>
      <c r="Y59" s="849"/>
      <c r="Z59" s="849"/>
      <c r="AA59" s="777"/>
      <c r="AB59" s="777"/>
      <c r="AC59" s="777"/>
      <c r="AD59" s="777"/>
      <c r="AE59" s="777"/>
      <c r="AF59" s="777"/>
      <c r="AG59" s="777"/>
      <c r="AH59" s="777"/>
      <c r="AI59" s="777"/>
      <c r="AJ59" s="777"/>
    </row>
    <row r="60" spans="1:36" ht="19.5">
      <c r="A60" s="777"/>
      <c r="B60" s="786"/>
      <c r="C60" s="801"/>
      <c r="D60" s="801"/>
      <c r="E60" s="801"/>
      <c r="F60" s="801"/>
      <c r="G60" s="801"/>
      <c r="H60" s="801"/>
      <c r="I60" s="801"/>
      <c r="J60" s="801"/>
      <c r="K60" s="818"/>
      <c r="L60" s="822" t="str">
        <f t="shared" si="3"/>
        <v/>
      </c>
      <c r="M60" s="822"/>
      <c r="N60" s="822"/>
      <c r="O60" s="822"/>
      <c r="P60" s="822"/>
      <c r="Q60" s="832"/>
      <c r="R60" s="836"/>
      <c r="S60" s="836"/>
      <c r="T60" s="836"/>
      <c r="U60" s="843"/>
      <c r="V60" s="846"/>
      <c r="W60" s="849" t="str">
        <f t="shared" si="4"/>
        <v/>
      </c>
      <c r="X60" s="849"/>
      <c r="Y60" s="849"/>
      <c r="Z60" s="849"/>
      <c r="AA60" s="777"/>
      <c r="AB60" s="777"/>
      <c r="AC60" s="777"/>
      <c r="AD60" s="777"/>
      <c r="AE60" s="777"/>
      <c r="AF60" s="777"/>
      <c r="AG60" s="777"/>
      <c r="AH60" s="777"/>
      <c r="AI60" s="777"/>
      <c r="AJ60" s="777"/>
    </row>
    <row r="61" spans="1:36" ht="19.5">
      <c r="A61" s="777"/>
      <c r="B61" s="786"/>
      <c r="C61" s="801"/>
      <c r="D61" s="801"/>
      <c r="E61" s="801"/>
      <c r="F61" s="801"/>
      <c r="G61" s="801"/>
      <c r="H61" s="801"/>
      <c r="I61" s="801"/>
      <c r="J61" s="801"/>
      <c r="K61" s="818"/>
      <c r="L61" s="822" t="str">
        <f t="shared" si="3"/>
        <v/>
      </c>
      <c r="M61" s="822"/>
      <c r="N61" s="822"/>
      <c r="O61" s="822"/>
      <c r="P61" s="822"/>
      <c r="Q61" s="832"/>
      <c r="R61" s="836"/>
      <c r="S61" s="836"/>
      <c r="T61" s="836"/>
      <c r="U61" s="843"/>
      <c r="V61" s="846"/>
      <c r="W61" s="849" t="str">
        <f t="shared" si="4"/>
        <v/>
      </c>
      <c r="X61" s="849"/>
      <c r="Y61" s="849"/>
      <c r="Z61" s="849"/>
      <c r="AA61" s="777"/>
      <c r="AB61" s="777"/>
      <c r="AC61" s="777"/>
      <c r="AD61" s="777"/>
      <c r="AE61" s="777"/>
      <c r="AF61" s="777"/>
      <c r="AG61" s="777"/>
      <c r="AH61" s="777"/>
      <c r="AI61" s="777"/>
      <c r="AJ61" s="777"/>
    </row>
    <row r="62" spans="1:36" ht="19.5">
      <c r="A62" s="777"/>
      <c r="B62" s="786"/>
      <c r="C62" s="801"/>
      <c r="D62" s="801"/>
      <c r="E62" s="801"/>
      <c r="F62" s="801"/>
      <c r="G62" s="801"/>
      <c r="H62" s="801"/>
      <c r="I62" s="801"/>
      <c r="J62" s="801"/>
      <c r="K62" s="818"/>
      <c r="L62" s="822" t="str">
        <f t="shared" si="3"/>
        <v/>
      </c>
      <c r="M62" s="822"/>
      <c r="N62" s="822"/>
      <c r="O62" s="822"/>
      <c r="P62" s="822"/>
      <c r="Q62" s="832"/>
      <c r="R62" s="836"/>
      <c r="S62" s="836"/>
      <c r="T62" s="836"/>
      <c r="U62" s="843"/>
      <c r="V62" s="846"/>
      <c r="W62" s="849" t="str">
        <f t="shared" si="4"/>
        <v/>
      </c>
      <c r="X62" s="849"/>
      <c r="Y62" s="849"/>
      <c r="Z62" s="849"/>
      <c r="AA62" s="777"/>
      <c r="AB62" s="777"/>
      <c r="AC62" s="777"/>
      <c r="AD62" s="777"/>
      <c r="AE62" s="777"/>
      <c r="AF62" s="777"/>
      <c r="AG62" s="777"/>
      <c r="AH62" s="777"/>
      <c r="AI62" s="777"/>
      <c r="AJ62" s="777"/>
    </row>
    <row r="63" spans="1:36" ht="19.5">
      <c r="A63" s="777"/>
      <c r="B63" s="786"/>
      <c r="C63" s="801"/>
      <c r="D63" s="801"/>
      <c r="E63" s="801"/>
      <c r="F63" s="801"/>
      <c r="G63" s="801"/>
      <c r="H63" s="801"/>
      <c r="I63" s="801"/>
      <c r="J63" s="801"/>
      <c r="K63" s="818"/>
      <c r="L63" s="822" t="str">
        <f t="shared" si="3"/>
        <v/>
      </c>
      <c r="M63" s="822"/>
      <c r="N63" s="822"/>
      <c r="O63" s="822"/>
      <c r="P63" s="822"/>
      <c r="Q63" s="832"/>
      <c r="R63" s="836"/>
      <c r="S63" s="836"/>
      <c r="T63" s="836"/>
      <c r="U63" s="843"/>
      <c r="V63" s="846"/>
      <c r="W63" s="849" t="str">
        <f t="shared" si="4"/>
        <v/>
      </c>
      <c r="X63" s="849"/>
      <c r="Y63" s="849"/>
      <c r="Z63" s="849"/>
      <c r="AA63" s="777"/>
      <c r="AB63" s="777"/>
      <c r="AC63" s="777"/>
      <c r="AD63" s="777"/>
      <c r="AE63" s="777"/>
      <c r="AF63" s="777"/>
      <c r="AG63" s="777"/>
      <c r="AH63" s="777"/>
      <c r="AI63" s="777"/>
      <c r="AJ63" s="777"/>
    </row>
    <row r="64" spans="1:36" ht="18.95" customHeight="1">
      <c r="A64" s="777"/>
      <c r="B64" s="786"/>
      <c r="C64" s="801"/>
      <c r="D64" s="801"/>
      <c r="E64" s="801"/>
      <c r="F64" s="801"/>
      <c r="G64" s="801"/>
      <c r="H64" s="801"/>
      <c r="I64" s="801"/>
      <c r="J64" s="801"/>
      <c r="K64" s="818"/>
      <c r="L64" s="822" t="str">
        <f t="shared" si="3"/>
        <v/>
      </c>
      <c r="M64" s="822"/>
      <c r="N64" s="822"/>
      <c r="O64" s="822"/>
      <c r="P64" s="822"/>
      <c r="Q64" s="832"/>
      <c r="R64" s="836"/>
      <c r="S64" s="836"/>
      <c r="T64" s="836"/>
      <c r="U64" s="844" t="s">
        <v>865</v>
      </c>
      <c r="V64" s="847"/>
      <c r="W64" s="849" t="str">
        <f t="shared" si="4"/>
        <v/>
      </c>
      <c r="X64" s="849"/>
      <c r="Y64" s="849"/>
      <c r="Z64" s="849"/>
      <c r="AA64" s="777"/>
      <c r="AB64" s="777"/>
      <c r="AC64" s="777"/>
      <c r="AD64" s="777"/>
      <c r="AE64" s="777"/>
      <c r="AF64" s="777"/>
      <c r="AG64" s="777"/>
      <c r="AH64" s="777"/>
      <c r="AI64" s="777"/>
      <c r="AJ64" s="777"/>
    </row>
    <row r="65" spans="1:36" ht="19.5">
      <c r="A65" s="777"/>
      <c r="B65" s="786"/>
      <c r="C65" s="801"/>
      <c r="D65" s="801"/>
      <c r="E65" s="801"/>
      <c r="F65" s="801"/>
      <c r="G65" s="801"/>
      <c r="H65" s="801"/>
      <c r="I65" s="801"/>
      <c r="J65" s="801"/>
      <c r="K65" s="818"/>
      <c r="L65" s="822" t="str">
        <f t="shared" si="3"/>
        <v/>
      </c>
      <c r="M65" s="822"/>
      <c r="N65" s="822"/>
      <c r="O65" s="822"/>
      <c r="P65" s="822"/>
      <c r="Q65" s="832"/>
      <c r="R65" s="836"/>
      <c r="S65" s="836"/>
      <c r="T65" s="836"/>
      <c r="U65" s="844"/>
      <c r="V65" s="847"/>
      <c r="W65" s="849" t="str">
        <f t="shared" si="4"/>
        <v/>
      </c>
      <c r="X65" s="849"/>
      <c r="Y65" s="849"/>
      <c r="Z65" s="849"/>
      <c r="AA65" s="777"/>
      <c r="AB65" s="777"/>
      <c r="AC65" s="777"/>
      <c r="AD65" s="777"/>
      <c r="AE65" s="777"/>
      <c r="AF65" s="777"/>
      <c r="AG65" s="777"/>
      <c r="AH65" s="777"/>
      <c r="AI65" s="777"/>
      <c r="AJ65" s="777"/>
    </row>
    <row r="66" spans="1:36" ht="19.5">
      <c r="A66" s="777"/>
      <c r="B66" s="786"/>
      <c r="C66" s="801"/>
      <c r="D66" s="801"/>
      <c r="E66" s="801"/>
      <c r="F66" s="801"/>
      <c r="G66" s="801"/>
      <c r="H66" s="801"/>
      <c r="I66" s="801"/>
      <c r="J66" s="801"/>
      <c r="K66" s="818"/>
      <c r="L66" s="822" t="str">
        <f t="shared" si="3"/>
        <v/>
      </c>
      <c r="M66" s="822"/>
      <c r="N66" s="822"/>
      <c r="O66" s="822"/>
      <c r="P66" s="822"/>
      <c r="Q66" s="832"/>
      <c r="R66" s="836"/>
      <c r="S66" s="836"/>
      <c r="T66" s="836"/>
      <c r="U66" s="844"/>
      <c r="V66" s="847"/>
      <c r="W66" s="849" t="str">
        <f t="shared" si="4"/>
        <v/>
      </c>
      <c r="X66" s="849"/>
      <c r="Y66" s="849"/>
      <c r="Z66" s="849"/>
      <c r="AA66" s="777"/>
      <c r="AB66" s="777"/>
      <c r="AC66" s="777"/>
      <c r="AD66" s="777"/>
      <c r="AE66" s="777"/>
      <c r="AF66" s="777"/>
      <c r="AG66" s="777"/>
      <c r="AH66" s="777"/>
      <c r="AI66" s="777"/>
      <c r="AJ66" s="777"/>
    </row>
    <row r="67" spans="1:36" ht="19.5">
      <c r="A67" s="777"/>
      <c r="B67" s="786"/>
      <c r="C67" s="801"/>
      <c r="D67" s="801"/>
      <c r="E67" s="801"/>
      <c r="F67" s="801"/>
      <c r="G67" s="801"/>
      <c r="H67" s="801"/>
      <c r="I67" s="801"/>
      <c r="J67" s="801"/>
      <c r="K67" s="818"/>
      <c r="L67" s="822" t="str">
        <f t="shared" si="3"/>
        <v/>
      </c>
      <c r="M67" s="822"/>
      <c r="N67" s="822"/>
      <c r="O67" s="822"/>
      <c r="P67" s="822"/>
      <c r="Q67" s="832"/>
      <c r="R67" s="836"/>
      <c r="S67" s="836"/>
      <c r="T67" s="836"/>
      <c r="U67" s="844"/>
      <c r="V67" s="847"/>
      <c r="W67" s="849" t="str">
        <f t="shared" si="4"/>
        <v/>
      </c>
      <c r="X67" s="849"/>
      <c r="Y67" s="849"/>
      <c r="Z67" s="849"/>
      <c r="AA67" s="777"/>
      <c r="AB67" s="777"/>
      <c r="AC67" s="777"/>
      <c r="AD67" s="777"/>
      <c r="AE67" s="777"/>
      <c r="AF67" s="777"/>
      <c r="AG67" s="777"/>
      <c r="AH67" s="777"/>
      <c r="AI67" s="777"/>
      <c r="AJ67" s="777"/>
    </row>
    <row r="68" spans="1:36" ht="19.5">
      <c r="A68" s="777"/>
      <c r="B68" s="786"/>
      <c r="C68" s="801"/>
      <c r="D68" s="801"/>
      <c r="E68" s="801"/>
      <c r="F68" s="801"/>
      <c r="G68" s="801"/>
      <c r="H68" s="801"/>
      <c r="I68" s="801"/>
      <c r="J68" s="801"/>
      <c r="K68" s="818"/>
      <c r="L68" s="822" t="str">
        <f t="shared" si="3"/>
        <v/>
      </c>
      <c r="M68" s="822"/>
      <c r="N68" s="822"/>
      <c r="O68" s="822"/>
      <c r="P68" s="822"/>
      <c r="Q68" s="832"/>
      <c r="R68" s="836"/>
      <c r="S68" s="836"/>
      <c r="T68" s="836"/>
      <c r="U68" s="843"/>
      <c r="V68" s="846"/>
      <c r="W68" s="849" t="str">
        <f t="shared" si="4"/>
        <v/>
      </c>
      <c r="X68" s="849"/>
      <c r="Y68" s="849"/>
      <c r="Z68" s="849"/>
      <c r="AA68" s="777"/>
      <c r="AB68" s="777"/>
      <c r="AC68" s="777"/>
      <c r="AD68" s="777"/>
      <c r="AE68" s="777"/>
      <c r="AF68" s="777"/>
      <c r="AG68" s="777"/>
      <c r="AH68" s="777"/>
      <c r="AI68" s="777"/>
      <c r="AJ68" s="777"/>
    </row>
    <row r="69" spans="1:36" ht="19.5">
      <c r="A69" s="777"/>
      <c r="B69" s="786"/>
      <c r="C69" s="801"/>
      <c r="D69" s="801"/>
      <c r="E69" s="801"/>
      <c r="F69" s="801"/>
      <c r="G69" s="801"/>
      <c r="H69" s="801"/>
      <c r="I69" s="801"/>
      <c r="J69" s="801"/>
      <c r="K69" s="818"/>
      <c r="L69" s="822" t="str">
        <f t="shared" si="3"/>
        <v/>
      </c>
      <c r="M69" s="822"/>
      <c r="N69" s="822"/>
      <c r="O69" s="822"/>
      <c r="P69" s="822"/>
      <c r="Q69" s="832"/>
      <c r="R69" s="836"/>
      <c r="S69" s="836"/>
      <c r="T69" s="836"/>
      <c r="U69" s="843"/>
      <c r="V69" s="846"/>
      <c r="W69" s="849" t="str">
        <f t="shared" si="4"/>
        <v/>
      </c>
      <c r="X69" s="849"/>
      <c r="Y69" s="849"/>
      <c r="Z69" s="849"/>
      <c r="AA69" s="777"/>
      <c r="AB69" s="777"/>
      <c r="AC69" s="777"/>
      <c r="AD69" s="777"/>
      <c r="AE69" s="777"/>
      <c r="AF69" s="777"/>
      <c r="AG69" s="777"/>
      <c r="AH69" s="777"/>
      <c r="AI69" s="777"/>
      <c r="AJ69" s="777"/>
    </row>
    <row r="70" spans="1:36" ht="19.5">
      <c r="A70" s="777"/>
      <c r="B70" s="786"/>
      <c r="C70" s="801"/>
      <c r="D70" s="801"/>
      <c r="E70" s="801"/>
      <c r="F70" s="801"/>
      <c r="G70" s="801"/>
      <c r="H70" s="801"/>
      <c r="I70" s="801"/>
      <c r="J70" s="801"/>
      <c r="K70" s="818"/>
      <c r="L70" s="822" t="str">
        <f t="shared" si="3"/>
        <v/>
      </c>
      <c r="M70" s="822"/>
      <c r="N70" s="822"/>
      <c r="O70" s="822"/>
      <c r="P70" s="822"/>
      <c r="Q70" s="832"/>
      <c r="R70" s="836"/>
      <c r="S70" s="836"/>
      <c r="T70" s="836"/>
      <c r="U70" s="843"/>
      <c r="V70" s="846"/>
      <c r="W70" s="849" t="str">
        <f t="shared" si="4"/>
        <v/>
      </c>
      <c r="X70" s="849"/>
      <c r="Y70" s="849"/>
      <c r="Z70" s="849"/>
      <c r="AA70" s="777"/>
      <c r="AB70" s="777"/>
      <c r="AC70" s="777"/>
      <c r="AD70" s="777"/>
      <c r="AE70" s="777"/>
      <c r="AF70" s="777"/>
      <c r="AG70" s="777"/>
      <c r="AH70" s="777"/>
      <c r="AI70" s="777"/>
      <c r="AJ70" s="777"/>
    </row>
    <row r="71" spans="1:36" ht="19.5">
      <c r="A71" s="777"/>
      <c r="B71" s="786"/>
      <c r="C71" s="801"/>
      <c r="D71" s="801"/>
      <c r="E71" s="801"/>
      <c r="F71" s="801"/>
      <c r="G71" s="801"/>
      <c r="H71" s="801"/>
      <c r="I71" s="801"/>
      <c r="J71" s="801"/>
      <c r="K71" s="818"/>
      <c r="L71" s="822" t="str">
        <f t="shared" si="3"/>
        <v/>
      </c>
      <c r="M71" s="822"/>
      <c r="N71" s="822"/>
      <c r="O71" s="822"/>
      <c r="P71" s="822"/>
      <c r="Q71" s="805"/>
      <c r="R71" s="805"/>
      <c r="S71" s="805"/>
      <c r="T71" s="805"/>
      <c r="U71" s="777"/>
      <c r="V71" s="777"/>
      <c r="W71" s="849" t="str">
        <f t="shared" si="4"/>
        <v/>
      </c>
      <c r="X71" s="849"/>
      <c r="Y71" s="849"/>
      <c r="Z71" s="849"/>
      <c r="AA71" s="777"/>
      <c r="AB71" s="777"/>
      <c r="AC71" s="777"/>
      <c r="AD71" s="777"/>
      <c r="AE71" s="777"/>
      <c r="AF71" s="777"/>
      <c r="AG71" s="777"/>
      <c r="AH71" s="777"/>
      <c r="AI71" s="777"/>
      <c r="AJ71" s="777"/>
    </row>
    <row r="72" spans="1:36" ht="19.5">
      <c r="A72" s="777"/>
      <c r="B72" s="786"/>
      <c r="C72" s="801"/>
      <c r="D72" s="801"/>
      <c r="E72" s="801"/>
      <c r="F72" s="801"/>
      <c r="G72" s="801"/>
      <c r="H72" s="801"/>
      <c r="I72" s="801"/>
      <c r="J72" s="801"/>
      <c r="K72" s="818"/>
      <c r="L72" s="822" t="str">
        <f t="shared" si="3"/>
        <v/>
      </c>
      <c r="M72" s="822"/>
      <c r="N72" s="822"/>
      <c r="O72" s="822"/>
      <c r="P72" s="822"/>
      <c r="Q72" s="805"/>
      <c r="R72" s="805"/>
      <c r="S72" s="805"/>
      <c r="T72" s="805"/>
      <c r="U72" s="777"/>
      <c r="V72" s="777"/>
      <c r="W72" s="849" t="str">
        <f t="shared" si="4"/>
        <v/>
      </c>
      <c r="X72" s="849"/>
      <c r="Y72" s="849"/>
      <c r="Z72" s="849"/>
      <c r="AA72" s="777"/>
      <c r="AB72" s="777"/>
      <c r="AC72" s="777"/>
      <c r="AD72" s="777"/>
      <c r="AE72" s="777"/>
      <c r="AF72" s="777"/>
      <c r="AG72" s="777"/>
      <c r="AH72" s="777"/>
      <c r="AI72" s="777"/>
      <c r="AJ72" s="777"/>
    </row>
    <row r="73" spans="1:36" ht="19.5">
      <c r="A73" s="777"/>
      <c r="B73" s="786"/>
      <c r="C73" s="801"/>
      <c r="D73" s="801"/>
      <c r="E73" s="801"/>
      <c r="F73" s="801"/>
      <c r="G73" s="801"/>
      <c r="H73" s="801"/>
      <c r="I73" s="801"/>
      <c r="J73" s="801"/>
      <c r="K73" s="818"/>
      <c r="L73" s="822" t="str">
        <f t="shared" si="3"/>
        <v/>
      </c>
      <c r="M73" s="822"/>
      <c r="N73" s="822"/>
      <c r="O73" s="822"/>
      <c r="P73" s="822"/>
      <c r="Q73" s="805"/>
      <c r="R73" s="805"/>
      <c r="S73" s="805"/>
      <c r="T73" s="805"/>
      <c r="U73" s="777"/>
      <c r="V73" s="777"/>
      <c r="W73" s="849" t="str">
        <f t="shared" si="4"/>
        <v/>
      </c>
      <c r="X73" s="849"/>
      <c r="Y73" s="849"/>
      <c r="Z73" s="849"/>
      <c r="AA73" s="777"/>
      <c r="AB73" s="777"/>
      <c r="AC73" s="777"/>
      <c r="AD73" s="777"/>
      <c r="AE73" s="777"/>
      <c r="AF73" s="777"/>
      <c r="AG73" s="777"/>
      <c r="AH73" s="777"/>
      <c r="AI73" s="777"/>
      <c r="AJ73" s="777"/>
    </row>
    <row r="74" spans="1:36" ht="19.5">
      <c r="A74" s="777"/>
      <c r="B74" s="786"/>
      <c r="C74" s="801"/>
      <c r="D74" s="801"/>
      <c r="E74" s="801"/>
      <c r="F74" s="801"/>
      <c r="G74" s="801"/>
      <c r="H74" s="801"/>
      <c r="I74" s="801"/>
      <c r="J74" s="801"/>
      <c r="K74" s="818"/>
      <c r="L74" s="822" t="str">
        <f t="shared" si="3"/>
        <v/>
      </c>
      <c r="M74" s="822"/>
      <c r="N74" s="822"/>
      <c r="O74" s="822"/>
      <c r="P74" s="822"/>
      <c r="Q74" s="805"/>
      <c r="R74" s="805"/>
      <c r="S74" s="805"/>
      <c r="T74" s="805"/>
      <c r="U74" s="777"/>
      <c r="V74" s="777"/>
      <c r="W74" s="849" t="str">
        <f t="shared" si="4"/>
        <v/>
      </c>
      <c r="X74" s="849"/>
      <c r="Y74" s="849"/>
      <c r="Z74" s="849"/>
      <c r="AA74" s="777"/>
      <c r="AB74" s="777"/>
      <c r="AC74" s="777"/>
      <c r="AD74" s="777"/>
      <c r="AE74" s="777"/>
      <c r="AF74" s="777"/>
      <c r="AG74" s="777"/>
      <c r="AH74" s="777"/>
      <c r="AI74" s="777"/>
      <c r="AJ74" s="777"/>
    </row>
    <row r="75" spans="1:36" ht="19.5">
      <c r="A75" s="777"/>
      <c r="B75" s="786"/>
      <c r="C75" s="801"/>
      <c r="D75" s="801"/>
      <c r="E75" s="801"/>
      <c r="F75" s="801"/>
      <c r="G75" s="801"/>
      <c r="H75" s="801"/>
      <c r="I75" s="801"/>
      <c r="J75" s="801"/>
      <c r="K75" s="818"/>
      <c r="L75" s="822" t="str">
        <f t="shared" si="3"/>
        <v/>
      </c>
      <c r="M75" s="822"/>
      <c r="N75" s="822"/>
      <c r="O75" s="822"/>
      <c r="P75" s="822"/>
      <c r="Q75" s="805"/>
      <c r="R75" s="805"/>
      <c r="S75" s="805"/>
      <c r="T75" s="805"/>
      <c r="U75" s="777"/>
      <c r="V75" s="777"/>
      <c r="W75" s="849" t="str">
        <f t="shared" si="4"/>
        <v/>
      </c>
      <c r="X75" s="849"/>
      <c r="Y75" s="849"/>
      <c r="Z75" s="849"/>
      <c r="AA75" s="777"/>
      <c r="AB75" s="777"/>
      <c r="AC75" s="777"/>
      <c r="AD75" s="777"/>
      <c r="AE75" s="777"/>
      <c r="AF75" s="777"/>
      <c r="AG75" s="777"/>
      <c r="AH75" s="777"/>
      <c r="AI75" s="777"/>
      <c r="AJ75" s="777"/>
    </row>
    <row r="76" spans="1:36" ht="25.15" customHeight="1">
      <c r="A76" s="777"/>
      <c r="B76" s="789" t="s">
        <v>149</v>
      </c>
      <c r="C76" s="790"/>
      <c r="D76" s="790"/>
      <c r="E76" s="790"/>
      <c r="F76" s="790"/>
      <c r="G76" s="790"/>
      <c r="H76" s="790"/>
      <c r="I76" s="790"/>
      <c r="J76" s="790"/>
      <c r="K76" s="790"/>
      <c r="L76" s="790"/>
      <c r="M76" s="790"/>
      <c r="N76" s="790"/>
      <c r="O76" s="790"/>
      <c r="P76" s="790"/>
      <c r="Q76" s="790"/>
      <c r="R76" s="790"/>
      <c r="S76" s="790"/>
      <c r="T76" s="790"/>
      <c r="U76" s="790"/>
      <c r="V76" s="790"/>
      <c r="W76" s="790"/>
      <c r="X76" s="790"/>
      <c r="Y76" s="790"/>
      <c r="Z76" s="790"/>
      <c r="AA76" s="790"/>
      <c r="AB76" s="790"/>
      <c r="AC76" s="790"/>
      <c r="AD76" s="790"/>
      <c r="AE76" s="790"/>
      <c r="AF76" s="790"/>
      <c r="AG76" s="777"/>
      <c r="AH76" s="777"/>
      <c r="AI76" s="777"/>
      <c r="AJ76" s="777"/>
    </row>
    <row r="77" spans="1:36" ht="25.15" customHeight="1">
      <c r="A77" s="777"/>
      <c r="B77" s="789"/>
      <c r="C77" s="790"/>
      <c r="D77" s="790"/>
      <c r="E77" s="790"/>
      <c r="F77" s="790"/>
      <c r="G77" s="790"/>
      <c r="H77" s="790"/>
      <c r="I77" s="790"/>
      <c r="J77" s="790"/>
      <c r="K77" s="790"/>
      <c r="L77" s="790"/>
      <c r="M77" s="790"/>
      <c r="N77" s="790"/>
      <c r="O77" s="790"/>
      <c r="P77" s="790"/>
      <c r="Q77" s="790"/>
      <c r="R77" s="790"/>
      <c r="S77" s="790"/>
      <c r="T77" s="790"/>
      <c r="U77" s="790"/>
      <c r="V77" s="790"/>
      <c r="W77" s="790"/>
      <c r="X77" s="790"/>
      <c r="Y77" s="790"/>
      <c r="Z77" s="790"/>
      <c r="AA77" s="790"/>
      <c r="AB77" s="790"/>
      <c r="AC77" s="790"/>
      <c r="AD77" s="790"/>
      <c r="AE77" s="790"/>
      <c r="AF77" s="790"/>
      <c r="AG77" s="777"/>
      <c r="AH77" s="777"/>
      <c r="AI77" s="777"/>
      <c r="AJ77" s="777"/>
    </row>
    <row r="78" spans="1:36" ht="25.15" customHeight="1">
      <c r="A78" s="777"/>
      <c r="B78" s="789"/>
      <c r="C78" s="790"/>
      <c r="D78" s="790"/>
      <c r="E78" s="790"/>
      <c r="F78" s="790"/>
      <c r="G78" s="790"/>
      <c r="H78" s="790"/>
      <c r="I78" s="790"/>
      <c r="J78" s="790"/>
      <c r="K78" s="790"/>
      <c r="L78" s="790"/>
      <c r="M78" s="790"/>
      <c r="N78" s="790"/>
      <c r="O78" s="790"/>
      <c r="P78" s="790"/>
      <c r="Q78" s="790"/>
      <c r="R78" s="790"/>
      <c r="S78" s="790"/>
      <c r="T78" s="790"/>
      <c r="U78" s="790"/>
      <c r="V78" s="790"/>
      <c r="W78" s="790"/>
      <c r="X78" s="790"/>
      <c r="Y78" s="790"/>
      <c r="Z78" s="790"/>
      <c r="AA78" s="790"/>
      <c r="AB78" s="790"/>
      <c r="AC78" s="790"/>
      <c r="AD78" s="790"/>
      <c r="AE78" s="790"/>
      <c r="AF78" s="790"/>
      <c r="AG78" s="777"/>
      <c r="AH78" s="777"/>
      <c r="AI78" s="777"/>
      <c r="AJ78" s="777"/>
    </row>
  </sheetData>
  <mergeCells count="182">
    <mergeCell ref="A2:AG2"/>
    <mergeCell ref="B10:F10"/>
    <mergeCell ref="G10:J10"/>
    <mergeCell ref="K10:N10"/>
    <mergeCell ref="O10:AB10"/>
    <mergeCell ref="B11:F11"/>
    <mergeCell ref="G11:J11"/>
    <mergeCell ref="K11:N11"/>
    <mergeCell ref="O11:T11"/>
    <mergeCell ref="U11:X11"/>
    <mergeCell ref="Y11:AF11"/>
    <mergeCell ref="B12:F12"/>
    <mergeCell ref="G12:Q12"/>
    <mergeCell ref="R12:U12"/>
    <mergeCell ref="V12:AB12"/>
    <mergeCell ref="B17:K17"/>
    <mergeCell ref="L17:M17"/>
    <mergeCell ref="N17:O17"/>
    <mergeCell ref="Q17:R17"/>
    <mergeCell ref="B18:O18"/>
    <mergeCell ref="P18:R18"/>
    <mergeCell ref="B19:Y19"/>
    <mergeCell ref="Z19:AB19"/>
    <mergeCell ref="B20:G20"/>
    <mergeCell ref="H20:J20"/>
    <mergeCell ref="B21:G21"/>
    <mergeCell ref="H21:J21"/>
    <mergeCell ref="B31:I31"/>
    <mergeCell ref="B35:K35"/>
    <mergeCell ref="L35:P35"/>
    <mergeCell ref="Q35:T35"/>
    <mergeCell ref="U35:X35"/>
    <mergeCell ref="Y35:Z35"/>
    <mergeCell ref="AA35:AD35"/>
    <mergeCell ref="B36:K36"/>
    <mergeCell ref="L36:P36"/>
    <mergeCell ref="Q36:T36"/>
    <mergeCell ref="U36:X36"/>
    <mergeCell ref="Y36:Z36"/>
    <mergeCell ref="AA36:AD36"/>
    <mergeCell ref="B37:K37"/>
    <mergeCell ref="L37:P37"/>
    <mergeCell ref="Q37:T37"/>
    <mergeCell ref="U37:X37"/>
    <mergeCell ref="Y37:Z37"/>
    <mergeCell ref="AA37:AD37"/>
    <mergeCell ref="B38:K38"/>
    <mergeCell ref="L38:P38"/>
    <mergeCell ref="Q38:T38"/>
    <mergeCell ref="U38:X38"/>
    <mergeCell ref="Y38:Z38"/>
    <mergeCell ref="AA38:AD38"/>
    <mergeCell ref="B39:K39"/>
    <mergeCell ref="L39:P39"/>
    <mergeCell ref="Q39:T39"/>
    <mergeCell ref="U39:X39"/>
    <mergeCell ref="AA39:AD39"/>
    <mergeCell ref="B40:K40"/>
    <mergeCell ref="L40:P40"/>
    <mergeCell ref="Q40:T40"/>
    <mergeCell ref="U40:X40"/>
    <mergeCell ref="AA40:AD40"/>
    <mergeCell ref="B41:K41"/>
    <mergeCell ref="L41:P41"/>
    <mergeCell ref="Q41:T41"/>
    <mergeCell ref="U41:X41"/>
    <mergeCell ref="AA41:AD41"/>
    <mergeCell ref="B42:K42"/>
    <mergeCell ref="L42:P42"/>
    <mergeCell ref="Q42:T42"/>
    <mergeCell ref="U42:X42"/>
    <mergeCell ref="AA42:AD42"/>
    <mergeCell ref="B47:W47"/>
    <mergeCell ref="K49:AF49"/>
    <mergeCell ref="K50:AF50"/>
    <mergeCell ref="B51:AF51"/>
    <mergeCell ref="B53:I53"/>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B63:K63"/>
    <mergeCell ref="L63:P63"/>
    <mergeCell ref="Q63:T63"/>
    <mergeCell ref="U63:V63"/>
    <mergeCell ref="W63:Z63"/>
    <mergeCell ref="B64:K64"/>
    <mergeCell ref="L64:P64"/>
    <mergeCell ref="Q64:T64"/>
    <mergeCell ref="W64:Z64"/>
    <mergeCell ref="B65:K65"/>
    <mergeCell ref="L65:P65"/>
    <mergeCell ref="Q65:T65"/>
    <mergeCell ref="W65:Z65"/>
    <mergeCell ref="B66:K66"/>
    <mergeCell ref="L66:P66"/>
    <mergeCell ref="Q66:T66"/>
    <mergeCell ref="W66:Z66"/>
    <mergeCell ref="B67:K67"/>
    <mergeCell ref="L67:P67"/>
    <mergeCell ref="Q67:T67"/>
    <mergeCell ref="W67:Z67"/>
    <mergeCell ref="B68:K68"/>
    <mergeCell ref="L68:P68"/>
    <mergeCell ref="Q68:T68"/>
    <mergeCell ref="U68:V68"/>
    <mergeCell ref="W68:Z68"/>
    <mergeCell ref="B69:K69"/>
    <mergeCell ref="L69:P69"/>
    <mergeCell ref="Q69:T69"/>
    <mergeCell ref="U69:V69"/>
    <mergeCell ref="W69:Z69"/>
    <mergeCell ref="B70:K70"/>
    <mergeCell ref="L70:P70"/>
    <mergeCell ref="Q70:T70"/>
    <mergeCell ref="U70:V70"/>
    <mergeCell ref="W70:Z70"/>
    <mergeCell ref="B71:K71"/>
    <mergeCell ref="L71:P71"/>
    <mergeCell ref="Q71:T71"/>
    <mergeCell ref="W71:Z71"/>
    <mergeCell ref="B72:K72"/>
    <mergeCell ref="L72:P72"/>
    <mergeCell ref="Q72:T72"/>
    <mergeCell ref="W72:Z72"/>
    <mergeCell ref="B73:K73"/>
    <mergeCell ref="L73:P73"/>
    <mergeCell ref="Q73:T73"/>
    <mergeCell ref="W73:Z73"/>
    <mergeCell ref="B74:K74"/>
    <mergeCell ref="L74:P74"/>
    <mergeCell ref="Q74:T74"/>
    <mergeCell ref="W74:Z74"/>
    <mergeCell ref="B75:K75"/>
    <mergeCell ref="L75:P75"/>
    <mergeCell ref="Q75:T75"/>
    <mergeCell ref="W75:Z75"/>
    <mergeCell ref="B4:AF7"/>
    <mergeCell ref="B13:AF14"/>
    <mergeCell ref="B33:K34"/>
    <mergeCell ref="L33:P34"/>
    <mergeCell ref="Q33:T34"/>
    <mergeCell ref="U33:X34"/>
    <mergeCell ref="Y33:Z34"/>
    <mergeCell ref="AA33:AD34"/>
    <mergeCell ref="Y39:Z42"/>
    <mergeCell ref="B43:AF45"/>
    <mergeCell ref="B49:J50"/>
    <mergeCell ref="B55:K56"/>
    <mergeCell ref="L55:P56"/>
    <mergeCell ref="Q55:T56"/>
    <mergeCell ref="U55:V56"/>
    <mergeCell ref="W55:Z56"/>
    <mergeCell ref="U64:V67"/>
    <mergeCell ref="B76:AF78"/>
    <mergeCell ref="B22:AF29"/>
  </mergeCells>
  <phoneticPr fontId="24"/>
  <conditionalFormatting sqref="H21:J21">
    <cfRule type="expression" dxfId="31" priority="1">
      <formula>OR($AJ$9="",$AJ$9=6)</formula>
    </cfRule>
  </conditionalFormatting>
  <conditionalFormatting sqref="V12:AB12">
    <cfRule type="expression" dxfId="30" priority="2">
      <formula>OR($AJ$3=3,$AJ$3=4,$AJ$3=5)</formula>
    </cfRule>
  </conditionalFormatting>
  <dataValidations count="3">
    <dataValidation type="list" allowBlank="1" showDropDown="0" showInputMessage="1" showErrorMessage="1" sqref="G12:Q12">
      <formula1>$AI$4:$AI$8</formula1>
    </dataValidation>
    <dataValidation type="list" allowBlank="1" showDropDown="0" showInputMessage="1" showErrorMessage="1" sqref="V12:AB12">
      <formula1>$AI$10:$AI$12</formula1>
    </dataValidation>
    <dataValidation type="list" allowBlank="1" showDropDown="0" showInputMessage="1" showErrorMessage="1" sqref="B19:Y19">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s>
  <printOptions horizontalCentered="1"/>
  <pageMargins left="0.39370078740157483" right="0.39370078740157483" top="0.59055118110236227" bottom="0.39370078740157483" header="0.27559055118110237" footer="0.43307086614173229"/>
  <pageSetup paperSize="9" scale="76" fitToWidth="1" fitToHeight="1" orientation="portrait" usePrinterDefaults="1" blackAndWhite="1" r:id="rId1"/>
  <headerFooter alignWithMargins="0">
    <oddHeader>&amp;R&amp;A</oddHeader>
  </headerFooter>
  <rowBreaks count="1" manualBreakCount="1">
    <brk id="45" max="3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B2:U29"/>
  <sheetViews>
    <sheetView view="pageBreakPreview" topLeftCell="B2" zoomScaleSheetLayoutView="100" workbookViewId="0">
      <selection activeCell="B2" sqref="B2"/>
    </sheetView>
  </sheetViews>
  <sheetFormatPr defaultColWidth="8.875" defaultRowHeight="10.5"/>
  <cols>
    <col min="1" max="1" width="2" style="775" customWidth="1"/>
    <col min="2" max="2" width="3.875" style="775" customWidth="1"/>
    <col min="3" max="19" width="9.625" style="775" customWidth="1"/>
    <col min="20" max="20" width="11.125" style="775" customWidth="1"/>
    <col min="21" max="21" width="2.5" style="775" customWidth="1"/>
    <col min="22" max="16384" width="8.875" style="775"/>
  </cols>
  <sheetData>
    <row r="2" spans="2:21" ht="14.25">
      <c r="B2" s="870"/>
      <c r="C2" s="872"/>
      <c r="D2" s="872"/>
      <c r="E2" s="698"/>
      <c r="F2" s="872"/>
      <c r="G2" s="872"/>
      <c r="H2" s="872"/>
      <c r="I2" s="954"/>
      <c r="J2" s="954"/>
      <c r="K2" s="954"/>
      <c r="L2" s="954"/>
      <c r="M2" s="954"/>
      <c r="N2" s="954"/>
      <c r="O2" s="954"/>
      <c r="P2" s="954"/>
      <c r="Q2" s="954"/>
      <c r="R2" s="954"/>
      <c r="S2" s="954"/>
      <c r="T2" s="954"/>
      <c r="U2" s="954"/>
    </row>
    <row r="3" spans="2:21" ht="18.75">
      <c r="B3" s="871" t="s">
        <v>671</v>
      </c>
      <c r="C3" s="871"/>
      <c r="D3" s="871"/>
      <c r="E3" s="871"/>
      <c r="F3" s="871"/>
      <c r="G3" s="871"/>
      <c r="H3" s="871"/>
      <c r="I3" s="871"/>
      <c r="J3" s="871"/>
      <c r="K3" s="871"/>
      <c r="L3" s="871"/>
      <c r="M3" s="871"/>
      <c r="N3" s="871"/>
      <c r="O3" s="871"/>
      <c r="P3" s="871"/>
      <c r="Q3" s="871"/>
      <c r="R3" s="871"/>
      <c r="S3" s="871"/>
      <c r="T3" s="871"/>
      <c r="U3" s="871"/>
    </row>
    <row r="4" spans="2:21" ht="9.75" customHeight="1">
      <c r="B4" s="870"/>
      <c r="C4" s="873"/>
      <c r="D4" s="873"/>
      <c r="E4" s="873"/>
      <c r="F4" s="873"/>
      <c r="G4" s="873"/>
      <c r="H4" s="873"/>
      <c r="I4" s="873"/>
      <c r="J4" s="873"/>
      <c r="K4" s="873"/>
      <c r="L4" s="873"/>
      <c r="M4" s="873"/>
      <c r="N4" s="873"/>
      <c r="O4" s="873"/>
      <c r="P4" s="873"/>
      <c r="Q4" s="873"/>
      <c r="R4" s="873"/>
      <c r="S4" s="873"/>
      <c r="T4" s="954"/>
      <c r="U4" s="873"/>
    </row>
    <row r="5" spans="2:21" ht="13.5">
      <c r="B5" s="870"/>
      <c r="C5" s="874" t="s">
        <v>228</v>
      </c>
      <c r="D5" s="874"/>
      <c r="E5" s="874"/>
      <c r="F5" s="874"/>
      <c r="G5" s="874"/>
      <c r="H5" s="874"/>
      <c r="I5" s="874"/>
      <c r="J5" s="874"/>
      <c r="K5" s="874"/>
      <c r="L5" s="874"/>
      <c r="M5" s="874"/>
      <c r="N5" s="874"/>
      <c r="O5" s="874"/>
      <c r="P5" s="874"/>
      <c r="Q5" s="874"/>
      <c r="R5" s="874"/>
      <c r="S5" s="874"/>
      <c r="T5" s="874"/>
      <c r="U5" s="996"/>
    </row>
    <row r="6" spans="2:21" ht="6.75" customHeight="1">
      <c r="B6" s="870"/>
      <c r="C6" s="870"/>
      <c r="D6" s="870"/>
      <c r="E6" s="870"/>
      <c r="F6" s="870"/>
      <c r="G6" s="870"/>
      <c r="H6" s="870"/>
      <c r="I6" s="870"/>
      <c r="J6" s="870"/>
      <c r="K6" s="870"/>
      <c r="L6" s="954"/>
      <c r="M6" s="954"/>
      <c r="N6" s="954"/>
      <c r="O6" s="954"/>
      <c r="P6" s="870"/>
      <c r="Q6" s="870"/>
      <c r="R6" s="982"/>
      <c r="S6" s="982"/>
      <c r="T6" s="982"/>
      <c r="U6" s="870"/>
    </row>
    <row r="7" spans="2:21" ht="14.25">
      <c r="B7" s="870"/>
      <c r="C7" s="875" t="s">
        <v>860</v>
      </c>
      <c r="D7" s="891"/>
      <c r="E7" s="891"/>
      <c r="F7" s="891"/>
      <c r="G7" s="891"/>
      <c r="H7" s="891"/>
      <c r="I7" s="891"/>
      <c r="J7" s="891"/>
      <c r="K7" s="891"/>
      <c r="L7" s="891"/>
      <c r="M7" s="891"/>
      <c r="N7" s="4"/>
      <c r="O7" s="4"/>
      <c r="P7" s="4"/>
      <c r="Q7" s="4"/>
      <c r="R7" s="4"/>
      <c r="S7" s="4"/>
      <c r="T7" s="870"/>
      <c r="U7" s="997"/>
    </row>
    <row r="8" spans="2:21" ht="13.5">
      <c r="B8" s="870"/>
      <c r="C8" s="876"/>
      <c r="D8" s="892"/>
      <c r="E8" s="909"/>
      <c r="F8" s="921"/>
      <c r="G8" s="932" t="s">
        <v>868</v>
      </c>
      <c r="H8" s="943"/>
      <c r="I8" s="955"/>
      <c r="J8" s="955"/>
      <c r="K8" s="963" t="s">
        <v>373</v>
      </c>
      <c r="L8" s="966"/>
      <c r="M8" s="955" t="s">
        <v>2</v>
      </c>
      <c r="N8" s="955"/>
      <c r="O8" s="955"/>
      <c r="P8" s="972"/>
      <c r="Q8" s="978">
        <f>L8+1</f>
        <v>1</v>
      </c>
      <c r="R8" s="983"/>
      <c r="S8" s="985"/>
      <c r="T8" s="988" t="s">
        <v>876</v>
      </c>
      <c r="U8" s="997"/>
    </row>
    <row r="9" spans="2:21" ht="13.5">
      <c r="B9" s="870"/>
      <c r="C9" s="877"/>
      <c r="D9" s="893"/>
      <c r="E9" s="910"/>
      <c r="F9" s="922"/>
      <c r="G9" s="933"/>
      <c r="H9" s="902" t="s">
        <v>375</v>
      </c>
      <c r="I9" s="956" t="s">
        <v>380</v>
      </c>
      <c r="J9" s="902" t="s">
        <v>382</v>
      </c>
      <c r="K9" s="956" t="s">
        <v>386</v>
      </c>
      <c r="L9" s="956" t="s">
        <v>42</v>
      </c>
      <c r="M9" s="969" t="s">
        <v>213</v>
      </c>
      <c r="N9" s="902" t="s">
        <v>387</v>
      </c>
      <c r="O9" s="956" t="s">
        <v>877</v>
      </c>
      <c r="P9" s="956" t="s">
        <v>405</v>
      </c>
      <c r="Q9" s="902" t="s">
        <v>391</v>
      </c>
      <c r="R9" s="956" t="s">
        <v>392</v>
      </c>
      <c r="S9" s="956" t="s">
        <v>878</v>
      </c>
      <c r="T9" s="989"/>
      <c r="U9" s="997"/>
    </row>
    <row r="10" spans="2:21" ht="28.9" customHeight="1">
      <c r="B10" s="870"/>
      <c r="C10" s="878" t="s">
        <v>794</v>
      </c>
      <c r="D10" s="894" t="s">
        <v>880</v>
      </c>
      <c r="E10" s="911"/>
      <c r="F10" s="923"/>
      <c r="G10" s="934">
        <v>0.5</v>
      </c>
      <c r="H10" s="944"/>
      <c r="I10" s="957"/>
      <c r="J10" s="957"/>
      <c r="K10" s="957"/>
      <c r="L10" s="957"/>
      <c r="M10" s="957"/>
      <c r="N10" s="957"/>
      <c r="O10" s="957"/>
      <c r="P10" s="957"/>
      <c r="Q10" s="957"/>
      <c r="R10" s="957"/>
      <c r="S10" s="957"/>
      <c r="T10" s="990"/>
      <c r="U10" s="954"/>
    </row>
    <row r="11" spans="2:21" ht="28.9" customHeight="1">
      <c r="B11" s="870"/>
      <c r="C11" s="879"/>
      <c r="D11" s="895" t="s">
        <v>819</v>
      </c>
      <c r="E11" s="912"/>
      <c r="F11" s="924"/>
      <c r="G11" s="935">
        <v>0.75</v>
      </c>
      <c r="H11" s="945"/>
      <c r="I11" s="958"/>
      <c r="J11" s="958"/>
      <c r="K11" s="958"/>
      <c r="L11" s="958"/>
      <c r="M11" s="958"/>
      <c r="N11" s="958"/>
      <c r="O11" s="958"/>
      <c r="P11" s="958"/>
      <c r="Q11" s="958"/>
      <c r="R11" s="958"/>
      <c r="S11" s="958"/>
      <c r="T11" s="990"/>
      <c r="U11" s="954"/>
    </row>
    <row r="12" spans="2:21" ht="28.9" customHeight="1">
      <c r="B12" s="870"/>
      <c r="C12" s="880"/>
      <c r="D12" s="896" t="s">
        <v>688</v>
      </c>
      <c r="E12" s="913"/>
      <c r="F12" s="925"/>
      <c r="G12" s="936">
        <v>1</v>
      </c>
      <c r="H12" s="946"/>
      <c r="I12" s="959"/>
      <c r="J12" s="959"/>
      <c r="K12" s="959"/>
      <c r="L12" s="959"/>
      <c r="M12" s="959"/>
      <c r="N12" s="959"/>
      <c r="O12" s="959"/>
      <c r="P12" s="959"/>
      <c r="Q12" s="959"/>
      <c r="R12" s="959"/>
      <c r="S12" s="959"/>
      <c r="T12" s="990"/>
      <c r="U12" s="954"/>
    </row>
    <row r="13" spans="2:21" ht="31.15" customHeight="1">
      <c r="B13" s="870"/>
      <c r="C13" s="878" t="s">
        <v>881</v>
      </c>
      <c r="D13" s="897" t="s">
        <v>363</v>
      </c>
      <c r="E13" s="914" t="s">
        <v>763</v>
      </c>
      <c r="F13" s="926"/>
      <c r="G13" s="937">
        <v>0.5</v>
      </c>
      <c r="H13" s="947"/>
      <c r="I13" s="960"/>
      <c r="J13" s="947"/>
      <c r="K13" s="960"/>
      <c r="L13" s="960"/>
      <c r="M13" s="970"/>
      <c r="N13" s="947"/>
      <c r="O13" s="960"/>
      <c r="P13" s="973"/>
      <c r="Q13" s="947"/>
      <c r="R13" s="960"/>
      <c r="S13" s="960"/>
      <c r="T13" s="990"/>
      <c r="U13" s="954"/>
    </row>
    <row r="14" spans="2:21" ht="31.15" customHeight="1">
      <c r="B14" s="870"/>
      <c r="C14" s="879"/>
      <c r="D14" s="898"/>
      <c r="E14" s="915" t="s">
        <v>819</v>
      </c>
      <c r="F14" s="927"/>
      <c r="G14" s="938">
        <v>0.75</v>
      </c>
      <c r="H14" s="948"/>
      <c r="I14" s="958"/>
      <c r="J14" s="948"/>
      <c r="K14" s="958"/>
      <c r="L14" s="958"/>
      <c r="M14" s="945"/>
      <c r="N14" s="948"/>
      <c r="O14" s="958"/>
      <c r="P14" s="958"/>
      <c r="Q14" s="948"/>
      <c r="R14" s="958"/>
      <c r="S14" s="958"/>
      <c r="T14" s="990"/>
      <c r="U14" s="954"/>
    </row>
    <row r="15" spans="2:21" ht="31.15" customHeight="1">
      <c r="B15" s="870"/>
      <c r="C15" s="879"/>
      <c r="D15" s="899"/>
      <c r="E15" s="916" t="s">
        <v>688</v>
      </c>
      <c r="F15" s="928"/>
      <c r="G15" s="939">
        <v>1</v>
      </c>
      <c r="H15" s="949"/>
      <c r="I15" s="959"/>
      <c r="J15" s="949"/>
      <c r="K15" s="959"/>
      <c r="L15" s="959"/>
      <c r="M15" s="946"/>
      <c r="N15" s="949"/>
      <c r="O15" s="959"/>
      <c r="P15" s="959"/>
      <c r="Q15" s="949"/>
      <c r="R15" s="959"/>
      <c r="S15" s="959"/>
      <c r="T15" s="990"/>
      <c r="U15" s="954"/>
    </row>
    <row r="16" spans="2:21" ht="18" customHeight="1">
      <c r="B16" s="870"/>
      <c r="C16" s="880"/>
      <c r="D16" s="900" t="s">
        <v>332</v>
      </c>
      <c r="E16" s="917" t="s">
        <v>638</v>
      </c>
      <c r="F16" s="929"/>
      <c r="G16" s="940">
        <v>1</v>
      </c>
      <c r="H16" s="947"/>
      <c r="I16" s="960"/>
      <c r="J16" s="947"/>
      <c r="K16" s="960"/>
      <c r="L16" s="960"/>
      <c r="M16" s="970"/>
      <c r="N16" s="947"/>
      <c r="O16" s="960"/>
      <c r="P16" s="960"/>
      <c r="Q16" s="947"/>
      <c r="R16" s="960"/>
      <c r="S16" s="960"/>
      <c r="T16" s="990"/>
      <c r="U16" s="954"/>
    </row>
    <row r="17" spans="2:21" ht="14.25">
      <c r="B17" s="870"/>
      <c r="C17" s="881"/>
      <c r="D17" s="901"/>
      <c r="E17" s="918"/>
      <c r="F17" s="918"/>
      <c r="G17" s="941"/>
      <c r="H17" s="950"/>
      <c r="I17" s="961"/>
      <c r="J17" s="961"/>
      <c r="K17" s="961"/>
      <c r="L17" s="961"/>
      <c r="M17" s="961"/>
      <c r="N17" s="961"/>
      <c r="O17" s="961"/>
      <c r="P17" s="961"/>
      <c r="Q17" s="961"/>
      <c r="R17" s="961"/>
      <c r="S17" s="961"/>
      <c r="T17" s="991"/>
      <c r="U17" s="954"/>
    </row>
    <row r="18" spans="2:21" ht="14.25">
      <c r="B18" s="870"/>
      <c r="C18" s="882"/>
      <c r="D18" s="902" t="s">
        <v>882</v>
      </c>
      <c r="E18" s="902"/>
      <c r="F18" s="902"/>
      <c r="G18" s="942"/>
      <c r="H18" s="951">
        <f t="shared" ref="H18:S18" si="0">$G$10*H10+$G$11*H11+$G$12*H12+$G$13*H13+$G$14*H14+$G$15*H15+$G$16*H16</f>
        <v>0</v>
      </c>
      <c r="I18" s="951">
        <f t="shared" si="0"/>
        <v>0</v>
      </c>
      <c r="J18" s="951">
        <f t="shared" si="0"/>
        <v>0</v>
      </c>
      <c r="K18" s="951">
        <f t="shared" si="0"/>
        <v>0</v>
      </c>
      <c r="L18" s="951">
        <f t="shared" si="0"/>
        <v>0</v>
      </c>
      <c r="M18" s="951">
        <f t="shared" si="0"/>
        <v>0</v>
      </c>
      <c r="N18" s="951">
        <f t="shared" si="0"/>
        <v>0</v>
      </c>
      <c r="O18" s="951">
        <f t="shared" si="0"/>
        <v>0</v>
      </c>
      <c r="P18" s="951">
        <f t="shared" si="0"/>
        <v>0</v>
      </c>
      <c r="Q18" s="951">
        <f t="shared" si="0"/>
        <v>0</v>
      </c>
      <c r="R18" s="951">
        <f t="shared" si="0"/>
        <v>0</v>
      </c>
      <c r="S18" s="951">
        <f t="shared" si="0"/>
        <v>0</v>
      </c>
      <c r="T18" s="990"/>
      <c r="U18" s="954"/>
    </row>
    <row r="19" spans="2:21" ht="14.25">
      <c r="B19" s="870"/>
      <c r="C19" s="883" t="s">
        <v>883</v>
      </c>
      <c r="D19" s="903"/>
      <c r="E19" s="903"/>
      <c r="F19" s="930"/>
      <c r="G19" s="937">
        <v>0.8571428571428571</v>
      </c>
      <c r="H19" s="952"/>
      <c r="I19" s="952"/>
      <c r="J19" s="952"/>
      <c r="K19" s="952"/>
      <c r="L19" s="952"/>
      <c r="M19" s="952"/>
      <c r="N19" s="952"/>
      <c r="O19" s="952"/>
      <c r="P19" s="952"/>
      <c r="Q19" s="952"/>
      <c r="R19" s="952"/>
      <c r="S19" s="952"/>
      <c r="T19" s="992"/>
      <c r="U19" s="954"/>
    </row>
    <row r="20" spans="2:21" ht="13.5">
      <c r="B20" s="870"/>
      <c r="C20" s="882"/>
      <c r="D20" s="902" t="s">
        <v>299</v>
      </c>
      <c r="E20" s="902"/>
      <c r="F20" s="902"/>
      <c r="G20" s="942"/>
      <c r="H20" s="951">
        <f t="shared" ref="H20:S20" si="1">IF(H19="",H18,ROUND(H18*6/7,2))</f>
        <v>0</v>
      </c>
      <c r="I20" s="951">
        <f t="shared" si="1"/>
        <v>0</v>
      </c>
      <c r="J20" s="951">
        <f t="shared" si="1"/>
        <v>0</v>
      </c>
      <c r="K20" s="951">
        <f t="shared" si="1"/>
        <v>0</v>
      </c>
      <c r="L20" s="951">
        <f t="shared" si="1"/>
        <v>0</v>
      </c>
      <c r="M20" s="951">
        <f t="shared" si="1"/>
        <v>0</v>
      </c>
      <c r="N20" s="951">
        <f t="shared" si="1"/>
        <v>0</v>
      </c>
      <c r="O20" s="951">
        <f t="shared" si="1"/>
        <v>0</v>
      </c>
      <c r="P20" s="951">
        <f t="shared" si="1"/>
        <v>0</v>
      </c>
      <c r="Q20" s="951">
        <f t="shared" si="1"/>
        <v>0</v>
      </c>
      <c r="R20" s="951">
        <f t="shared" si="1"/>
        <v>0</v>
      </c>
      <c r="S20" s="951">
        <f t="shared" si="1"/>
        <v>0</v>
      </c>
      <c r="T20" s="993">
        <f>SUM(H20:R20)</f>
        <v>0</v>
      </c>
      <c r="U20" s="998" t="s">
        <v>635</v>
      </c>
    </row>
    <row r="21" spans="2:21" ht="50.25" customHeight="1">
      <c r="B21" s="870"/>
      <c r="C21" s="884" t="s">
        <v>884</v>
      </c>
      <c r="D21" s="904"/>
      <c r="E21" s="904"/>
      <c r="F21" s="904"/>
      <c r="G21" s="904"/>
      <c r="H21" s="904"/>
      <c r="I21" s="904"/>
      <c r="J21" s="904"/>
      <c r="K21" s="904"/>
      <c r="L21" s="904"/>
      <c r="M21" s="904"/>
      <c r="N21" s="904"/>
      <c r="O21" s="904"/>
      <c r="P21" s="974"/>
      <c r="Q21" s="979" t="s">
        <v>885</v>
      </c>
      <c r="R21" s="979"/>
      <c r="S21" s="986"/>
      <c r="T21" s="994">
        <f>COUNTIF(H20:R20,"&gt;0")</f>
        <v>0</v>
      </c>
      <c r="U21" s="999" t="s">
        <v>259</v>
      </c>
    </row>
    <row r="22" spans="2:21" ht="50.25" customHeight="1">
      <c r="B22" s="870"/>
      <c r="C22" s="885"/>
      <c r="D22" s="905"/>
      <c r="E22" s="905"/>
      <c r="F22" s="905"/>
      <c r="G22" s="905"/>
      <c r="H22" s="905"/>
      <c r="I22" s="905"/>
      <c r="J22" s="905"/>
      <c r="K22" s="905"/>
      <c r="L22" s="905"/>
      <c r="M22" s="905"/>
      <c r="N22" s="905"/>
      <c r="O22" s="905"/>
      <c r="P22" s="975"/>
      <c r="Q22" s="980" t="s">
        <v>364</v>
      </c>
      <c r="R22" s="980"/>
      <c r="S22" s="987"/>
      <c r="T22" s="995" t="str">
        <f>IF(T21&lt;1,"",T20/T21)</f>
        <v/>
      </c>
      <c r="U22" s="1000" t="s">
        <v>523</v>
      </c>
    </row>
    <row r="23" spans="2:21" ht="151.9" customHeight="1">
      <c r="B23" s="870"/>
      <c r="C23" s="886"/>
      <c r="D23" s="906"/>
      <c r="E23" s="906"/>
      <c r="F23" s="906"/>
      <c r="G23" s="906"/>
      <c r="H23" s="906"/>
      <c r="I23" s="906"/>
      <c r="J23" s="906"/>
      <c r="K23" s="906"/>
      <c r="L23" s="906"/>
      <c r="M23" s="906"/>
      <c r="N23" s="906"/>
      <c r="O23" s="906"/>
      <c r="P23" s="976"/>
      <c r="Q23" s="981" t="s">
        <v>886</v>
      </c>
      <c r="R23" s="984"/>
      <c r="S23" s="984"/>
      <c r="T23" s="984"/>
      <c r="U23" s="954"/>
    </row>
    <row r="24" spans="2:21" ht="7.5" customHeight="1">
      <c r="B24" s="870"/>
      <c r="C24" s="887"/>
      <c r="D24" s="887"/>
      <c r="E24" s="887"/>
      <c r="F24" s="887"/>
      <c r="G24" s="887"/>
      <c r="H24" s="887"/>
      <c r="I24" s="887"/>
      <c r="J24" s="887"/>
      <c r="K24" s="887"/>
      <c r="L24" s="887"/>
      <c r="M24" s="887"/>
      <c r="N24" s="887"/>
      <c r="O24" s="887"/>
      <c r="P24" s="977"/>
      <c r="Q24" s="870"/>
      <c r="R24" s="870"/>
      <c r="S24" s="870"/>
      <c r="T24" s="870"/>
      <c r="U24" s="870"/>
    </row>
    <row r="25" spans="2:21" ht="14.85" customHeight="1">
      <c r="B25" s="870"/>
      <c r="C25" s="888" t="s">
        <v>110</v>
      </c>
      <c r="D25" s="888"/>
      <c r="E25" s="888"/>
      <c r="F25" s="888"/>
      <c r="G25" s="888"/>
      <c r="H25" s="888"/>
      <c r="I25" s="888"/>
      <c r="J25" s="888"/>
      <c r="K25" s="888"/>
      <c r="L25" s="888"/>
      <c r="M25" s="888"/>
      <c r="N25" s="888"/>
      <c r="O25" s="888"/>
      <c r="P25" s="888"/>
      <c r="Q25" s="888"/>
      <c r="R25" s="888"/>
      <c r="S25" s="888"/>
      <c r="T25" s="888"/>
      <c r="U25" s="870"/>
    </row>
    <row r="26" spans="2:21" ht="14.25">
      <c r="B26" s="870"/>
      <c r="C26" s="888"/>
      <c r="D26" s="888"/>
      <c r="E26" s="888"/>
      <c r="F26" s="888"/>
      <c r="G26" s="888"/>
      <c r="H26" s="888"/>
      <c r="I26" s="888"/>
      <c r="J26" s="888"/>
      <c r="K26" s="888"/>
      <c r="L26" s="888"/>
      <c r="M26" s="888"/>
      <c r="N26" s="888"/>
      <c r="O26" s="888"/>
      <c r="P26" s="888"/>
      <c r="Q26" s="888"/>
      <c r="R26" s="888"/>
      <c r="S26" s="888"/>
      <c r="T26" s="888"/>
      <c r="U26" s="870"/>
    </row>
    <row r="27" spans="2:21" ht="13.5">
      <c r="B27" s="870"/>
      <c r="C27" s="889" t="s">
        <v>486</v>
      </c>
      <c r="D27" s="907"/>
      <c r="E27" s="919"/>
      <c r="F27" s="919"/>
      <c r="G27" s="919"/>
      <c r="H27" s="953" t="s">
        <v>789</v>
      </c>
      <c r="I27" s="962"/>
      <c r="J27" s="919"/>
      <c r="K27" s="964" t="s">
        <v>68</v>
      </c>
      <c r="L27" s="967"/>
      <c r="M27" s="870"/>
      <c r="N27" s="919"/>
      <c r="O27" s="919"/>
      <c r="P27" s="870"/>
      <c r="Q27" s="870"/>
      <c r="R27" s="870"/>
      <c r="S27" s="870"/>
      <c r="T27" s="870"/>
      <c r="U27" s="870"/>
    </row>
    <row r="28" spans="2:21" ht="12" customHeight="1">
      <c r="B28" s="870"/>
      <c r="C28" s="890"/>
      <c r="D28" s="908"/>
      <c r="E28" s="920" t="s">
        <v>887</v>
      </c>
      <c r="F28" s="931">
        <v>0.9</v>
      </c>
      <c r="G28" s="920" t="s">
        <v>887</v>
      </c>
      <c r="H28" s="890"/>
      <c r="I28" s="908"/>
      <c r="J28" s="920" t="s">
        <v>659</v>
      </c>
      <c r="K28" s="965">
        <f>C28*F28*H28</f>
        <v>0</v>
      </c>
      <c r="L28" s="968"/>
      <c r="M28" s="971" t="s">
        <v>888</v>
      </c>
      <c r="N28" s="919"/>
      <c r="O28" s="919"/>
      <c r="P28" s="870"/>
      <c r="Q28" s="870"/>
      <c r="R28" s="870"/>
      <c r="S28" s="870"/>
      <c r="T28" s="870"/>
      <c r="U28" s="870"/>
    </row>
    <row r="29" spans="2:21" ht="10.15" customHeight="1">
      <c r="B29" s="870"/>
      <c r="C29" s="352"/>
      <c r="D29" s="352"/>
      <c r="E29" s="352"/>
      <c r="F29" s="352"/>
      <c r="G29" s="352"/>
      <c r="H29" s="352"/>
      <c r="I29" s="352"/>
      <c r="J29" s="352"/>
      <c r="K29" s="352"/>
      <c r="L29" s="352"/>
      <c r="M29" s="352"/>
      <c r="N29" s="352"/>
      <c r="O29" s="352"/>
      <c r="P29" s="352"/>
      <c r="Q29" s="352"/>
      <c r="R29" s="352"/>
      <c r="S29" s="352"/>
      <c r="T29" s="352"/>
      <c r="U29" s="870"/>
    </row>
  </sheetData>
  <mergeCells count="30">
    <mergeCell ref="B3:U3"/>
    <mergeCell ref="C5:T5"/>
    <mergeCell ref="Q8:S8"/>
    <mergeCell ref="D10:F10"/>
    <mergeCell ref="D11:F11"/>
    <mergeCell ref="D12:F12"/>
    <mergeCell ref="E13:F13"/>
    <mergeCell ref="E14:F14"/>
    <mergeCell ref="E15:F15"/>
    <mergeCell ref="E16:F16"/>
    <mergeCell ref="D18:F18"/>
    <mergeCell ref="C19:F19"/>
    <mergeCell ref="D20:F20"/>
    <mergeCell ref="Q21:S21"/>
    <mergeCell ref="Q22:S22"/>
    <mergeCell ref="Q23:T23"/>
    <mergeCell ref="C27:D27"/>
    <mergeCell ref="H27:I27"/>
    <mergeCell ref="K27:L27"/>
    <mergeCell ref="C28:D28"/>
    <mergeCell ref="H28:I28"/>
    <mergeCell ref="K28:L28"/>
    <mergeCell ref="C29:T29"/>
    <mergeCell ref="G8:G9"/>
    <mergeCell ref="T8:T9"/>
    <mergeCell ref="C10:C12"/>
    <mergeCell ref="C13:C16"/>
    <mergeCell ref="D13:D15"/>
    <mergeCell ref="C21:P23"/>
    <mergeCell ref="C25:T26"/>
  </mergeCells>
  <phoneticPr fontId="24"/>
  <dataValidations count="1">
    <dataValidation type="list" allowBlank="1" showDropDown="0" showInputMessage="1" showErrorMessage="0" sqref="H19:S19">
      <formula1>"○, "</formula1>
    </dataValidation>
  </dataValidations>
  <printOptions horizontalCentered="1" verticalCentered="1"/>
  <pageMargins left="0.39370078740157483" right="0.39370078740157483" top="0.59055118110236227" bottom="0.39370078740157483" header="0.27559055118110237" footer="0.43307086614173229"/>
  <pageSetup paperSize="9" scale="76" fitToWidth="1" fitToHeight="1" orientation="landscape" usePrinterDefaults="1" blackAndWhite="1" r:id="rId1"/>
  <headerFooter alignWithMargins="0">
    <oddHeader>&amp;R&amp;A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dimension ref="B2:O41"/>
  <sheetViews>
    <sheetView view="pageBreakPreview" zoomScaleSheetLayoutView="100" workbookViewId="0">
      <selection activeCell="E3" sqref="E3:J3"/>
    </sheetView>
  </sheetViews>
  <sheetFormatPr defaultColWidth="7.25" defaultRowHeight="13.5"/>
  <cols>
    <col min="1" max="1" width="2.25" customWidth="1"/>
    <col min="2" max="2" width="8" customWidth="1"/>
    <col min="3" max="3" width="5" customWidth="1"/>
    <col min="4" max="4" width="8.625" customWidth="1"/>
    <col min="5" max="5" width="7.375" customWidth="1"/>
    <col min="6" max="6" width="9.625" customWidth="1"/>
    <col min="7" max="7" width="8.75" customWidth="1"/>
    <col min="8" max="8" width="10.875" customWidth="1"/>
    <col min="9" max="9" width="8.5" customWidth="1"/>
    <col min="10" max="10" width="25" customWidth="1"/>
    <col min="11" max="15" width="2.625" customWidth="1"/>
  </cols>
  <sheetData>
    <row r="1" spans="2:15" ht="15.4" customHeight="1"/>
    <row r="2" spans="2:15" ht="21.4" customHeight="1">
      <c r="B2" s="1001" t="s">
        <v>783</v>
      </c>
      <c r="C2" s="1001"/>
      <c r="D2" s="1001"/>
      <c r="E2" s="1001"/>
      <c r="F2" s="1001"/>
      <c r="G2" s="1001"/>
      <c r="H2" s="1001"/>
      <c r="I2" s="1001"/>
      <c r="J2" s="1001"/>
    </row>
    <row r="3" spans="2:15" ht="18" customHeight="1">
      <c r="B3" s="1002" t="s">
        <v>377</v>
      </c>
      <c r="C3" s="1016"/>
      <c r="D3" s="1028"/>
      <c r="E3" s="1030"/>
      <c r="F3" s="1033"/>
      <c r="G3" s="1033"/>
      <c r="H3" s="1033"/>
      <c r="I3" s="1033"/>
      <c r="J3" s="1044"/>
    </row>
    <row r="4" spans="2:15" ht="15.4" customHeight="1">
      <c r="B4" s="1003" t="s">
        <v>553</v>
      </c>
      <c r="C4" s="1017"/>
      <c r="D4" s="1029"/>
      <c r="E4" s="1029"/>
      <c r="F4" s="1029"/>
      <c r="G4" s="1029"/>
      <c r="H4" s="1041" t="s">
        <v>22</v>
      </c>
      <c r="I4" s="1041" t="s">
        <v>554</v>
      </c>
      <c r="J4" s="1045"/>
    </row>
    <row r="5" spans="2:15" ht="24" customHeight="1">
      <c r="B5" s="1003" t="s">
        <v>333</v>
      </c>
      <c r="C5" s="1017"/>
      <c r="D5" s="1029"/>
      <c r="E5" s="1029"/>
      <c r="F5" s="1029"/>
      <c r="G5" s="1029"/>
      <c r="H5" s="1042"/>
      <c r="I5" s="1042"/>
      <c r="J5" s="1046"/>
      <c r="O5" s="1060"/>
    </row>
    <row r="6" spans="2:15" ht="15.4" customHeight="1">
      <c r="B6" s="1004" t="s">
        <v>555</v>
      </c>
      <c r="C6" s="1018" t="s">
        <v>558</v>
      </c>
      <c r="D6" s="1018"/>
      <c r="E6" s="1018"/>
      <c r="F6" s="1018"/>
      <c r="G6" s="1018"/>
      <c r="H6" s="1018"/>
      <c r="I6" s="1018"/>
      <c r="J6" s="1047"/>
    </row>
    <row r="7" spans="2:15" ht="21.4" customHeight="1">
      <c r="B7" s="1005"/>
      <c r="C7" s="1019"/>
      <c r="D7" s="1019"/>
      <c r="E7" s="1019"/>
      <c r="F7" s="1019"/>
      <c r="G7" s="1019"/>
      <c r="H7" s="1019"/>
      <c r="I7" s="1019"/>
      <c r="J7" s="1048"/>
    </row>
    <row r="8" spans="2:15" ht="21.4" customHeight="1">
      <c r="B8" s="1003" t="s">
        <v>21</v>
      </c>
      <c r="C8" s="1020"/>
      <c r="D8" s="1017"/>
      <c r="E8" s="1029"/>
      <c r="F8" s="1029"/>
      <c r="G8" s="1029"/>
      <c r="H8" s="1029"/>
      <c r="I8" s="1029"/>
      <c r="J8" s="1049"/>
    </row>
    <row r="9" spans="2:15" ht="21.4" customHeight="1">
      <c r="B9" s="1003" t="s">
        <v>559</v>
      </c>
      <c r="C9" s="1020"/>
      <c r="D9" s="1020"/>
      <c r="E9" s="1020"/>
      <c r="F9" s="1020"/>
      <c r="G9" s="1020"/>
      <c r="H9" s="1020"/>
      <c r="I9" s="1020"/>
      <c r="J9" s="1050"/>
    </row>
    <row r="10" spans="2:15" ht="21.4" customHeight="1">
      <c r="B10" s="1003" t="s">
        <v>560</v>
      </c>
      <c r="C10" s="1020"/>
      <c r="D10" s="1020"/>
      <c r="E10" s="1020"/>
      <c r="F10" s="1034" t="s">
        <v>419</v>
      </c>
      <c r="G10" s="1020"/>
      <c r="H10" s="1020"/>
      <c r="I10" s="1020"/>
      <c r="J10" s="1051" t="s">
        <v>139</v>
      </c>
    </row>
    <row r="11" spans="2:15" ht="21.4" customHeight="1">
      <c r="B11" s="1006"/>
      <c r="C11" s="1021"/>
      <c r="D11" s="1021"/>
      <c r="E11" s="1021"/>
      <c r="F11" s="1035"/>
      <c r="G11" s="1038"/>
      <c r="H11" s="1038"/>
      <c r="I11" s="1038"/>
      <c r="J11" s="1052"/>
    </row>
    <row r="12" spans="2:15" ht="21.4" customHeight="1">
      <c r="B12" s="1007"/>
      <c r="C12" s="1022"/>
      <c r="D12" s="1022"/>
      <c r="E12" s="1031"/>
      <c r="F12" s="1036" t="s">
        <v>561</v>
      </c>
      <c r="G12" s="1039"/>
      <c r="H12" s="1039"/>
      <c r="I12" s="1043"/>
      <c r="J12" s="1053" t="s">
        <v>241</v>
      </c>
    </row>
    <row r="13" spans="2:15" ht="21.4" customHeight="1">
      <c r="B13" s="1006"/>
      <c r="C13" s="1021"/>
      <c r="D13" s="1021"/>
      <c r="E13" s="1032"/>
      <c r="F13" s="1037"/>
      <c r="G13" s="1040"/>
      <c r="H13" s="1040"/>
      <c r="I13" s="1040"/>
      <c r="J13" s="1054"/>
    </row>
    <row r="14" spans="2:15" ht="21.4" customHeight="1">
      <c r="B14" s="1007"/>
      <c r="C14" s="1022"/>
      <c r="D14" s="1022"/>
      <c r="E14" s="1031"/>
      <c r="F14" s="1036" t="s">
        <v>561</v>
      </c>
      <c r="G14" s="1039"/>
      <c r="H14" s="1039"/>
      <c r="I14" s="1043"/>
      <c r="J14" s="1053" t="s">
        <v>241</v>
      </c>
    </row>
    <row r="15" spans="2:15" ht="21.4" customHeight="1">
      <c r="B15" s="1006"/>
      <c r="C15" s="1021"/>
      <c r="D15" s="1021"/>
      <c r="E15" s="1032"/>
      <c r="F15" s="1037"/>
      <c r="G15" s="1040"/>
      <c r="H15" s="1040"/>
      <c r="I15" s="1040"/>
      <c r="J15" s="1054"/>
    </row>
    <row r="16" spans="2:15" ht="21.4" customHeight="1">
      <c r="B16" s="1007"/>
      <c r="C16" s="1022"/>
      <c r="D16" s="1022"/>
      <c r="E16" s="1031"/>
      <c r="F16" s="1036" t="s">
        <v>561</v>
      </c>
      <c r="G16" s="1039"/>
      <c r="H16" s="1039"/>
      <c r="I16" s="1043"/>
      <c r="J16" s="1053" t="s">
        <v>241</v>
      </c>
    </row>
    <row r="17" spans="2:10" ht="21.4" customHeight="1">
      <c r="B17" s="1006"/>
      <c r="C17" s="1021"/>
      <c r="D17" s="1021"/>
      <c r="E17" s="1032"/>
      <c r="F17" s="1037"/>
      <c r="G17" s="1040"/>
      <c r="H17" s="1040"/>
      <c r="I17" s="1040"/>
      <c r="J17" s="1054"/>
    </row>
    <row r="18" spans="2:10" ht="21.4" customHeight="1">
      <c r="B18" s="1007"/>
      <c r="C18" s="1022"/>
      <c r="D18" s="1022"/>
      <c r="E18" s="1031"/>
      <c r="F18" s="1036" t="s">
        <v>561</v>
      </c>
      <c r="G18" s="1039"/>
      <c r="H18" s="1039"/>
      <c r="I18" s="1043"/>
      <c r="J18" s="1053" t="s">
        <v>241</v>
      </c>
    </row>
    <row r="19" spans="2:10" ht="21.4" customHeight="1">
      <c r="B19" s="1006"/>
      <c r="C19" s="1021"/>
      <c r="D19" s="1021"/>
      <c r="E19" s="1032"/>
      <c r="F19" s="1037"/>
      <c r="G19" s="1040"/>
      <c r="H19" s="1040"/>
      <c r="I19" s="1040"/>
      <c r="J19" s="1054"/>
    </row>
    <row r="20" spans="2:10" ht="21.4" customHeight="1">
      <c r="B20" s="1007"/>
      <c r="C20" s="1022"/>
      <c r="D20" s="1022"/>
      <c r="E20" s="1031"/>
      <c r="F20" s="1036" t="s">
        <v>561</v>
      </c>
      <c r="G20" s="1039"/>
      <c r="H20" s="1039"/>
      <c r="I20" s="1043"/>
      <c r="J20" s="1053" t="s">
        <v>241</v>
      </c>
    </row>
    <row r="21" spans="2:10" ht="21.4" customHeight="1">
      <c r="B21" s="1006"/>
      <c r="C21" s="1021"/>
      <c r="D21" s="1021"/>
      <c r="E21" s="1032"/>
      <c r="F21" s="1037"/>
      <c r="G21" s="1040"/>
      <c r="H21" s="1040"/>
      <c r="I21" s="1040"/>
      <c r="J21" s="1054"/>
    </row>
    <row r="22" spans="2:10" ht="21.4" customHeight="1">
      <c r="B22" s="1007"/>
      <c r="C22" s="1022"/>
      <c r="D22" s="1022"/>
      <c r="E22" s="1031"/>
      <c r="F22" s="1036" t="s">
        <v>561</v>
      </c>
      <c r="G22" s="1039"/>
      <c r="H22" s="1039"/>
      <c r="I22" s="1043"/>
      <c r="J22" s="1053" t="s">
        <v>241</v>
      </c>
    </row>
    <row r="23" spans="2:10" ht="21.4" customHeight="1">
      <c r="B23" s="1006"/>
      <c r="C23" s="1021"/>
      <c r="D23" s="1021"/>
      <c r="E23" s="1032"/>
      <c r="F23" s="1037"/>
      <c r="G23" s="1040"/>
      <c r="H23" s="1040"/>
      <c r="I23" s="1040"/>
      <c r="J23" s="1054"/>
    </row>
    <row r="24" spans="2:10" ht="21.4" customHeight="1">
      <c r="B24" s="1007"/>
      <c r="C24" s="1022"/>
      <c r="D24" s="1022"/>
      <c r="E24" s="1031"/>
      <c r="F24" s="1036" t="s">
        <v>561</v>
      </c>
      <c r="G24" s="1039"/>
      <c r="H24" s="1039"/>
      <c r="I24" s="1043"/>
      <c r="J24" s="1053" t="s">
        <v>241</v>
      </c>
    </row>
    <row r="25" spans="2:10" ht="21.4" customHeight="1">
      <c r="B25" s="1003" t="s">
        <v>556</v>
      </c>
      <c r="C25" s="1020"/>
      <c r="D25" s="1020"/>
      <c r="E25" s="1020"/>
      <c r="F25" s="1020"/>
      <c r="G25" s="1020"/>
      <c r="H25" s="1020"/>
      <c r="I25" s="1020"/>
      <c r="J25" s="1050"/>
    </row>
    <row r="26" spans="2:10" ht="21.4" customHeight="1">
      <c r="B26" s="1008" t="s">
        <v>563</v>
      </c>
      <c r="C26" s="1023"/>
      <c r="D26" s="1023"/>
      <c r="E26" s="1023"/>
      <c r="F26" s="1023"/>
      <c r="G26" s="1041" t="s">
        <v>507</v>
      </c>
      <c r="H26" s="1023"/>
      <c r="I26" s="1023"/>
      <c r="J26" s="1045"/>
    </row>
    <row r="27" spans="2:10" ht="21.4" customHeight="1">
      <c r="B27" s="1009"/>
      <c r="C27" s="1024"/>
      <c r="D27" s="1024"/>
      <c r="E27" s="1024"/>
      <c r="F27" s="1024"/>
      <c r="G27" s="1024"/>
      <c r="H27" s="1024"/>
      <c r="I27" s="1024"/>
      <c r="J27" s="1055"/>
    </row>
    <row r="28" spans="2:10" ht="21.4" customHeight="1">
      <c r="B28" s="1010"/>
      <c r="C28" s="1025"/>
      <c r="D28" s="1025"/>
      <c r="E28" s="1025"/>
      <c r="F28" s="1025"/>
      <c r="G28" s="1025"/>
      <c r="H28" s="1025"/>
      <c r="I28" s="1025"/>
      <c r="J28" s="1056"/>
    </row>
    <row r="29" spans="2:10" ht="21.4" customHeight="1">
      <c r="B29" s="1010"/>
      <c r="C29" s="1025"/>
      <c r="D29" s="1025"/>
      <c r="E29" s="1025"/>
      <c r="F29" s="1025"/>
      <c r="G29" s="1025"/>
      <c r="H29" s="1025"/>
      <c r="I29" s="1025"/>
      <c r="J29" s="1056"/>
    </row>
    <row r="30" spans="2:10" ht="21.4" customHeight="1">
      <c r="B30" s="1010"/>
      <c r="C30" s="1025"/>
      <c r="D30" s="1025"/>
      <c r="E30" s="1025"/>
      <c r="F30" s="1025"/>
      <c r="G30" s="1025"/>
      <c r="H30" s="1025"/>
      <c r="I30" s="1025"/>
      <c r="J30" s="1056"/>
    </row>
    <row r="31" spans="2:10" ht="21.4" customHeight="1">
      <c r="B31" s="1011"/>
      <c r="C31" s="1026"/>
      <c r="D31" s="1026"/>
      <c r="E31" s="1026"/>
      <c r="F31" s="1026"/>
      <c r="G31" s="1026"/>
      <c r="H31" s="1026"/>
      <c r="I31" s="1026"/>
      <c r="J31" s="1057"/>
    </row>
    <row r="32" spans="2:10" ht="21.4" customHeight="1">
      <c r="B32" s="1012" t="s">
        <v>535</v>
      </c>
      <c r="C32" t="s">
        <v>564</v>
      </c>
      <c r="J32" s="1058"/>
    </row>
    <row r="33" spans="2:10" ht="21.4" customHeight="1">
      <c r="B33" s="1012"/>
      <c r="J33" s="1058"/>
    </row>
    <row r="34" spans="2:10" ht="21.4" customHeight="1">
      <c r="B34" s="1012"/>
      <c r="J34" s="1058"/>
    </row>
    <row r="35" spans="2:10" ht="21.4" customHeight="1">
      <c r="B35" s="1013"/>
      <c r="C35" s="1027"/>
      <c r="D35" s="1027"/>
      <c r="E35" s="1027"/>
      <c r="F35" s="1027"/>
      <c r="G35" s="1027"/>
      <c r="H35" s="1027"/>
      <c r="I35" s="1027"/>
      <c r="J35" s="1059"/>
    </row>
    <row r="36" spans="2:10" ht="15.95" customHeight="1">
      <c r="B36" s="1014" t="s">
        <v>128</v>
      </c>
      <c r="C36" t="s">
        <v>565</v>
      </c>
    </row>
    <row r="37" spans="2:10" ht="15.95" customHeight="1">
      <c r="B37" s="1015">
        <v>2</v>
      </c>
      <c r="C37" t="s">
        <v>383</v>
      </c>
    </row>
    <row r="38" spans="2:10" ht="7.9" customHeight="1">
      <c r="B38" s="1014"/>
    </row>
    <row r="39" spans="2:10" ht="15.95" customHeight="1">
      <c r="B39" s="1014"/>
    </row>
    <row r="40" spans="2:10" ht="15.95" customHeight="1">
      <c r="B40" s="1014"/>
    </row>
    <row r="41" spans="2:10" ht="15.95" customHeight="1">
      <c r="B41" s="1014"/>
    </row>
  </sheetData>
  <mergeCells count="54">
    <mergeCell ref="B2:J2"/>
    <mergeCell ref="E3:J3"/>
    <mergeCell ref="C4:G4"/>
    <mergeCell ref="C5:G5"/>
    <mergeCell ref="C7:J7"/>
    <mergeCell ref="B8:C8"/>
    <mergeCell ref="D8:J8"/>
    <mergeCell ref="B9:J9"/>
    <mergeCell ref="B10:E10"/>
    <mergeCell ref="F10:I10"/>
    <mergeCell ref="B11:E11"/>
    <mergeCell ref="F11:I11"/>
    <mergeCell ref="B12:E12"/>
    <mergeCell ref="F12:I12"/>
    <mergeCell ref="B13:E13"/>
    <mergeCell ref="F13:I13"/>
    <mergeCell ref="B14:E14"/>
    <mergeCell ref="F14:I14"/>
    <mergeCell ref="B15:E15"/>
    <mergeCell ref="F15:I15"/>
    <mergeCell ref="B16:E16"/>
    <mergeCell ref="F16:I16"/>
    <mergeCell ref="B17:E17"/>
    <mergeCell ref="F17:I17"/>
    <mergeCell ref="B18:E18"/>
    <mergeCell ref="F18:I18"/>
    <mergeCell ref="B19:E19"/>
    <mergeCell ref="F19:I19"/>
    <mergeCell ref="B20:E20"/>
    <mergeCell ref="F20:I20"/>
    <mergeCell ref="B21:E21"/>
    <mergeCell ref="F21:I21"/>
    <mergeCell ref="B22:E22"/>
    <mergeCell ref="F22:I22"/>
    <mergeCell ref="B23:E23"/>
    <mergeCell ref="F23:I23"/>
    <mergeCell ref="B24:E24"/>
    <mergeCell ref="F24:I24"/>
    <mergeCell ref="B25:J25"/>
    <mergeCell ref="B26:F26"/>
    <mergeCell ref="G26:J26"/>
    <mergeCell ref="B27:F27"/>
    <mergeCell ref="G27:J27"/>
    <mergeCell ref="B28:F28"/>
    <mergeCell ref="G28:J28"/>
    <mergeCell ref="B29:F29"/>
    <mergeCell ref="G29:J29"/>
    <mergeCell ref="B30:F30"/>
    <mergeCell ref="G30:J30"/>
    <mergeCell ref="B31:F31"/>
    <mergeCell ref="G31:J31"/>
    <mergeCell ref="H4:H5"/>
    <mergeCell ref="I4:J5"/>
    <mergeCell ref="B6:B7"/>
  </mergeCells>
  <phoneticPr fontId="24"/>
  <printOptions horizontalCentered="1" verticalCentered="1"/>
  <pageMargins left="0.39370078740157483" right="0.39370078740157483" top="0.59055118110236227" bottom="0.39370078740157483" header="0.27559055118110237" footer="0.43307086614173229"/>
  <pageSetup paperSize="9" scale="94" fitToWidth="1" fitToHeight="1" orientation="portrait" usePrinterDefaults="1" blackAndWhite="1" r:id="rId1"/>
  <headerFooter alignWithMargins="0">
    <oddHeader>&amp;R&amp;A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dimension ref="A1:Y38"/>
  <sheetViews>
    <sheetView view="pageBreakPreview" zoomScaleSheetLayoutView="100" workbookViewId="0">
      <selection activeCell="AO21" sqref="AO21"/>
    </sheetView>
  </sheetViews>
  <sheetFormatPr defaultColWidth="7.25" defaultRowHeight="13.5"/>
  <cols>
    <col min="1" max="28" width="3.75" style="425" customWidth="1"/>
    <col min="29" max="16384" width="7.25" style="425"/>
  </cols>
  <sheetData>
    <row r="1" spans="1:25">
      <c r="A1" s="1061"/>
      <c r="B1" s="1061"/>
      <c r="C1" s="1061"/>
      <c r="D1" s="1061"/>
      <c r="E1" s="1062"/>
      <c r="F1" s="1062"/>
      <c r="G1" s="1062"/>
      <c r="H1" s="1062"/>
      <c r="I1" s="1062"/>
      <c r="J1" s="1062"/>
      <c r="K1" s="1062"/>
      <c r="L1" s="1062"/>
      <c r="M1" s="1062"/>
      <c r="N1" s="1062"/>
      <c r="O1" s="1062"/>
      <c r="P1" s="1062"/>
      <c r="Q1" s="1062"/>
      <c r="R1" s="1062"/>
      <c r="S1" s="1062"/>
      <c r="T1" s="1062"/>
      <c r="U1" s="1062"/>
      <c r="V1" s="1062"/>
      <c r="W1" s="1062"/>
      <c r="X1" s="1062"/>
      <c r="Y1" s="1075"/>
    </row>
    <row r="2" spans="1:25" ht="23.25" customHeight="1">
      <c r="A2" s="206" t="s">
        <v>166</v>
      </c>
      <c r="B2" s="1063"/>
      <c r="C2" s="1063"/>
      <c r="D2" s="1063"/>
      <c r="E2" s="206"/>
      <c r="F2" s="1063"/>
      <c r="G2" s="1063"/>
      <c r="H2" s="1063"/>
      <c r="I2" s="1063"/>
      <c r="J2" s="1063"/>
      <c r="K2" s="208"/>
      <c r="L2" s="1062"/>
      <c r="M2" s="206" t="s">
        <v>177</v>
      </c>
      <c r="N2" s="1063"/>
      <c r="O2" s="1063"/>
      <c r="P2" s="1063"/>
      <c r="Q2" s="208"/>
      <c r="R2" s="206"/>
      <c r="S2" s="1063"/>
      <c r="T2" s="1063"/>
      <c r="U2" s="1063"/>
      <c r="V2" s="1063"/>
      <c r="W2" s="1063"/>
      <c r="X2" s="1063"/>
      <c r="Y2" s="208"/>
    </row>
    <row r="3" spans="1:25">
      <c r="A3" s="1062"/>
      <c r="B3" s="1062"/>
      <c r="C3" s="1062"/>
      <c r="D3" s="1062"/>
      <c r="E3" s="1062"/>
      <c r="F3" s="1062"/>
      <c r="G3" s="1062"/>
      <c r="H3" s="1062"/>
      <c r="I3" s="1062"/>
      <c r="J3" s="1062"/>
      <c r="K3" s="1062"/>
      <c r="L3" s="1062"/>
      <c r="M3" s="1062"/>
      <c r="N3" s="1062"/>
      <c r="O3" s="1062"/>
      <c r="P3" s="1062"/>
      <c r="Q3" s="1062"/>
      <c r="R3" s="1062"/>
      <c r="S3" s="1062"/>
      <c r="T3" s="1062"/>
      <c r="U3" s="1062"/>
      <c r="V3" s="1062"/>
      <c r="W3" s="1062"/>
      <c r="X3" s="1062"/>
      <c r="Y3" s="1062"/>
    </row>
    <row r="4" spans="1:25">
      <c r="A4" s="1062"/>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row>
    <row r="5" spans="1:25">
      <c r="A5" s="239" t="s">
        <v>163</v>
      </c>
      <c r="B5" s="239"/>
      <c r="C5" s="239"/>
      <c r="D5" s="239"/>
      <c r="E5" s="239"/>
      <c r="F5" s="239"/>
      <c r="G5" s="239"/>
      <c r="H5" s="239"/>
      <c r="I5" s="239"/>
      <c r="J5" s="239"/>
      <c r="K5" s="239"/>
      <c r="L5" s="239"/>
      <c r="M5" s="239"/>
      <c r="N5" s="239"/>
      <c r="O5" s="239"/>
      <c r="P5" s="239"/>
      <c r="Q5" s="239"/>
      <c r="R5" s="239"/>
      <c r="S5" s="239"/>
      <c r="T5" s="239"/>
      <c r="U5" s="239"/>
      <c r="V5" s="239"/>
      <c r="W5" s="239"/>
      <c r="X5" s="239"/>
      <c r="Y5" s="239"/>
    </row>
    <row r="6" spans="1:25">
      <c r="A6" s="1062"/>
      <c r="B6" s="1062"/>
      <c r="C6" s="1062"/>
      <c r="D6" s="1062"/>
      <c r="E6" s="1062"/>
      <c r="F6" s="1062"/>
      <c r="G6" s="1062"/>
      <c r="H6" s="1062"/>
      <c r="I6" s="1062"/>
      <c r="J6" s="1062"/>
      <c r="K6" s="1062"/>
      <c r="L6" s="1062"/>
      <c r="M6" s="1062"/>
      <c r="N6" s="1062"/>
      <c r="O6" s="1062"/>
      <c r="P6" s="1062"/>
      <c r="Q6" s="1062"/>
      <c r="R6" s="1062"/>
      <c r="S6" s="1062"/>
      <c r="T6" s="1062"/>
      <c r="U6" s="1062"/>
      <c r="V6" s="1062"/>
      <c r="W6" s="1062"/>
      <c r="X6" s="1062"/>
      <c r="Y6" s="1062"/>
    </row>
    <row r="7" spans="1:25">
      <c r="A7" s="1062" t="s">
        <v>889</v>
      </c>
      <c r="B7" s="1062"/>
      <c r="C7" s="1062"/>
      <c r="D7" s="1062"/>
      <c r="E7" s="1062"/>
      <c r="F7" s="1062"/>
      <c r="G7" s="1062"/>
      <c r="H7" s="1062"/>
      <c r="I7" s="1062"/>
      <c r="J7" s="1062"/>
      <c r="K7" s="1062"/>
      <c r="L7" s="1062"/>
      <c r="M7" s="1062"/>
      <c r="N7" s="1062"/>
      <c r="O7" s="1062"/>
      <c r="P7" s="1062"/>
      <c r="Q7" s="1062"/>
      <c r="R7" s="1062"/>
      <c r="S7" s="1062"/>
      <c r="T7" s="1062"/>
      <c r="U7" s="1062"/>
      <c r="V7" s="1062"/>
      <c r="W7" s="1062"/>
      <c r="X7" s="1062"/>
      <c r="Y7" s="1062"/>
    </row>
    <row r="8" spans="1:25" ht="7.5" customHeight="1">
      <c r="A8" s="1062"/>
      <c r="B8" s="1062"/>
      <c r="C8" s="1062"/>
      <c r="D8" s="1062"/>
      <c r="E8" s="1062"/>
      <c r="F8" s="1062"/>
      <c r="G8" s="1062"/>
      <c r="H8" s="1062"/>
      <c r="I8" s="1062"/>
      <c r="J8" s="1062"/>
      <c r="K8" s="1062"/>
      <c r="L8" s="1062"/>
      <c r="M8" s="1062"/>
      <c r="N8" s="1062"/>
      <c r="O8" s="1062"/>
      <c r="P8" s="1062"/>
      <c r="Q8" s="1062"/>
      <c r="R8" s="1062"/>
      <c r="S8" s="1062"/>
      <c r="T8" s="1062"/>
      <c r="U8" s="1062"/>
      <c r="V8" s="1062"/>
      <c r="W8" s="1062"/>
      <c r="X8" s="1062"/>
      <c r="Y8" s="1062"/>
    </row>
    <row r="9" spans="1:25" ht="18" customHeight="1">
      <c r="A9" s="1062"/>
      <c r="B9" s="1064" t="s">
        <v>787</v>
      </c>
      <c r="C9" s="1064"/>
      <c r="D9" s="1064"/>
      <c r="E9" s="1064"/>
      <c r="F9" s="1064"/>
      <c r="G9" s="1064"/>
      <c r="H9" s="1064"/>
      <c r="I9" s="1064"/>
      <c r="J9" s="1064"/>
      <c r="K9" s="1064"/>
      <c r="L9" s="1064"/>
      <c r="M9" s="1064" t="s">
        <v>879</v>
      </c>
      <c r="N9" s="1064"/>
      <c r="O9" s="1064"/>
      <c r="P9" s="1064"/>
      <c r="Q9" s="1064"/>
      <c r="R9" s="206" t="s">
        <v>603</v>
      </c>
      <c r="S9" s="1063"/>
      <c r="T9" s="1063"/>
      <c r="U9" s="1063"/>
      <c r="V9" s="1063"/>
      <c r="W9" s="1063"/>
      <c r="X9" s="1063"/>
      <c r="Y9" s="208"/>
    </row>
    <row r="10" spans="1:25" ht="18" customHeight="1">
      <c r="A10" s="1062"/>
      <c r="B10" s="1065" t="s">
        <v>890</v>
      </c>
      <c r="C10" s="1065"/>
      <c r="D10" s="1065"/>
      <c r="E10" s="1065"/>
      <c r="F10" s="1065"/>
      <c r="G10" s="1065"/>
      <c r="H10" s="1065"/>
      <c r="I10" s="1065"/>
      <c r="J10" s="1065"/>
      <c r="K10" s="1065"/>
      <c r="L10" s="1065"/>
      <c r="M10" s="1064"/>
      <c r="N10" s="1064"/>
      <c r="O10" s="1064"/>
      <c r="P10" s="1064"/>
      <c r="Q10" s="1064"/>
      <c r="R10" s="206"/>
      <c r="S10" s="1063"/>
      <c r="T10" s="1063"/>
      <c r="U10" s="1063"/>
      <c r="V10" s="1063"/>
      <c r="W10" s="1063"/>
      <c r="X10" s="1063"/>
      <c r="Y10" s="208"/>
    </row>
    <row r="11" spans="1:25" ht="18" customHeight="1">
      <c r="A11" s="1062"/>
      <c r="B11" s="1065" t="s">
        <v>453</v>
      </c>
      <c r="C11" s="1065"/>
      <c r="D11" s="1065"/>
      <c r="E11" s="1065"/>
      <c r="F11" s="1065"/>
      <c r="G11" s="1065"/>
      <c r="H11" s="1065"/>
      <c r="I11" s="1065"/>
      <c r="J11" s="1065"/>
      <c r="K11" s="1065"/>
      <c r="L11" s="1065"/>
      <c r="M11" s="1064"/>
      <c r="N11" s="1064"/>
      <c r="O11" s="1064"/>
      <c r="P11" s="1064"/>
      <c r="Q11" s="1064"/>
      <c r="R11" s="206"/>
      <c r="S11" s="1063"/>
      <c r="T11" s="1063"/>
      <c r="U11" s="1063"/>
      <c r="V11" s="1063"/>
      <c r="W11" s="1063"/>
      <c r="X11" s="1063"/>
      <c r="Y11" s="208"/>
    </row>
    <row r="12" spans="1:25" ht="18" customHeight="1">
      <c r="A12" s="1062"/>
      <c r="B12" s="1065" t="s">
        <v>349</v>
      </c>
      <c r="C12" s="1065"/>
      <c r="D12" s="1065"/>
      <c r="E12" s="1065"/>
      <c r="F12" s="1065"/>
      <c r="G12" s="1065"/>
      <c r="H12" s="1065"/>
      <c r="I12" s="1065"/>
      <c r="J12" s="1065"/>
      <c r="K12" s="1065"/>
      <c r="L12" s="1065"/>
      <c r="M12" s="1064"/>
      <c r="N12" s="1064"/>
      <c r="O12" s="1064"/>
      <c r="P12" s="1064"/>
      <c r="Q12" s="1064"/>
      <c r="R12" s="206"/>
      <c r="S12" s="1063"/>
      <c r="T12" s="1063"/>
      <c r="U12" s="1063"/>
      <c r="V12" s="1063"/>
      <c r="W12" s="1063"/>
      <c r="X12" s="1063"/>
      <c r="Y12" s="208"/>
    </row>
    <row r="13" spans="1:25" ht="18" customHeight="1">
      <c r="A13" s="1062"/>
      <c r="B13" s="1065" t="s">
        <v>652</v>
      </c>
      <c r="C13" s="1065"/>
      <c r="D13" s="1065"/>
      <c r="E13" s="1065"/>
      <c r="F13" s="1065"/>
      <c r="G13" s="1065"/>
      <c r="H13" s="1065"/>
      <c r="I13" s="1065"/>
      <c r="J13" s="1065"/>
      <c r="K13" s="1065"/>
      <c r="L13" s="1065"/>
      <c r="M13" s="1064"/>
      <c r="N13" s="1064"/>
      <c r="O13" s="1064"/>
      <c r="P13" s="1064"/>
      <c r="Q13" s="1064"/>
      <c r="R13" s="206"/>
      <c r="S13" s="1063"/>
      <c r="T13" s="1063"/>
      <c r="U13" s="1063"/>
      <c r="V13" s="1063"/>
      <c r="W13" s="1063"/>
      <c r="X13" s="1063"/>
      <c r="Y13" s="208"/>
    </row>
    <row r="14" spans="1:25" ht="18" customHeight="1">
      <c r="A14" s="1062"/>
      <c r="B14" s="1066" t="s">
        <v>261</v>
      </c>
      <c r="C14" s="1070"/>
      <c r="D14" s="1070"/>
      <c r="E14" s="1070"/>
      <c r="F14" s="1070"/>
      <c r="G14" s="1070"/>
      <c r="H14" s="1070"/>
      <c r="I14" s="1070"/>
      <c r="J14" s="1070"/>
      <c r="K14" s="1070"/>
      <c r="L14" s="1074"/>
      <c r="M14" s="206"/>
      <c r="N14" s="1063"/>
      <c r="O14" s="1063"/>
      <c r="P14" s="1063"/>
      <c r="Q14" s="208"/>
      <c r="R14" s="206"/>
      <c r="S14" s="1063"/>
      <c r="T14" s="1063"/>
      <c r="U14" s="1063"/>
      <c r="V14" s="1063"/>
      <c r="W14" s="1063"/>
      <c r="X14" s="1063"/>
      <c r="Y14" s="208"/>
    </row>
    <row r="15" spans="1:25" ht="18" customHeight="1">
      <c r="A15" s="1062"/>
      <c r="B15" s="1065" t="s">
        <v>379</v>
      </c>
      <c r="C15" s="1065"/>
      <c r="D15" s="1065"/>
      <c r="E15" s="1065"/>
      <c r="F15" s="1065"/>
      <c r="G15" s="1065"/>
      <c r="H15" s="1065"/>
      <c r="I15" s="1065"/>
      <c r="J15" s="1065"/>
      <c r="K15" s="1065"/>
      <c r="L15" s="1065"/>
      <c r="M15" s="206"/>
      <c r="N15" s="1063"/>
      <c r="O15" s="1063"/>
      <c r="P15" s="1063"/>
      <c r="Q15" s="208"/>
      <c r="R15" s="206"/>
      <c r="S15" s="1063"/>
      <c r="T15" s="1063"/>
      <c r="U15" s="1063"/>
      <c r="V15" s="1063"/>
      <c r="W15" s="1063"/>
      <c r="X15" s="1063"/>
      <c r="Y15" s="208"/>
    </row>
    <row r="16" spans="1:25" ht="18" customHeight="1">
      <c r="A16" s="1062"/>
      <c r="B16" s="1065" t="s">
        <v>120</v>
      </c>
      <c r="C16" s="1065"/>
      <c r="D16" s="1065"/>
      <c r="E16" s="1065"/>
      <c r="F16" s="1065"/>
      <c r="G16" s="1065"/>
      <c r="H16" s="1065"/>
      <c r="I16" s="1065"/>
      <c r="J16" s="1065"/>
      <c r="K16" s="1065"/>
      <c r="L16" s="1065"/>
      <c r="M16" s="1064"/>
      <c r="N16" s="1064"/>
      <c r="O16" s="1064"/>
      <c r="P16" s="1064"/>
      <c r="Q16" s="1064"/>
      <c r="R16" s="206"/>
      <c r="S16" s="1063"/>
      <c r="T16" s="1063"/>
      <c r="U16" s="1063"/>
      <c r="V16" s="1063"/>
      <c r="W16" s="1063"/>
      <c r="X16" s="1063"/>
      <c r="Y16" s="208"/>
    </row>
    <row r="17" spans="1:25" ht="18" customHeight="1">
      <c r="A17" s="1062"/>
      <c r="B17" s="1065" t="s">
        <v>891</v>
      </c>
      <c r="C17" s="1065"/>
      <c r="D17" s="1065"/>
      <c r="E17" s="1065"/>
      <c r="F17" s="1065"/>
      <c r="G17" s="1065"/>
      <c r="H17" s="1065"/>
      <c r="I17" s="1065"/>
      <c r="J17" s="1065"/>
      <c r="K17" s="1065"/>
      <c r="L17" s="1065"/>
      <c r="M17" s="206"/>
      <c r="N17" s="1063"/>
      <c r="O17" s="1063"/>
      <c r="P17" s="1063"/>
      <c r="Q17" s="208"/>
      <c r="R17" s="206"/>
      <c r="S17" s="1063"/>
      <c r="T17" s="1063"/>
      <c r="U17" s="1063"/>
      <c r="V17" s="1063"/>
      <c r="W17" s="1063"/>
      <c r="X17" s="1063"/>
      <c r="Y17" s="208"/>
    </row>
    <row r="18" spans="1:25" ht="18" customHeight="1">
      <c r="A18" s="1062"/>
      <c r="B18" s="1065" t="s">
        <v>892</v>
      </c>
      <c r="C18" s="1065"/>
      <c r="D18" s="1065"/>
      <c r="E18" s="1065"/>
      <c r="F18" s="1065"/>
      <c r="G18" s="1065"/>
      <c r="H18" s="1065"/>
      <c r="I18" s="1065"/>
      <c r="J18" s="1065"/>
      <c r="K18" s="1065"/>
      <c r="L18" s="1065"/>
      <c r="M18" s="1064"/>
      <c r="N18" s="1064"/>
      <c r="O18" s="1064"/>
      <c r="P18" s="1064"/>
      <c r="Q18" s="1064"/>
      <c r="R18" s="206"/>
      <c r="S18" s="1063"/>
      <c r="T18" s="1063"/>
      <c r="U18" s="1063"/>
      <c r="V18" s="1063"/>
      <c r="W18" s="1063"/>
      <c r="X18" s="1063"/>
      <c r="Y18" s="208"/>
    </row>
    <row r="19" spans="1:25" ht="18" customHeight="1">
      <c r="A19" s="1062"/>
      <c r="B19" s="1065" t="s">
        <v>313</v>
      </c>
      <c r="C19" s="1065"/>
      <c r="D19" s="1065"/>
      <c r="E19" s="1065"/>
      <c r="F19" s="1065"/>
      <c r="G19" s="1065"/>
      <c r="H19" s="1065"/>
      <c r="I19" s="1065"/>
      <c r="J19" s="1065"/>
      <c r="K19" s="1065"/>
      <c r="L19" s="1065"/>
      <c r="M19" s="1064"/>
      <c r="N19" s="1064"/>
      <c r="O19" s="1064"/>
      <c r="P19" s="1064"/>
      <c r="Q19" s="1064"/>
      <c r="R19" s="206"/>
      <c r="S19" s="1063"/>
      <c r="T19" s="1063"/>
      <c r="U19" s="1063"/>
      <c r="V19" s="1063"/>
      <c r="W19" s="1063"/>
      <c r="X19" s="1063"/>
      <c r="Y19" s="208"/>
    </row>
    <row r="20" spans="1:25" ht="18" customHeight="1">
      <c r="A20" s="1062"/>
      <c r="B20" s="1065" t="s">
        <v>893</v>
      </c>
      <c r="C20" s="1065"/>
      <c r="D20" s="1065"/>
      <c r="E20" s="1065"/>
      <c r="F20" s="1065"/>
      <c r="G20" s="1065"/>
      <c r="H20" s="1065"/>
      <c r="I20" s="1065"/>
      <c r="J20" s="1065"/>
      <c r="K20" s="1065"/>
      <c r="L20" s="1065"/>
      <c r="M20" s="1064"/>
      <c r="N20" s="1064"/>
      <c r="O20" s="1064"/>
      <c r="P20" s="1064"/>
      <c r="Q20" s="1064"/>
      <c r="R20" s="206"/>
      <c r="S20" s="1063"/>
      <c r="T20" s="1063"/>
      <c r="U20" s="1063"/>
      <c r="V20" s="1063"/>
      <c r="W20" s="1063"/>
      <c r="X20" s="1063"/>
      <c r="Y20" s="208"/>
    </row>
    <row r="21" spans="1:25" ht="18" customHeight="1">
      <c r="A21" s="1062"/>
      <c r="B21" s="1065" t="s">
        <v>334</v>
      </c>
      <c r="C21" s="1065"/>
      <c r="D21" s="1065"/>
      <c r="E21" s="1065"/>
      <c r="F21" s="1065"/>
      <c r="G21" s="1065"/>
      <c r="H21" s="1065"/>
      <c r="I21" s="1065"/>
      <c r="J21" s="1065"/>
      <c r="K21" s="1065"/>
      <c r="L21" s="1065"/>
      <c r="M21" s="1064"/>
      <c r="N21" s="1064"/>
      <c r="O21" s="1064"/>
      <c r="P21" s="1064"/>
      <c r="Q21" s="1064"/>
      <c r="R21" s="206"/>
      <c r="S21" s="1063"/>
      <c r="T21" s="1063"/>
      <c r="U21" s="1063"/>
      <c r="V21" s="1063"/>
      <c r="W21" s="1063"/>
      <c r="X21" s="1063"/>
      <c r="Y21" s="208"/>
    </row>
    <row r="22" spans="1:25" ht="18" customHeight="1">
      <c r="A22" s="1062"/>
      <c r="B22" s="1065" t="s">
        <v>519</v>
      </c>
      <c r="C22" s="1065"/>
      <c r="D22" s="1065"/>
      <c r="E22" s="1065"/>
      <c r="F22" s="1065"/>
      <c r="G22" s="1065"/>
      <c r="H22" s="1065"/>
      <c r="I22" s="1065"/>
      <c r="J22" s="1065"/>
      <c r="K22" s="1065"/>
      <c r="L22" s="1065"/>
      <c r="M22" s="1064"/>
      <c r="N22" s="1064"/>
      <c r="O22" s="1064"/>
      <c r="P22" s="1064"/>
      <c r="Q22" s="1064"/>
      <c r="R22" s="206"/>
      <c r="S22" s="1063"/>
      <c r="T22" s="1063"/>
      <c r="U22" s="1063"/>
      <c r="V22" s="1063"/>
      <c r="W22" s="1063"/>
      <c r="X22" s="1063"/>
      <c r="Y22" s="208"/>
    </row>
    <row r="23" spans="1:25" ht="18" customHeight="1">
      <c r="A23" s="1062"/>
      <c r="B23" s="1065" t="s">
        <v>684</v>
      </c>
      <c r="C23" s="1065"/>
      <c r="D23" s="1065"/>
      <c r="E23" s="1065"/>
      <c r="F23" s="1065"/>
      <c r="G23" s="1065"/>
      <c r="H23" s="1065"/>
      <c r="I23" s="1065"/>
      <c r="J23" s="1065"/>
      <c r="K23" s="1065"/>
      <c r="L23" s="1065"/>
      <c r="M23" s="1064"/>
      <c r="N23" s="1064"/>
      <c r="O23" s="1064"/>
      <c r="P23" s="1064"/>
      <c r="Q23" s="1064"/>
      <c r="R23" s="206"/>
      <c r="S23" s="1063"/>
      <c r="T23" s="1063"/>
      <c r="U23" s="1063"/>
      <c r="V23" s="1063"/>
      <c r="W23" s="1063"/>
      <c r="X23" s="1063"/>
      <c r="Y23" s="208"/>
    </row>
    <row r="24" spans="1:25" ht="18" customHeight="1">
      <c r="A24" s="1062"/>
      <c r="B24" s="1065" t="s">
        <v>894</v>
      </c>
      <c r="C24" s="1065"/>
      <c r="D24" s="1065"/>
      <c r="E24" s="1065"/>
      <c r="F24" s="1065"/>
      <c r="G24" s="1065"/>
      <c r="H24" s="1065"/>
      <c r="I24" s="1065"/>
      <c r="J24" s="1065"/>
      <c r="K24" s="1065"/>
      <c r="L24" s="1065"/>
      <c r="M24" s="1064"/>
      <c r="N24" s="1064"/>
      <c r="O24" s="1064"/>
      <c r="P24" s="1064"/>
      <c r="Q24" s="1064"/>
      <c r="R24" s="206"/>
      <c r="S24" s="1063"/>
      <c r="T24" s="1063"/>
      <c r="U24" s="1063"/>
      <c r="V24" s="1063"/>
      <c r="W24" s="1063"/>
      <c r="X24" s="1063"/>
      <c r="Y24" s="208"/>
    </row>
    <row r="25" spans="1:25" ht="18" customHeight="1">
      <c r="A25" s="1062"/>
      <c r="B25" s="1066" t="s">
        <v>404</v>
      </c>
      <c r="C25" s="1070"/>
      <c r="D25" s="1070"/>
      <c r="E25" s="1070"/>
      <c r="F25" s="1070"/>
      <c r="G25" s="1070"/>
      <c r="H25" s="1070"/>
      <c r="I25" s="1070"/>
      <c r="J25" s="1070"/>
      <c r="K25" s="1070"/>
      <c r="L25" s="1074"/>
      <c r="M25" s="206"/>
      <c r="N25" s="1063"/>
      <c r="O25" s="1063"/>
      <c r="P25" s="1063"/>
      <c r="Q25" s="208"/>
      <c r="R25" s="206"/>
      <c r="S25" s="1063"/>
      <c r="T25" s="1063"/>
      <c r="U25" s="1063"/>
      <c r="V25" s="1063"/>
      <c r="W25" s="1063"/>
      <c r="X25" s="1063"/>
      <c r="Y25" s="208"/>
    </row>
    <row r="26" spans="1:25" ht="18" customHeight="1">
      <c r="A26" s="1062"/>
      <c r="B26" s="1065" t="s">
        <v>895</v>
      </c>
      <c r="C26" s="1065"/>
      <c r="D26" s="1065"/>
      <c r="E26" s="1065"/>
      <c r="F26" s="1065"/>
      <c r="G26" s="1065"/>
      <c r="H26" s="1065"/>
      <c r="I26" s="1065"/>
      <c r="J26" s="1065"/>
      <c r="K26" s="1065"/>
      <c r="L26" s="1065"/>
      <c r="M26" s="1064"/>
      <c r="N26" s="1064"/>
      <c r="O26" s="1064"/>
      <c r="P26" s="1064"/>
      <c r="Q26" s="1064"/>
      <c r="R26" s="206"/>
      <c r="S26" s="1063"/>
      <c r="T26" s="1063"/>
      <c r="U26" s="1063"/>
      <c r="V26" s="1063"/>
      <c r="W26" s="1063"/>
      <c r="X26" s="1063"/>
      <c r="Y26" s="208"/>
    </row>
    <row r="27" spans="1:25" ht="18" customHeight="1">
      <c r="A27" s="1062"/>
      <c r="B27" s="1065" t="s">
        <v>896</v>
      </c>
      <c r="C27" s="1065"/>
      <c r="D27" s="1065"/>
      <c r="E27" s="1065"/>
      <c r="F27" s="1065"/>
      <c r="G27" s="1065"/>
      <c r="H27" s="1065"/>
      <c r="I27" s="1065"/>
      <c r="J27" s="1065"/>
      <c r="K27" s="1065"/>
      <c r="L27" s="1065"/>
      <c r="M27" s="1064"/>
      <c r="N27" s="1064"/>
      <c r="O27" s="1064"/>
      <c r="P27" s="1064"/>
      <c r="Q27" s="1064"/>
      <c r="R27" s="206"/>
      <c r="S27" s="1063"/>
      <c r="T27" s="1063"/>
      <c r="U27" s="1063"/>
      <c r="V27" s="1063"/>
      <c r="W27" s="1063"/>
      <c r="X27" s="1063"/>
      <c r="Y27" s="208"/>
    </row>
    <row r="28" spans="1:25" ht="18" customHeight="1">
      <c r="A28" s="1062"/>
      <c r="B28" s="1065" t="s">
        <v>897</v>
      </c>
      <c r="C28" s="1065"/>
      <c r="D28" s="1065"/>
      <c r="E28" s="1065"/>
      <c r="F28" s="1065"/>
      <c r="G28" s="1065"/>
      <c r="H28" s="1065"/>
      <c r="I28" s="1065"/>
      <c r="J28" s="1065"/>
      <c r="K28" s="1065"/>
      <c r="L28" s="1065"/>
      <c r="M28" s="1064"/>
      <c r="N28" s="1064"/>
      <c r="O28" s="1064"/>
      <c r="P28" s="1064"/>
      <c r="Q28" s="1064"/>
      <c r="R28" s="206"/>
      <c r="S28" s="1063"/>
      <c r="T28" s="1063"/>
      <c r="U28" s="1063"/>
      <c r="V28" s="1063"/>
      <c r="W28" s="1063"/>
      <c r="X28" s="1063"/>
      <c r="Y28" s="208"/>
    </row>
    <row r="29" spans="1:25" ht="18" customHeight="1">
      <c r="A29" s="1062"/>
      <c r="B29" s="1065" t="s">
        <v>898</v>
      </c>
      <c r="C29" s="1065"/>
      <c r="D29" s="1065"/>
      <c r="E29" s="1065"/>
      <c r="F29" s="1065"/>
      <c r="G29" s="1065"/>
      <c r="H29" s="1065"/>
      <c r="I29" s="1065"/>
      <c r="J29" s="1065"/>
      <c r="K29" s="1065"/>
      <c r="L29" s="1065"/>
      <c r="M29" s="1064"/>
      <c r="N29" s="1064"/>
      <c r="O29" s="1064"/>
      <c r="P29" s="1064"/>
      <c r="Q29" s="1064"/>
      <c r="R29" s="206"/>
      <c r="S29" s="1063"/>
      <c r="T29" s="1063"/>
      <c r="U29" s="1063"/>
      <c r="V29" s="1063"/>
      <c r="W29" s="1063"/>
      <c r="X29" s="1063"/>
      <c r="Y29" s="208"/>
    </row>
    <row r="30" spans="1:25" ht="18" customHeight="1">
      <c r="A30" s="1062"/>
      <c r="B30" s="1065" t="s">
        <v>875</v>
      </c>
      <c r="C30" s="1065"/>
      <c r="D30" s="1065"/>
      <c r="E30" s="1065"/>
      <c r="F30" s="1065"/>
      <c r="G30" s="1065"/>
      <c r="H30" s="1065"/>
      <c r="I30" s="1065"/>
      <c r="J30" s="1065"/>
      <c r="K30" s="1065"/>
      <c r="L30" s="1065"/>
      <c r="M30" s="1064"/>
      <c r="N30" s="1064"/>
      <c r="O30" s="1064"/>
      <c r="P30" s="1064"/>
      <c r="Q30" s="1064"/>
      <c r="R30" s="206"/>
      <c r="S30" s="1063"/>
      <c r="T30" s="1063"/>
      <c r="U30" s="1063"/>
      <c r="V30" s="1063"/>
      <c r="W30" s="1063"/>
      <c r="X30" s="1063"/>
      <c r="Y30" s="208"/>
    </row>
    <row r="31" spans="1:25" ht="18" customHeight="1">
      <c r="A31" s="1062"/>
      <c r="B31" s="1065" t="s">
        <v>544</v>
      </c>
      <c r="C31" s="1065"/>
      <c r="D31" s="1065"/>
      <c r="E31" s="1065"/>
      <c r="F31" s="1065"/>
      <c r="G31" s="1065"/>
      <c r="H31" s="1065"/>
      <c r="I31" s="1065"/>
      <c r="J31" s="1065"/>
      <c r="K31" s="1065"/>
      <c r="L31" s="1065"/>
      <c r="M31" s="1064"/>
      <c r="N31" s="1064"/>
      <c r="O31" s="1064"/>
      <c r="P31" s="1064"/>
      <c r="Q31" s="1064"/>
      <c r="R31" s="206"/>
      <c r="S31" s="1063"/>
      <c r="T31" s="1063"/>
      <c r="U31" s="1063"/>
      <c r="V31" s="1063"/>
      <c r="W31" s="1063"/>
      <c r="X31" s="1063"/>
      <c r="Y31" s="208"/>
    </row>
    <row r="32" spans="1:25" ht="18" customHeight="1">
      <c r="A32" s="1062"/>
      <c r="B32" s="1065" t="s">
        <v>899</v>
      </c>
      <c r="C32" s="1065"/>
      <c r="D32" s="1065"/>
      <c r="E32" s="1065"/>
      <c r="F32" s="1065"/>
      <c r="G32" s="1065"/>
      <c r="H32" s="1065"/>
      <c r="I32" s="1065"/>
      <c r="J32" s="1065"/>
      <c r="K32" s="1065"/>
      <c r="L32" s="1065"/>
      <c r="M32" s="1064"/>
      <c r="N32" s="1064"/>
      <c r="O32" s="1064"/>
      <c r="P32" s="1064"/>
      <c r="Q32" s="1064"/>
      <c r="R32" s="206"/>
      <c r="S32" s="1063"/>
      <c r="T32" s="1063"/>
      <c r="U32" s="1063"/>
      <c r="V32" s="1063"/>
      <c r="W32" s="1063"/>
      <c r="X32" s="1063"/>
      <c r="Y32" s="208"/>
    </row>
    <row r="33" spans="1:25">
      <c r="A33" s="1062"/>
      <c r="B33" s="1062"/>
      <c r="C33" s="1062"/>
      <c r="D33" s="1062"/>
      <c r="E33" s="1062"/>
      <c r="F33" s="1062"/>
      <c r="G33" s="1062"/>
      <c r="H33" s="1062"/>
      <c r="I33" s="1062"/>
      <c r="J33" s="1062"/>
      <c r="K33" s="1062"/>
      <c r="L33" s="1062"/>
      <c r="M33" s="1062"/>
      <c r="N33" s="1062"/>
      <c r="O33" s="1062"/>
      <c r="P33" s="1062"/>
      <c r="Q33" s="1062"/>
      <c r="R33" s="1062"/>
      <c r="S33" s="1062"/>
      <c r="T33" s="1062"/>
      <c r="U33" s="1062"/>
      <c r="V33" s="1062"/>
      <c r="W33" s="1062"/>
      <c r="X33" s="1062"/>
      <c r="Y33" s="1062"/>
    </row>
    <row r="34" spans="1:25" ht="13.5" customHeight="1">
      <c r="A34" s="1062"/>
      <c r="B34" s="1067" t="s">
        <v>831</v>
      </c>
      <c r="C34" s="1071"/>
      <c r="D34" s="1071"/>
      <c r="E34" s="1071"/>
      <c r="F34" s="1071"/>
      <c r="G34" s="1071"/>
      <c r="H34" s="1071"/>
      <c r="I34" s="1071"/>
      <c r="J34" s="1071"/>
      <c r="K34" s="1071"/>
      <c r="L34" s="1071"/>
      <c r="M34" s="1071"/>
      <c r="N34" s="1071"/>
      <c r="O34" s="1071"/>
      <c r="P34" s="1071"/>
      <c r="Q34" s="1071"/>
      <c r="R34" s="1071"/>
      <c r="S34" s="1071"/>
      <c r="T34" s="1071"/>
      <c r="U34" s="1064" t="s">
        <v>900</v>
      </c>
      <c r="V34" s="1064"/>
      <c r="W34" s="1064"/>
      <c r="X34" s="1064"/>
      <c r="Y34" s="1064"/>
    </row>
    <row r="35" spans="1:25">
      <c r="A35" s="1062"/>
      <c r="B35" s="1068"/>
      <c r="C35" s="1072"/>
      <c r="D35" s="1072"/>
      <c r="E35" s="1072"/>
      <c r="F35" s="1072"/>
      <c r="G35" s="1072"/>
      <c r="H35" s="1072"/>
      <c r="I35" s="1072"/>
      <c r="J35" s="1072"/>
      <c r="K35" s="1072"/>
      <c r="L35" s="1072"/>
      <c r="M35" s="1072"/>
      <c r="N35" s="1072"/>
      <c r="O35" s="1072"/>
      <c r="P35" s="1072"/>
      <c r="Q35" s="1072"/>
      <c r="R35" s="1072"/>
      <c r="S35" s="1072"/>
      <c r="T35" s="1072"/>
      <c r="U35" s="1064"/>
      <c r="V35" s="1064"/>
      <c r="W35" s="1064"/>
      <c r="X35" s="1064"/>
      <c r="Y35" s="1064"/>
    </row>
    <row r="36" spans="1:25">
      <c r="A36" s="1062"/>
      <c r="B36" s="1069"/>
      <c r="C36" s="1073"/>
      <c r="D36" s="1073"/>
      <c r="E36" s="1073"/>
      <c r="F36" s="1073"/>
      <c r="G36" s="1073"/>
      <c r="H36" s="1073"/>
      <c r="I36" s="1073"/>
      <c r="J36" s="1073"/>
      <c r="K36" s="1073"/>
      <c r="L36" s="1073"/>
      <c r="M36" s="1073"/>
      <c r="N36" s="1073"/>
      <c r="O36" s="1073"/>
      <c r="P36" s="1073"/>
      <c r="Q36" s="1073"/>
      <c r="R36" s="1073"/>
      <c r="S36" s="1073"/>
      <c r="T36" s="1073"/>
      <c r="U36" s="1064"/>
      <c r="V36" s="1064"/>
      <c r="W36" s="1064"/>
      <c r="X36" s="1064"/>
      <c r="Y36" s="1064"/>
    </row>
    <row r="37" spans="1:25">
      <c r="A37" s="1062"/>
      <c r="B37" s="1062"/>
      <c r="C37" s="1062"/>
      <c r="D37" s="1062"/>
      <c r="E37" s="1062"/>
      <c r="F37" s="1062"/>
      <c r="G37" s="1062"/>
      <c r="H37" s="1062"/>
      <c r="I37" s="1062"/>
      <c r="J37" s="1062"/>
      <c r="K37" s="1062"/>
      <c r="L37" s="1062"/>
      <c r="M37" s="1062"/>
      <c r="N37" s="1062"/>
      <c r="O37" s="1062"/>
      <c r="P37" s="1062"/>
      <c r="Q37" s="1062"/>
      <c r="R37" s="1062"/>
      <c r="S37" s="1062"/>
      <c r="T37" s="1062"/>
      <c r="U37" s="1062"/>
      <c r="V37" s="1062"/>
      <c r="W37" s="1062"/>
      <c r="X37" s="1062"/>
      <c r="Y37" s="1062"/>
    </row>
    <row r="38" spans="1:25">
      <c r="A38" s="1062"/>
      <c r="B38" s="1062"/>
      <c r="C38" s="1062"/>
      <c r="D38" s="1062"/>
      <c r="E38" s="1062"/>
      <c r="F38" s="1062"/>
      <c r="G38" s="1062"/>
      <c r="H38" s="1062"/>
      <c r="I38" s="1062"/>
      <c r="J38" s="1062"/>
      <c r="K38" s="1062"/>
      <c r="L38" s="1062"/>
      <c r="M38" s="1062"/>
      <c r="N38" s="1062"/>
      <c r="O38" s="1062"/>
      <c r="P38" s="1062"/>
      <c r="Q38" s="1062"/>
      <c r="R38" s="1062"/>
      <c r="S38" s="1062"/>
      <c r="T38" s="1062"/>
      <c r="U38" s="1062"/>
      <c r="V38" s="1062"/>
      <c r="W38" s="1062"/>
      <c r="X38" s="1062"/>
      <c r="Y38" s="1062"/>
    </row>
  </sheetData>
  <mergeCells count="79">
    <mergeCell ref="A2:D2"/>
    <mergeCell ref="E2:K2"/>
    <mergeCell ref="M2:Q2"/>
    <mergeCell ref="R2:Y2"/>
    <mergeCell ref="A5:Y5"/>
    <mergeCell ref="B9:L9"/>
    <mergeCell ref="M9:Q9"/>
    <mergeCell ref="R9:Y9"/>
    <mergeCell ref="B10:L10"/>
    <mergeCell ref="M10:Q10"/>
    <mergeCell ref="R10:Y10"/>
    <mergeCell ref="B11:L11"/>
    <mergeCell ref="M11:Q11"/>
    <mergeCell ref="R11:Y11"/>
    <mergeCell ref="B12:L12"/>
    <mergeCell ref="M12:Q12"/>
    <mergeCell ref="R12:Y12"/>
    <mergeCell ref="B13:L13"/>
    <mergeCell ref="M13:Q13"/>
    <mergeCell ref="R13:Y13"/>
    <mergeCell ref="B14:L14"/>
    <mergeCell ref="M14:Q14"/>
    <mergeCell ref="R14:Y14"/>
    <mergeCell ref="B15:L15"/>
    <mergeCell ref="M15:Q15"/>
    <mergeCell ref="R15:Y15"/>
    <mergeCell ref="B16:L16"/>
    <mergeCell ref="M16:Q16"/>
    <mergeCell ref="R16:Y16"/>
    <mergeCell ref="B17:L17"/>
    <mergeCell ref="M17:Q17"/>
    <mergeCell ref="R17:Y17"/>
    <mergeCell ref="B18:L18"/>
    <mergeCell ref="M18:Q18"/>
    <mergeCell ref="R18:Y18"/>
    <mergeCell ref="B19:L19"/>
    <mergeCell ref="M19:Q19"/>
    <mergeCell ref="R19:Y19"/>
    <mergeCell ref="B20:L20"/>
    <mergeCell ref="M20:Q20"/>
    <mergeCell ref="R20:Y20"/>
    <mergeCell ref="B21:L21"/>
    <mergeCell ref="M21:Q21"/>
    <mergeCell ref="R21:Y21"/>
    <mergeCell ref="B22:L22"/>
    <mergeCell ref="M22:Q22"/>
    <mergeCell ref="R22:Y22"/>
    <mergeCell ref="B23:L23"/>
    <mergeCell ref="M23:Q23"/>
    <mergeCell ref="R23:Y23"/>
    <mergeCell ref="B24:L24"/>
    <mergeCell ref="M24:Q24"/>
    <mergeCell ref="R24:Y24"/>
    <mergeCell ref="B25:L25"/>
    <mergeCell ref="M25:Q25"/>
    <mergeCell ref="R25:Y25"/>
    <mergeCell ref="B26:L26"/>
    <mergeCell ref="M26:Q26"/>
    <mergeCell ref="R26:Y26"/>
    <mergeCell ref="B27:L27"/>
    <mergeCell ref="M27:Q27"/>
    <mergeCell ref="R27:Y27"/>
    <mergeCell ref="B28:L28"/>
    <mergeCell ref="M28:Q28"/>
    <mergeCell ref="R28:Y28"/>
    <mergeCell ref="B29:L29"/>
    <mergeCell ref="M29:Q29"/>
    <mergeCell ref="R29:Y29"/>
    <mergeCell ref="B30:L30"/>
    <mergeCell ref="M30:Q30"/>
    <mergeCell ref="R30:Y30"/>
    <mergeCell ref="B31:L31"/>
    <mergeCell ref="M31:Q31"/>
    <mergeCell ref="R31:Y31"/>
    <mergeCell ref="B32:L32"/>
    <mergeCell ref="M32:Q32"/>
    <mergeCell ref="R32:Y32"/>
    <mergeCell ref="B34:T36"/>
    <mergeCell ref="U34:Y36"/>
  </mergeCells>
  <phoneticPr fontId="24"/>
  <printOptions horizontalCentered="1" verticalCentered="1"/>
  <pageMargins left="0.39370078740157483" right="0.39370078740157483" top="0.59055118110236227" bottom="0.39370078740157483" header="0.27559055118110237" footer="0.43307086614173229"/>
  <pageSetup paperSize="9" scale="92" fitToWidth="1" fitToHeight="1" orientation="portrait" usePrinterDefaults="1" blackAndWhite="1" r:id="rId1"/>
  <headerFooter alignWithMargins="0">
    <oddHeader>&amp;R&amp;A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dimension ref="B2:P65"/>
  <sheetViews>
    <sheetView view="pageBreakPreview" zoomScaleSheetLayoutView="100" workbookViewId="0">
      <selection activeCell="D5" sqref="D5"/>
    </sheetView>
  </sheetViews>
  <sheetFormatPr defaultColWidth="9.375" defaultRowHeight="13.5"/>
  <cols>
    <col min="1" max="1" width="2" style="425" customWidth="1"/>
    <col min="2" max="15" width="7.875" style="425" customWidth="1"/>
    <col min="16" max="16" width="1.625" style="425" customWidth="1"/>
    <col min="17" max="16384" width="9.375" style="425"/>
  </cols>
  <sheetData>
    <row r="1" spans="2:16" ht="7.5" customHeight="1"/>
    <row r="2" spans="2:16">
      <c r="B2" s="1078" t="s">
        <v>567</v>
      </c>
      <c r="C2" s="1078"/>
      <c r="D2" s="1078"/>
      <c r="E2" s="1078"/>
      <c r="F2" s="1078"/>
      <c r="G2" s="1078"/>
      <c r="H2" s="1078"/>
      <c r="I2" s="1078"/>
      <c r="J2" s="1078"/>
      <c r="K2" s="1078"/>
      <c r="L2" s="1078"/>
      <c r="M2" s="1078"/>
      <c r="N2" s="1078"/>
      <c r="O2" s="1078"/>
    </row>
    <row r="3" spans="2:16" ht="7.5" customHeight="1">
      <c r="P3" s="1080"/>
    </row>
    <row r="4" spans="2:16" ht="22.5" customHeight="1">
      <c r="B4" s="1079" t="s">
        <v>166</v>
      </c>
      <c r="C4" s="1079"/>
      <c r="D4" s="1108"/>
      <c r="E4" s="1108"/>
      <c r="F4" s="1108"/>
      <c r="G4" s="1108"/>
      <c r="H4" s="1108"/>
      <c r="I4" s="1080"/>
      <c r="J4" s="1081" t="s">
        <v>177</v>
      </c>
      <c r="K4" s="901"/>
      <c r="L4" s="941"/>
      <c r="M4" s="1034"/>
      <c r="N4" s="1020"/>
      <c r="O4" s="1145"/>
      <c r="P4" s="1080"/>
    </row>
    <row r="5" spans="2:16" ht="7.5" customHeight="1">
      <c r="B5" s="1080"/>
      <c r="C5" s="1080"/>
      <c r="D5" s="1080"/>
      <c r="E5" s="1080"/>
      <c r="F5" s="1080"/>
      <c r="G5" s="1080"/>
      <c r="H5" s="1080"/>
      <c r="I5" s="1080"/>
      <c r="J5" s="1080"/>
      <c r="K5" s="1080"/>
      <c r="L5" s="1080"/>
      <c r="M5" s="1080"/>
      <c r="N5" s="1080"/>
      <c r="O5" s="1080"/>
      <c r="P5" s="1080"/>
    </row>
    <row r="6" spans="2:16" ht="15.4" customHeight="1">
      <c r="B6" s="1081" t="s">
        <v>548</v>
      </c>
      <c r="C6" s="901"/>
      <c r="D6" s="901"/>
      <c r="E6" s="901"/>
      <c r="F6" s="901"/>
      <c r="G6" s="901"/>
      <c r="H6" s="901"/>
      <c r="I6" s="901"/>
      <c r="J6" s="901"/>
      <c r="K6" s="941"/>
      <c r="L6" s="1081" t="s">
        <v>569</v>
      </c>
      <c r="M6" s="901"/>
      <c r="N6" s="901"/>
      <c r="O6" s="941"/>
      <c r="P6" s="1080"/>
    </row>
    <row r="7" spans="2:16" ht="15.4" customHeight="1">
      <c r="B7" s="1082" t="s">
        <v>363</v>
      </c>
      <c r="C7" s="1097" t="s">
        <v>468</v>
      </c>
      <c r="D7" s="1109"/>
      <c r="E7" s="1109"/>
      <c r="F7" s="1109"/>
      <c r="G7" s="1121"/>
      <c r="H7" s="1109"/>
      <c r="I7" s="1121"/>
      <c r="J7" s="1097"/>
      <c r="K7" s="1130"/>
      <c r="L7" s="1135" t="s">
        <v>529</v>
      </c>
      <c r="M7" s="1141"/>
      <c r="N7" s="1141"/>
      <c r="O7" s="1146"/>
      <c r="P7" s="1080"/>
    </row>
    <row r="8" spans="2:16" ht="15.4" customHeight="1">
      <c r="B8" s="1083" t="s">
        <v>332</v>
      </c>
      <c r="C8" s="872" t="s">
        <v>570</v>
      </c>
      <c r="D8" s="873"/>
      <c r="E8" s="873"/>
      <c r="F8" s="873"/>
      <c r="G8" s="1122"/>
      <c r="H8" s="873"/>
      <c r="I8" s="1122"/>
      <c r="J8" s="872"/>
      <c r="K8" s="1131"/>
      <c r="L8" s="1136"/>
      <c r="M8" s="105"/>
      <c r="N8" s="105"/>
      <c r="O8" s="1147"/>
      <c r="P8" s="1080"/>
    </row>
    <row r="9" spans="2:16" ht="15.4" customHeight="1">
      <c r="B9" s="1084" t="s">
        <v>368</v>
      </c>
      <c r="C9" s="1098" t="s">
        <v>575</v>
      </c>
      <c r="D9" s="1110"/>
      <c r="E9" s="1110"/>
      <c r="F9" s="1110"/>
      <c r="G9" s="1123"/>
      <c r="H9" s="1110"/>
      <c r="I9" s="1123"/>
      <c r="J9" s="1098"/>
      <c r="K9" s="1132"/>
      <c r="L9" s="1137"/>
      <c r="M9" s="1142"/>
      <c r="N9" s="1142"/>
      <c r="O9" s="1148"/>
      <c r="P9" s="1080"/>
    </row>
    <row r="10" spans="2:16" ht="7.9" customHeight="1">
      <c r="P10" s="1080"/>
    </row>
    <row r="11" spans="2:16" ht="15.4" customHeight="1">
      <c r="B11" s="698" t="s">
        <v>30</v>
      </c>
      <c r="C11" s="698"/>
      <c r="D11" s="698"/>
      <c r="E11" s="698"/>
      <c r="F11" s="698"/>
      <c r="G11" s="698"/>
      <c r="H11" s="698"/>
      <c r="I11" s="698"/>
      <c r="J11" s="698"/>
      <c r="K11" s="698"/>
      <c r="L11" s="698"/>
      <c r="M11" s="698"/>
      <c r="N11" s="698"/>
      <c r="O11" s="698"/>
      <c r="P11" s="1080"/>
    </row>
    <row r="12" spans="2:16" ht="15.4" customHeight="1">
      <c r="B12" s="1085" t="s">
        <v>5</v>
      </c>
      <c r="C12" s="1099"/>
      <c r="D12" s="1111"/>
      <c r="E12" s="1114"/>
      <c r="F12" s="1118"/>
      <c r="G12" s="1124" t="s">
        <v>576</v>
      </c>
      <c r="H12" s="1125"/>
      <c r="I12" s="1118"/>
      <c r="J12" s="1124" t="s">
        <v>576</v>
      </c>
      <c r="K12" s="1125"/>
      <c r="L12" s="1118"/>
      <c r="M12" s="1143" t="s">
        <v>576</v>
      </c>
      <c r="N12" s="1144" t="s">
        <v>407</v>
      </c>
      <c r="O12" s="1149"/>
      <c r="P12" s="1080"/>
    </row>
    <row r="13" spans="2:16" ht="15.4" customHeight="1">
      <c r="B13" s="1086" t="s">
        <v>451</v>
      </c>
      <c r="C13" s="1100"/>
      <c r="D13" s="1112"/>
      <c r="E13" s="1086"/>
      <c r="F13" s="1100"/>
      <c r="G13" s="1100"/>
      <c r="H13" s="1100"/>
      <c r="I13" s="1100"/>
      <c r="J13" s="1100"/>
      <c r="K13" s="1100"/>
      <c r="L13" s="1100"/>
      <c r="M13" s="1112"/>
      <c r="N13" s="1095"/>
      <c r="O13" s="1116"/>
      <c r="P13" s="1080"/>
    </row>
    <row r="14" spans="2:16" ht="15.4" customHeight="1">
      <c r="P14" s="1080"/>
    </row>
    <row r="15" spans="2:16" ht="15.4" customHeight="1">
      <c r="B15" s="698" t="s">
        <v>577</v>
      </c>
      <c r="C15" s="698"/>
      <c r="D15" s="698"/>
      <c r="E15" s="698"/>
      <c r="F15" s="698"/>
      <c r="G15" s="698"/>
      <c r="H15" s="698"/>
      <c r="I15" s="698"/>
      <c r="J15" s="698"/>
      <c r="K15" s="698"/>
      <c r="L15" s="698"/>
      <c r="M15" s="698"/>
      <c r="N15" s="698"/>
      <c r="O15" s="698"/>
      <c r="P15" s="1080"/>
    </row>
    <row r="16" spans="2:16" ht="15.4" customHeight="1">
      <c r="B16" s="1087" t="s">
        <v>5</v>
      </c>
      <c r="C16" s="1101" t="s">
        <v>581</v>
      </c>
      <c r="D16" s="1101"/>
      <c r="E16" s="1101"/>
      <c r="F16" s="1101" t="s">
        <v>11</v>
      </c>
      <c r="G16" s="1101"/>
      <c r="H16" s="1101"/>
      <c r="I16" s="1101"/>
      <c r="J16" s="1101" t="s">
        <v>462</v>
      </c>
      <c r="K16" s="1101"/>
      <c r="L16" s="1101"/>
      <c r="M16" s="1101" t="s">
        <v>262</v>
      </c>
      <c r="N16" s="1101"/>
      <c r="O16" s="1150"/>
      <c r="P16" s="1080"/>
    </row>
    <row r="17" spans="2:15" ht="15.4" customHeight="1">
      <c r="B17" s="1088"/>
      <c r="C17" s="1102" t="s">
        <v>19</v>
      </c>
      <c r="D17" s="1102"/>
      <c r="E17" s="1102"/>
      <c r="F17" s="1119"/>
      <c r="G17" s="1119"/>
      <c r="H17" s="1119"/>
      <c r="I17" s="1119"/>
      <c r="J17" s="1119"/>
      <c r="K17" s="1119"/>
      <c r="L17" s="1119"/>
      <c r="M17" s="1119"/>
      <c r="N17" s="1119"/>
      <c r="O17" s="1151"/>
    </row>
    <row r="18" spans="2:15" ht="15.4" customHeight="1">
      <c r="B18" s="1089"/>
      <c r="C18" s="1079" t="s">
        <v>19</v>
      </c>
      <c r="D18" s="1079"/>
      <c r="E18" s="1079"/>
      <c r="F18" s="1108"/>
      <c r="G18" s="1108"/>
      <c r="H18" s="1108"/>
      <c r="I18" s="1108"/>
      <c r="J18" s="1108"/>
      <c r="K18" s="1108"/>
      <c r="L18" s="1108"/>
      <c r="M18" s="1108"/>
      <c r="N18" s="1108"/>
      <c r="O18" s="1152"/>
    </row>
    <row r="19" spans="2:15" ht="15.4" customHeight="1">
      <c r="B19" s="1089"/>
      <c r="C19" s="1079" t="s">
        <v>19</v>
      </c>
      <c r="D19" s="1079"/>
      <c r="E19" s="1079"/>
      <c r="F19" s="1108"/>
      <c r="G19" s="1108"/>
      <c r="H19" s="1108"/>
      <c r="I19" s="1108"/>
      <c r="J19" s="1108"/>
      <c r="K19" s="1108"/>
      <c r="L19" s="1108"/>
      <c r="M19" s="1108"/>
      <c r="N19" s="1108"/>
      <c r="O19" s="1152"/>
    </row>
    <row r="20" spans="2:15" ht="15.4" customHeight="1">
      <c r="B20" s="1090"/>
      <c r="C20" s="1079" t="s">
        <v>19</v>
      </c>
      <c r="D20" s="1079"/>
      <c r="E20" s="1079"/>
      <c r="F20" s="1108"/>
      <c r="G20" s="1108"/>
      <c r="H20" s="1108"/>
      <c r="I20" s="1108"/>
      <c r="J20" s="1108"/>
      <c r="K20" s="1108"/>
      <c r="L20" s="1108"/>
      <c r="M20" s="1108"/>
      <c r="N20" s="1108"/>
      <c r="O20" s="1152"/>
    </row>
    <row r="21" spans="2:15" ht="15.4" customHeight="1">
      <c r="B21" s="1090"/>
      <c r="C21" s="1079" t="s">
        <v>19</v>
      </c>
      <c r="D21" s="1079"/>
      <c r="E21" s="1079"/>
      <c r="F21" s="1108"/>
      <c r="G21" s="1108"/>
      <c r="H21" s="1108"/>
      <c r="I21" s="1108"/>
      <c r="J21" s="1108"/>
      <c r="K21" s="1108"/>
      <c r="L21" s="1108"/>
      <c r="M21" s="1108"/>
      <c r="N21" s="1108"/>
      <c r="O21" s="1152"/>
    </row>
    <row r="22" spans="2:15" ht="15.4" customHeight="1">
      <c r="B22" s="1090"/>
      <c r="C22" s="1079" t="s">
        <v>19</v>
      </c>
      <c r="D22" s="1079"/>
      <c r="E22" s="1079"/>
      <c r="F22" s="1108"/>
      <c r="G22" s="1108"/>
      <c r="H22" s="1108"/>
      <c r="I22" s="1108"/>
      <c r="J22" s="1108"/>
      <c r="K22" s="1108"/>
      <c r="L22" s="1108"/>
      <c r="M22" s="1108"/>
      <c r="N22" s="1108"/>
      <c r="O22" s="1152"/>
    </row>
    <row r="23" spans="2:15" ht="15.4" customHeight="1">
      <c r="B23" s="1091" t="s">
        <v>576</v>
      </c>
      <c r="C23" s="1079" t="s">
        <v>19</v>
      </c>
      <c r="D23" s="1079"/>
      <c r="E23" s="1079"/>
      <c r="F23" s="1108"/>
      <c r="G23" s="1108"/>
      <c r="H23" s="1108"/>
      <c r="I23" s="1108"/>
      <c r="J23" s="1108"/>
      <c r="K23" s="1108"/>
      <c r="L23" s="1108"/>
      <c r="M23" s="1108"/>
      <c r="N23" s="1108"/>
      <c r="O23" s="1152"/>
    </row>
    <row r="24" spans="2:15" ht="15.4" customHeight="1">
      <c r="B24" s="1089"/>
      <c r="C24" s="940" t="s">
        <v>19</v>
      </c>
      <c r="D24" s="940"/>
      <c r="E24" s="940"/>
      <c r="F24" s="1120"/>
      <c r="G24" s="1120"/>
      <c r="H24" s="1120"/>
      <c r="I24" s="1120"/>
      <c r="J24" s="1108"/>
      <c r="K24" s="1108"/>
      <c r="L24" s="1108"/>
      <c r="M24" s="1108"/>
      <c r="N24" s="1108"/>
      <c r="O24" s="1152"/>
    </row>
    <row r="25" spans="2:15" ht="15.4" customHeight="1">
      <c r="B25" s="1092"/>
      <c r="C25" s="1103"/>
      <c r="D25" s="1113"/>
      <c r="E25" s="1113"/>
      <c r="F25" s="1113"/>
      <c r="G25" s="1113"/>
      <c r="H25" s="1113"/>
      <c r="I25" s="1126"/>
      <c r="J25" s="1128" t="s">
        <v>582</v>
      </c>
      <c r="K25" s="1128"/>
      <c r="L25" s="1138"/>
      <c r="M25" s="1128"/>
      <c r="N25" s="1128"/>
      <c r="O25" s="1153"/>
    </row>
    <row r="26" spans="2:15" ht="15.4" customHeight="1">
      <c r="B26" s="1088"/>
      <c r="C26" s="1102" t="s">
        <v>19</v>
      </c>
      <c r="D26" s="1102"/>
      <c r="E26" s="1102"/>
      <c r="F26" s="1119"/>
      <c r="G26" s="1119"/>
      <c r="H26" s="1119"/>
      <c r="I26" s="1119"/>
      <c r="J26" s="1119"/>
      <c r="K26" s="1119"/>
      <c r="L26" s="1119"/>
      <c r="M26" s="1119"/>
      <c r="N26" s="1119"/>
      <c r="O26" s="1151"/>
    </row>
    <row r="27" spans="2:15" ht="15.4" customHeight="1">
      <c r="B27" s="1089"/>
      <c r="C27" s="1079" t="s">
        <v>19</v>
      </c>
      <c r="D27" s="1079"/>
      <c r="E27" s="1079"/>
      <c r="F27" s="1108"/>
      <c r="G27" s="1108"/>
      <c r="H27" s="1108"/>
      <c r="I27" s="1108"/>
      <c r="J27" s="1108"/>
      <c r="K27" s="1108"/>
      <c r="L27" s="1108"/>
      <c r="M27" s="1108"/>
      <c r="N27" s="1108"/>
      <c r="O27" s="1152"/>
    </row>
    <row r="28" spans="2:15" ht="15.4" customHeight="1">
      <c r="B28" s="1089"/>
      <c r="C28" s="1079" t="s">
        <v>19</v>
      </c>
      <c r="D28" s="1079"/>
      <c r="E28" s="1079"/>
      <c r="F28" s="1108"/>
      <c r="G28" s="1108"/>
      <c r="H28" s="1108"/>
      <c r="I28" s="1108"/>
      <c r="J28" s="1108"/>
      <c r="K28" s="1108"/>
      <c r="L28" s="1108"/>
      <c r="M28" s="1108"/>
      <c r="N28" s="1108"/>
      <c r="O28" s="1152"/>
    </row>
    <row r="29" spans="2:15" ht="15.4" customHeight="1">
      <c r="B29" s="1090"/>
      <c r="C29" s="1079" t="s">
        <v>19</v>
      </c>
      <c r="D29" s="1079"/>
      <c r="E29" s="1079"/>
      <c r="F29" s="1108"/>
      <c r="G29" s="1108"/>
      <c r="H29" s="1108"/>
      <c r="I29" s="1108"/>
      <c r="J29" s="1108"/>
      <c r="K29" s="1108"/>
      <c r="L29" s="1108"/>
      <c r="M29" s="1108"/>
      <c r="N29" s="1108"/>
      <c r="O29" s="1152"/>
    </row>
    <row r="30" spans="2:15" ht="15.4" customHeight="1">
      <c r="B30" s="1090"/>
      <c r="C30" s="1079" t="s">
        <v>19</v>
      </c>
      <c r="D30" s="1079"/>
      <c r="E30" s="1079"/>
      <c r="F30" s="1108"/>
      <c r="G30" s="1108"/>
      <c r="H30" s="1108"/>
      <c r="I30" s="1108"/>
      <c r="J30" s="1108"/>
      <c r="K30" s="1108"/>
      <c r="L30" s="1108"/>
      <c r="M30" s="1108"/>
      <c r="N30" s="1108"/>
      <c r="O30" s="1152"/>
    </row>
    <row r="31" spans="2:15" ht="15.4" customHeight="1">
      <c r="B31" s="1090"/>
      <c r="C31" s="1079" t="s">
        <v>19</v>
      </c>
      <c r="D31" s="1079"/>
      <c r="E31" s="1079"/>
      <c r="F31" s="1108"/>
      <c r="G31" s="1108"/>
      <c r="H31" s="1108"/>
      <c r="I31" s="1108"/>
      <c r="J31" s="1108"/>
      <c r="K31" s="1108"/>
      <c r="L31" s="1108"/>
      <c r="M31" s="1108"/>
      <c r="N31" s="1108"/>
      <c r="O31" s="1152"/>
    </row>
    <row r="32" spans="2:15" ht="15.4" customHeight="1">
      <c r="B32" s="1091" t="s">
        <v>576</v>
      </c>
      <c r="C32" s="1079" t="s">
        <v>19</v>
      </c>
      <c r="D32" s="1079"/>
      <c r="E32" s="1079"/>
      <c r="F32" s="1108"/>
      <c r="G32" s="1108"/>
      <c r="H32" s="1108"/>
      <c r="I32" s="1108"/>
      <c r="J32" s="1108"/>
      <c r="K32" s="1108"/>
      <c r="L32" s="1108"/>
      <c r="M32" s="1108"/>
      <c r="N32" s="1108"/>
      <c r="O32" s="1152"/>
    </row>
    <row r="33" spans="2:15" ht="15.4" customHeight="1">
      <c r="B33" s="1089"/>
      <c r="C33" s="940" t="s">
        <v>19</v>
      </c>
      <c r="D33" s="940"/>
      <c r="E33" s="940"/>
      <c r="F33" s="1120"/>
      <c r="G33" s="1120"/>
      <c r="H33" s="1120"/>
      <c r="I33" s="1120"/>
      <c r="J33" s="1108"/>
      <c r="K33" s="1108"/>
      <c r="L33" s="1108"/>
      <c r="M33" s="1108"/>
      <c r="N33" s="1108"/>
      <c r="O33" s="1152"/>
    </row>
    <row r="34" spans="2:15" ht="15.4" customHeight="1">
      <c r="B34" s="1092"/>
      <c r="C34" s="1103"/>
      <c r="D34" s="1113"/>
      <c r="E34" s="1113"/>
      <c r="F34" s="1113"/>
      <c r="G34" s="1113"/>
      <c r="H34" s="1113"/>
      <c r="I34" s="1126"/>
      <c r="J34" s="1128" t="s">
        <v>582</v>
      </c>
      <c r="K34" s="1128"/>
      <c r="L34" s="1138"/>
      <c r="M34" s="1128"/>
      <c r="N34" s="1128"/>
      <c r="O34" s="1153"/>
    </row>
    <row r="35" spans="2:15" ht="15.4" customHeight="1">
      <c r="B35" s="1088"/>
      <c r="C35" s="1102" t="s">
        <v>19</v>
      </c>
      <c r="D35" s="1102"/>
      <c r="E35" s="1102"/>
      <c r="F35" s="1119"/>
      <c r="G35" s="1119"/>
      <c r="H35" s="1119"/>
      <c r="I35" s="1119"/>
      <c r="J35" s="1119"/>
      <c r="K35" s="1119"/>
      <c r="L35" s="1119"/>
      <c r="M35" s="1119"/>
      <c r="N35" s="1119"/>
      <c r="O35" s="1151"/>
    </row>
    <row r="36" spans="2:15" ht="15.4" customHeight="1">
      <c r="B36" s="1089"/>
      <c r="C36" s="1079" t="s">
        <v>19</v>
      </c>
      <c r="D36" s="1079"/>
      <c r="E36" s="1079"/>
      <c r="F36" s="1108"/>
      <c r="G36" s="1108"/>
      <c r="H36" s="1108"/>
      <c r="I36" s="1108"/>
      <c r="J36" s="1108"/>
      <c r="K36" s="1108"/>
      <c r="L36" s="1108"/>
      <c r="M36" s="1108"/>
      <c r="N36" s="1108"/>
      <c r="O36" s="1152"/>
    </row>
    <row r="37" spans="2:15" ht="15.4" customHeight="1">
      <c r="B37" s="1089"/>
      <c r="C37" s="1079" t="s">
        <v>19</v>
      </c>
      <c r="D37" s="1079"/>
      <c r="E37" s="1079"/>
      <c r="F37" s="1108"/>
      <c r="G37" s="1108"/>
      <c r="H37" s="1108"/>
      <c r="I37" s="1108"/>
      <c r="J37" s="1108"/>
      <c r="K37" s="1108"/>
      <c r="L37" s="1108"/>
      <c r="M37" s="1108"/>
      <c r="N37" s="1108"/>
      <c r="O37" s="1152"/>
    </row>
    <row r="38" spans="2:15" ht="15.4" customHeight="1">
      <c r="B38" s="1090"/>
      <c r="C38" s="1079" t="s">
        <v>19</v>
      </c>
      <c r="D38" s="1079"/>
      <c r="E38" s="1079"/>
      <c r="F38" s="1108"/>
      <c r="G38" s="1108"/>
      <c r="H38" s="1108"/>
      <c r="I38" s="1108"/>
      <c r="J38" s="1108"/>
      <c r="K38" s="1108"/>
      <c r="L38" s="1108"/>
      <c r="M38" s="1108"/>
      <c r="N38" s="1108"/>
      <c r="O38" s="1152"/>
    </row>
    <row r="39" spans="2:15" ht="15.4" customHeight="1">
      <c r="B39" s="1090"/>
      <c r="C39" s="1079" t="s">
        <v>19</v>
      </c>
      <c r="D39" s="1079"/>
      <c r="E39" s="1079"/>
      <c r="F39" s="1108"/>
      <c r="G39" s="1108"/>
      <c r="H39" s="1108"/>
      <c r="I39" s="1108"/>
      <c r="J39" s="1108"/>
      <c r="K39" s="1108"/>
      <c r="L39" s="1108"/>
      <c r="M39" s="1108"/>
      <c r="N39" s="1108"/>
      <c r="O39" s="1152"/>
    </row>
    <row r="40" spans="2:15" ht="15.4" customHeight="1">
      <c r="B40" s="1090"/>
      <c r="C40" s="1079" t="s">
        <v>19</v>
      </c>
      <c r="D40" s="1079"/>
      <c r="E40" s="1079"/>
      <c r="F40" s="1108"/>
      <c r="G40" s="1108"/>
      <c r="H40" s="1108"/>
      <c r="I40" s="1108"/>
      <c r="J40" s="1108"/>
      <c r="K40" s="1108"/>
      <c r="L40" s="1108"/>
      <c r="M40" s="1108"/>
      <c r="N40" s="1108"/>
      <c r="O40" s="1152"/>
    </row>
    <row r="41" spans="2:15" ht="15.4" customHeight="1">
      <c r="B41" s="1091" t="s">
        <v>576</v>
      </c>
      <c r="C41" s="1079" t="s">
        <v>19</v>
      </c>
      <c r="D41" s="1079"/>
      <c r="E41" s="1079"/>
      <c r="F41" s="1108"/>
      <c r="G41" s="1108"/>
      <c r="H41" s="1108"/>
      <c r="I41" s="1108"/>
      <c r="J41" s="1108"/>
      <c r="K41" s="1108"/>
      <c r="L41" s="1108"/>
      <c r="M41" s="1108"/>
      <c r="N41" s="1108"/>
      <c r="O41" s="1152"/>
    </row>
    <row r="42" spans="2:15" ht="15.4" customHeight="1">
      <c r="B42" s="1089"/>
      <c r="C42" s="940" t="s">
        <v>19</v>
      </c>
      <c r="D42" s="940"/>
      <c r="E42" s="940"/>
      <c r="F42" s="1120"/>
      <c r="G42" s="1120"/>
      <c r="H42" s="1120"/>
      <c r="I42" s="1120"/>
      <c r="J42" s="1108"/>
      <c r="K42" s="1108"/>
      <c r="L42" s="1108"/>
      <c r="M42" s="1108"/>
      <c r="N42" s="1108"/>
      <c r="O42" s="1152"/>
    </row>
    <row r="43" spans="2:15" ht="15.4" customHeight="1">
      <c r="B43" s="1092"/>
      <c r="C43" s="1103"/>
      <c r="D43" s="1113"/>
      <c r="E43" s="1113"/>
      <c r="F43" s="1113"/>
      <c r="G43" s="1113"/>
      <c r="H43" s="1113"/>
      <c r="I43" s="1126"/>
      <c r="J43" s="1128" t="s">
        <v>582</v>
      </c>
      <c r="K43" s="1128"/>
      <c r="L43" s="1138"/>
      <c r="M43" s="1128"/>
      <c r="N43" s="1128"/>
      <c r="O43" s="1153"/>
    </row>
    <row r="44" spans="2:15" ht="14.25" customHeight="1">
      <c r="J44" s="1129" t="s">
        <v>584</v>
      </c>
      <c r="K44" s="1133"/>
      <c r="L44" s="1139"/>
      <c r="M44" s="1133"/>
      <c r="N44" s="1133"/>
      <c r="O44" s="1154"/>
    </row>
    <row r="45" spans="2:15" ht="14.25" customHeight="1">
      <c r="J45" s="1042"/>
      <c r="K45" s="1134"/>
      <c r="L45" s="1140"/>
      <c r="M45" s="1134"/>
      <c r="N45" s="1134"/>
      <c r="O45" s="1155"/>
    </row>
    <row r="46" spans="2:15" ht="14.25" customHeight="1">
      <c r="B46" s="1093" t="s">
        <v>208</v>
      </c>
      <c r="C46" s="1104" t="s">
        <v>169</v>
      </c>
      <c r="D46" s="1104"/>
      <c r="E46" s="1104"/>
      <c r="F46" s="1104"/>
      <c r="G46" s="1104"/>
      <c r="H46" s="1104"/>
      <c r="I46" s="1104"/>
      <c r="J46" s="1104"/>
      <c r="K46" s="1104"/>
      <c r="L46" s="1104"/>
      <c r="M46" s="1104"/>
      <c r="N46" s="1104"/>
      <c r="O46" s="1104"/>
    </row>
    <row r="47" spans="2:15" ht="14.25" customHeight="1">
      <c r="B47" s="1093" t="s">
        <v>208</v>
      </c>
      <c r="C47" s="1104" t="s">
        <v>272</v>
      </c>
      <c r="D47" s="1104"/>
      <c r="E47" s="1104"/>
      <c r="F47" s="1104"/>
      <c r="G47" s="1104"/>
      <c r="H47" s="1104"/>
      <c r="I47" s="1104"/>
      <c r="J47" s="1104"/>
      <c r="K47" s="1104"/>
      <c r="L47" s="1104"/>
      <c r="M47" s="1104"/>
      <c r="N47" s="1104"/>
      <c r="O47" s="1104"/>
    </row>
    <row r="48" spans="2:15" ht="14.25" customHeight="1"/>
    <row r="49" spans="2:15" ht="14.25" customHeight="1">
      <c r="B49" s="425" t="s">
        <v>104</v>
      </c>
    </row>
    <row r="50" spans="2:15" ht="15.4" customHeight="1">
      <c r="B50" s="1094" t="s">
        <v>366</v>
      </c>
      <c r="C50" s="1105"/>
      <c r="D50" s="1105"/>
      <c r="E50" s="1115"/>
    </row>
    <row r="51" spans="2:15" ht="15.4" customHeight="1">
      <c r="B51" s="1095"/>
      <c r="C51" s="1106"/>
      <c r="D51" s="1106"/>
      <c r="E51" s="1116"/>
    </row>
    <row r="52" spans="2:15" ht="15.4" customHeight="1">
      <c r="B52" s="1096"/>
      <c r="C52" s="1080"/>
      <c r="D52" s="1080"/>
      <c r="E52" s="1117" t="s">
        <v>369</v>
      </c>
      <c r="F52" s="1094" t="s">
        <v>572</v>
      </c>
      <c r="G52" s="1105"/>
      <c r="H52" s="1115"/>
      <c r="I52" s="1127" t="s">
        <v>585</v>
      </c>
      <c r="J52" s="698"/>
      <c r="K52" s="698"/>
    </row>
    <row r="53" spans="2:15" s="1076" customFormat="1" ht="12" customHeight="1">
      <c r="B53" s="1095"/>
      <c r="C53" s="1106"/>
      <c r="D53" s="1106"/>
      <c r="E53" s="1116"/>
      <c r="F53" s="1095"/>
      <c r="G53" s="1106"/>
      <c r="H53" s="1116"/>
      <c r="I53" s="1127"/>
      <c r="J53" s="698"/>
      <c r="K53" s="698"/>
      <c r="L53" s="425"/>
      <c r="M53" s="425"/>
      <c r="N53" s="425"/>
      <c r="O53" s="425"/>
    </row>
    <row r="54" spans="2:15" s="1076" customFormat="1" ht="12" customHeight="1">
      <c r="B54" s="1077"/>
      <c r="C54" s="1077"/>
      <c r="D54" s="1077"/>
      <c r="E54" s="1077"/>
      <c r="F54" s="1077"/>
      <c r="G54" s="1077"/>
      <c r="H54" s="1077"/>
      <c r="I54" s="1077"/>
      <c r="J54" s="1077"/>
      <c r="K54" s="1077"/>
      <c r="L54" s="1077"/>
      <c r="M54" s="1077"/>
      <c r="N54" s="1077"/>
      <c r="O54" s="1077"/>
    </row>
    <row r="55" spans="2:15">
      <c r="B55" s="1076" t="s">
        <v>521</v>
      </c>
      <c r="C55" s="1076"/>
      <c r="D55" s="1076"/>
      <c r="E55" s="1076"/>
      <c r="F55" s="1076"/>
      <c r="G55" s="1076"/>
      <c r="H55" s="1076"/>
      <c r="I55" s="1076"/>
      <c r="J55" s="1076"/>
      <c r="K55" s="1076"/>
      <c r="L55" s="1076"/>
      <c r="M55" s="1076"/>
      <c r="N55" s="1076"/>
      <c r="O55" s="1076"/>
    </row>
    <row r="56" spans="2:15" ht="15.4" customHeight="1">
      <c r="B56" s="1093">
        <v>1</v>
      </c>
      <c r="C56" s="1076" t="s">
        <v>588</v>
      </c>
      <c r="D56" s="1076"/>
      <c r="E56" s="1076"/>
      <c r="F56" s="1076"/>
      <c r="G56" s="1076"/>
      <c r="H56" s="1076"/>
      <c r="I56" s="1076"/>
      <c r="J56" s="1076"/>
      <c r="K56" s="1076"/>
      <c r="L56" s="1076"/>
      <c r="M56" s="1076"/>
      <c r="N56" s="1076"/>
      <c r="O56" s="1076"/>
    </row>
    <row r="57" spans="2:15" ht="15.4" customHeight="1">
      <c r="B57" s="1093">
        <v>2</v>
      </c>
      <c r="C57" s="1107" t="s">
        <v>591</v>
      </c>
      <c r="D57" s="1107"/>
      <c r="E57" s="1107"/>
      <c r="F57" s="1107"/>
      <c r="G57" s="1107"/>
      <c r="H57" s="1107"/>
      <c r="I57" s="1107"/>
      <c r="J57" s="1107"/>
      <c r="K57" s="1107"/>
      <c r="L57" s="1107"/>
      <c r="M57" s="1107"/>
      <c r="N57" s="1107"/>
      <c r="O57" s="1107"/>
    </row>
    <row r="58" spans="2:15" ht="15.4" customHeight="1">
      <c r="B58" s="1076"/>
      <c r="C58" s="1107"/>
      <c r="D58" s="1107"/>
      <c r="E58" s="1107"/>
      <c r="F58" s="1107"/>
      <c r="G58" s="1107"/>
      <c r="H58" s="1107"/>
      <c r="I58" s="1107"/>
      <c r="J58" s="1107"/>
      <c r="K58" s="1107"/>
      <c r="L58" s="1107"/>
      <c r="M58" s="1107"/>
      <c r="N58" s="1107"/>
      <c r="O58" s="1107"/>
    </row>
    <row r="59" spans="2:15" ht="6" customHeight="1"/>
    <row r="60" spans="2:15" ht="15.4" customHeight="1"/>
    <row r="61" spans="2:15" s="1077" customFormat="1" ht="7.5" customHeight="1">
      <c r="B61" s="425"/>
      <c r="C61" s="425"/>
      <c r="D61" s="425"/>
      <c r="E61" s="425"/>
      <c r="F61" s="425"/>
      <c r="G61" s="425"/>
      <c r="H61" s="425"/>
      <c r="I61" s="425"/>
      <c r="J61" s="425"/>
      <c r="K61" s="425"/>
      <c r="L61" s="425"/>
      <c r="M61" s="425"/>
      <c r="N61" s="425"/>
      <c r="O61" s="425"/>
    </row>
    <row r="62" spans="2:15" s="1076" customFormat="1" ht="12" customHeight="1">
      <c r="B62" s="425"/>
      <c r="C62" s="425"/>
      <c r="D62" s="425"/>
      <c r="E62" s="425"/>
      <c r="F62" s="425"/>
      <c r="G62" s="425"/>
      <c r="H62" s="425"/>
      <c r="I62" s="425"/>
      <c r="J62" s="425"/>
      <c r="K62" s="425"/>
      <c r="L62" s="425"/>
      <c r="M62" s="425"/>
      <c r="N62" s="425"/>
      <c r="O62" s="425"/>
    </row>
    <row r="63" spans="2:15" s="1076" customFormat="1" ht="12" customHeight="1">
      <c r="B63" s="425"/>
      <c r="C63" s="425"/>
      <c r="D63" s="425"/>
      <c r="E63" s="425"/>
      <c r="F63" s="425"/>
      <c r="G63" s="425"/>
      <c r="H63" s="425"/>
      <c r="I63" s="425"/>
      <c r="J63" s="425"/>
      <c r="K63" s="425"/>
      <c r="L63" s="425"/>
      <c r="M63" s="425"/>
      <c r="N63" s="425"/>
      <c r="O63" s="425"/>
    </row>
    <row r="64" spans="2:15" s="1076" customFormat="1" ht="12" customHeight="1">
      <c r="B64" s="425"/>
      <c r="C64" s="425"/>
      <c r="D64" s="425"/>
      <c r="E64" s="425"/>
      <c r="F64" s="425"/>
      <c r="G64" s="425"/>
      <c r="H64" s="425"/>
      <c r="I64" s="425"/>
      <c r="J64" s="425"/>
      <c r="K64" s="425"/>
      <c r="L64" s="425"/>
      <c r="M64" s="425"/>
      <c r="N64" s="425"/>
      <c r="O64" s="425"/>
    </row>
    <row r="65" spans="2:15" s="1076" customFormat="1" ht="12" customHeight="1">
      <c r="B65" s="425"/>
      <c r="C65" s="425"/>
      <c r="D65" s="425"/>
      <c r="E65" s="425"/>
      <c r="F65" s="425"/>
      <c r="G65" s="425"/>
      <c r="H65" s="425"/>
      <c r="I65" s="425"/>
      <c r="J65" s="425"/>
      <c r="K65" s="425"/>
      <c r="L65" s="425"/>
      <c r="M65" s="425"/>
      <c r="N65" s="425"/>
      <c r="O65" s="425"/>
    </row>
    <row r="66" spans="2:15" ht="15.4" customHeight="1"/>
    <row r="67" spans="2:15" ht="15.4" customHeight="1"/>
    <row r="68" spans="2:15" ht="15.4" customHeight="1"/>
    <row r="69" spans="2:15" ht="15.4" customHeight="1"/>
    <row r="70" spans="2:15" ht="15.4" customHeight="1"/>
    <row r="71" spans="2:15" ht="15.4" customHeight="1"/>
    <row r="72" spans="2:15" ht="15.4" customHeight="1"/>
    <row r="73" spans="2:15" ht="15.4" customHeight="1"/>
  </sheetData>
  <mergeCells count="142">
    <mergeCell ref="B2:O2"/>
    <mergeCell ref="B4:C4"/>
    <mergeCell ref="D4:H4"/>
    <mergeCell ref="J4:L4"/>
    <mergeCell ref="M4:O4"/>
    <mergeCell ref="B6:K6"/>
    <mergeCell ref="L6:O6"/>
    <mergeCell ref="B11:O11"/>
    <mergeCell ref="B12:D12"/>
    <mergeCell ref="E12:F12"/>
    <mergeCell ref="H12:I12"/>
    <mergeCell ref="K12:L12"/>
    <mergeCell ref="N12:O12"/>
    <mergeCell ref="B13:D13"/>
    <mergeCell ref="E13:G13"/>
    <mergeCell ref="H13:J13"/>
    <mergeCell ref="K13:M13"/>
    <mergeCell ref="N13:O13"/>
    <mergeCell ref="B15:O15"/>
    <mergeCell ref="C16:E16"/>
    <mergeCell ref="F16:I16"/>
    <mergeCell ref="J16:L16"/>
    <mergeCell ref="M16:O16"/>
    <mergeCell ref="C17:E17"/>
    <mergeCell ref="F17:I17"/>
    <mergeCell ref="J17:L17"/>
    <mergeCell ref="M17:O17"/>
    <mergeCell ref="C18:E18"/>
    <mergeCell ref="F18:I18"/>
    <mergeCell ref="J18:L18"/>
    <mergeCell ref="M18:O18"/>
    <mergeCell ref="C19:E19"/>
    <mergeCell ref="F19:I19"/>
    <mergeCell ref="J19:L19"/>
    <mergeCell ref="M19:O19"/>
    <mergeCell ref="C20:E20"/>
    <mergeCell ref="F20:I20"/>
    <mergeCell ref="J20:L20"/>
    <mergeCell ref="M20:O20"/>
    <mergeCell ref="C21:E21"/>
    <mergeCell ref="F21:I21"/>
    <mergeCell ref="J21:L21"/>
    <mergeCell ref="M21:O21"/>
    <mergeCell ref="C22:E22"/>
    <mergeCell ref="F22:I22"/>
    <mergeCell ref="J22:L22"/>
    <mergeCell ref="M22:O22"/>
    <mergeCell ref="C23:E23"/>
    <mergeCell ref="F23:I23"/>
    <mergeCell ref="J23:L23"/>
    <mergeCell ref="M23:O23"/>
    <mergeCell ref="C24:E24"/>
    <mergeCell ref="F24:I24"/>
    <mergeCell ref="J24:L24"/>
    <mergeCell ref="M24:O24"/>
    <mergeCell ref="C25:I25"/>
    <mergeCell ref="J25:L25"/>
    <mergeCell ref="M25:O25"/>
    <mergeCell ref="C26:E26"/>
    <mergeCell ref="F26:I26"/>
    <mergeCell ref="J26:L26"/>
    <mergeCell ref="M26:O26"/>
    <mergeCell ref="C27:E27"/>
    <mergeCell ref="F27:I27"/>
    <mergeCell ref="J27:L27"/>
    <mergeCell ref="M27:O27"/>
    <mergeCell ref="C28:E28"/>
    <mergeCell ref="F28:I28"/>
    <mergeCell ref="J28:L28"/>
    <mergeCell ref="M28:O28"/>
    <mergeCell ref="C29:E29"/>
    <mergeCell ref="F29:I29"/>
    <mergeCell ref="J29:L29"/>
    <mergeCell ref="M29:O29"/>
    <mergeCell ref="C30:E30"/>
    <mergeCell ref="F30:I30"/>
    <mergeCell ref="J30:L30"/>
    <mergeCell ref="M30:O30"/>
    <mergeCell ref="C31:E31"/>
    <mergeCell ref="F31:I31"/>
    <mergeCell ref="J31:L31"/>
    <mergeCell ref="M31:O31"/>
    <mergeCell ref="C32:E32"/>
    <mergeCell ref="F32:I32"/>
    <mergeCell ref="J32:L32"/>
    <mergeCell ref="M32:O32"/>
    <mergeCell ref="C33:E33"/>
    <mergeCell ref="F33:I33"/>
    <mergeCell ref="J33:L33"/>
    <mergeCell ref="M33:O33"/>
    <mergeCell ref="C34:I34"/>
    <mergeCell ref="J34:L34"/>
    <mergeCell ref="M34:O34"/>
    <mergeCell ref="C35:E35"/>
    <mergeCell ref="F35:I35"/>
    <mergeCell ref="J35:L35"/>
    <mergeCell ref="M35:O35"/>
    <mergeCell ref="C36:E36"/>
    <mergeCell ref="F36:I36"/>
    <mergeCell ref="J36:L36"/>
    <mergeCell ref="M36:O36"/>
    <mergeCell ref="C37:E37"/>
    <mergeCell ref="F37:I37"/>
    <mergeCell ref="J37:L37"/>
    <mergeCell ref="M37:O37"/>
    <mergeCell ref="C38:E38"/>
    <mergeCell ref="F38:I38"/>
    <mergeCell ref="J38:L38"/>
    <mergeCell ref="M38:O38"/>
    <mergeCell ref="C39:E39"/>
    <mergeCell ref="F39:I39"/>
    <mergeCell ref="J39:L39"/>
    <mergeCell ref="M39:O39"/>
    <mergeCell ref="C40:E40"/>
    <mergeCell ref="F40:I40"/>
    <mergeCell ref="J40:L40"/>
    <mergeCell ref="M40:O40"/>
    <mergeCell ref="C41:E41"/>
    <mergeCell ref="F41:I41"/>
    <mergeCell ref="J41:L41"/>
    <mergeCell ref="M41:O41"/>
    <mergeCell ref="C42:E42"/>
    <mergeCell ref="F42:I42"/>
    <mergeCell ref="J42:L42"/>
    <mergeCell ref="M42:O42"/>
    <mergeCell ref="C43:I43"/>
    <mergeCell ref="J43:L43"/>
    <mergeCell ref="M43:O43"/>
    <mergeCell ref="C46:O46"/>
    <mergeCell ref="C47:O47"/>
    <mergeCell ref="L7:O9"/>
    <mergeCell ref="B20:B22"/>
    <mergeCell ref="B29:B31"/>
    <mergeCell ref="B38:B40"/>
    <mergeCell ref="J44:L45"/>
    <mergeCell ref="M44:O45"/>
    <mergeCell ref="B50:E51"/>
    <mergeCell ref="B52:D53"/>
    <mergeCell ref="E52:E53"/>
    <mergeCell ref="F52:H53"/>
    <mergeCell ref="I52:K53"/>
    <mergeCell ref="C57:O58"/>
  </mergeCells>
  <phoneticPr fontId="24"/>
  <printOptions horizontalCentered="1"/>
  <pageMargins left="0.39370078740157483" right="0.39370078740157483" top="0.59055118110236227" bottom="0.39370078740157483" header="0.27559055118110237" footer="0.43307086614173229"/>
  <pageSetup paperSize="9" scale="85" fitToWidth="1" fitToHeight="1" orientation="portrait" usePrinterDefaults="1" blackAndWhite="1" r:id="rId1"/>
  <headerFooter alignWithMargins="0">
    <oddHeader>&amp;R&amp;A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T75"/>
  <sheetViews>
    <sheetView view="pageBreakPreview" zoomScaleSheetLayoutView="100" workbookViewId="0">
      <selection activeCell="C5" sqref="C5:G5"/>
    </sheetView>
  </sheetViews>
  <sheetFormatPr defaultColWidth="9.375" defaultRowHeight="13.5"/>
  <cols>
    <col min="1" max="14" width="7.875" style="425" customWidth="1"/>
    <col min="15" max="15" width="9.625" style="425" customWidth="1"/>
    <col min="16" max="16" width="1.625" style="425" customWidth="1"/>
    <col min="17" max="16384" width="9.375" style="425"/>
  </cols>
  <sheetData>
    <row r="1" spans="1:20" ht="15.4" customHeight="1">
      <c r="O1" s="1122"/>
      <c r="P1" s="1190"/>
      <c r="Q1" s="1190"/>
      <c r="R1" s="1190"/>
      <c r="S1" s="1190"/>
      <c r="T1" s="1190"/>
    </row>
    <row r="2" spans="1:20" ht="7.5" customHeight="1">
      <c r="P2" s="1190"/>
      <c r="Q2" s="1190"/>
      <c r="R2" s="1190"/>
      <c r="S2" s="1190"/>
      <c r="T2" s="1190"/>
    </row>
    <row r="3" spans="1:20" ht="17.25">
      <c r="A3" s="1080" t="s">
        <v>374</v>
      </c>
      <c r="B3" s="1080"/>
      <c r="C3" s="1080"/>
      <c r="D3" s="1080"/>
      <c r="E3" s="1080"/>
      <c r="F3" s="1080"/>
      <c r="G3" s="1080"/>
      <c r="H3" s="1080"/>
      <c r="I3" s="1080"/>
      <c r="J3" s="1080"/>
      <c r="K3" s="1080"/>
      <c r="L3" s="1080"/>
      <c r="M3" s="1080"/>
      <c r="N3" s="1080"/>
      <c r="O3" s="1080"/>
      <c r="P3" s="1191"/>
    </row>
    <row r="4" spans="1:20" ht="7.5" customHeight="1">
      <c r="P4" s="1080"/>
    </row>
    <row r="5" spans="1:20" ht="19.5" customHeight="1">
      <c r="A5" s="1079" t="s">
        <v>166</v>
      </c>
      <c r="B5" s="1079"/>
      <c r="C5" s="1108"/>
      <c r="D5" s="1108"/>
      <c r="E5" s="1108"/>
      <c r="F5" s="1108"/>
      <c r="G5" s="1108"/>
      <c r="H5" s="1080"/>
      <c r="I5" s="1081" t="s">
        <v>177</v>
      </c>
      <c r="J5" s="901"/>
      <c r="K5" s="941"/>
      <c r="L5" s="1034"/>
      <c r="M5" s="1020"/>
      <c r="N5" s="1020"/>
      <c r="O5" s="1145"/>
      <c r="P5" s="1080"/>
    </row>
    <row r="6" spans="1:20" ht="7.5" customHeight="1">
      <c r="A6" s="1080"/>
      <c r="B6" s="1080"/>
      <c r="C6" s="1080"/>
      <c r="D6" s="1080"/>
      <c r="E6" s="1080"/>
      <c r="F6" s="1080"/>
      <c r="G6" s="1080"/>
      <c r="H6" s="1080"/>
      <c r="I6" s="1080"/>
      <c r="J6" s="1080"/>
      <c r="K6" s="1080"/>
      <c r="L6" s="1080"/>
      <c r="M6" s="1080"/>
      <c r="N6" s="1080"/>
      <c r="O6" s="1080"/>
      <c r="P6" s="1080"/>
    </row>
    <row r="7" spans="1:20" ht="15.4" customHeight="1">
      <c r="A7" s="1081" t="s">
        <v>548</v>
      </c>
      <c r="B7" s="901"/>
      <c r="C7" s="901"/>
      <c r="D7" s="901"/>
      <c r="E7" s="901"/>
      <c r="F7" s="901"/>
      <c r="G7" s="901"/>
      <c r="H7" s="901"/>
      <c r="I7" s="901"/>
      <c r="J7" s="941"/>
      <c r="K7" s="1081" t="s">
        <v>593</v>
      </c>
      <c r="L7" s="901"/>
      <c r="M7" s="901"/>
      <c r="N7" s="901"/>
      <c r="O7" s="941"/>
      <c r="P7" s="1080"/>
    </row>
    <row r="8" spans="1:20" ht="15.4" customHeight="1">
      <c r="A8" s="1158" t="s">
        <v>363</v>
      </c>
      <c r="B8" s="1162" t="s">
        <v>468</v>
      </c>
      <c r="C8" s="1166"/>
      <c r="D8" s="1166"/>
      <c r="E8" s="1166"/>
      <c r="F8" s="1170"/>
      <c r="G8" s="1166"/>
      <c r="H8" s="1170"/>
      <c r="I8" s="1162"/>
      <c r="J8" s="1166"/>
      <c r="K8" s="1177" t="s">
        <v>74</v>
      </c>
      <c r="L8" s="1180"/>
      <c r="M8" s="1180"/>
      <c r="N8" s="1180"/>
      <c r="O8" s="1185"/>
      <c r="P8" s="1080"/>
    </row>
    <row r="9" spans="1:20" ht="15.4" customHeight="1">
      <c r="A9" s="1159" t="s">
        <v>332</v>
      </c>
      <c r="B9" s="1163" t="s">
        <v>570</v>
      </c>
      <c r="C9" s="1167"/>
      <c r="D9" s="1167"/>
      <c r="E9" s="1167"/>
      <c r="F9" s="1171"/>
      <c r="G9" s="1167"/>
      <c r="H9" s="1171"/>
      <c r="I9" s="1163"/>
      <c r="J9" s="1167"/>
      <c r="K9" s="1178" t="s">
        <v>594</v>
      </c>
      <c r="L9" s="1181"/>
      <c r="M9" s="1181"/>
      <c r="N9" s="1181"/>
      <c r="O9" s="1186"/>
      <c r="P9" s="1080"/>
    </row>
    <row r="10" spans="1:20" ht="15.4" customHeight="1">
      <c r="A10" s="1160" t="s">
        <v>368</v>
      </c>
      <c r="B10" s="1164" t="s">
        <v>575</v>
      </c>
      <c r="C10" s="1168"/>
      <c r="D10" s="1168"/>
      <c r="E10" s="1168"/>
      <c r="F10" s="1172"/>
      <c r="G10" s="1168"/>
      <c r="H10" s="1172"/>
      <c r="I10" s="1164"/>
      <c r="J10" s="1168"/>
      <c r="K10" s="1179" t="s">
        <v>74</v>
      </c>
      <c r="L10" s="1182"/>
      <c r="M10" s="1182"/>
      <c r="N10" s="1182"/>
      <c r="O10" s="1187"/>
      <c r="P10" s="1080"/>
    </row>
    <row r="11" spans="1:20" ht="15.4" customHeight="1">
      <c r="P11" s="1080"/>
    </row>
    <row r="12" spans="1:20" ht="15.4" customHeight="1">
      <c r="A12" s="698" t="s">
        <v>595</v>
      </c>
      <c r="B12" s="698"/>
      <c r="C12" s="698"/>
      <c r="D12" s="698"/>
      <c r="E12" s="698"/>
      <c r="F12" s="698"/>
      <c r="G12" s="698"/>
      <c r="H12" s="698"/>
      <c r="I12" s="698"/>
      <c r="J12" s="698"/>
      <c r="K12" s="698"/>
      <c r="L12" s="698"/>
      <c r="M12" s="698"/>
      <c r="N12" s="698"/>
      <c r="O12" s="698"/>
      <c r="P12" s="1080"/>
    </row>
    <row r="13" spans="1:20" ht="15.4" customHeight="1">
      <c r="A13" s="1085" t="s">
        <v>5</v>
      </c>
      <c r="B13" s="1099"/>
      <c r="C13" s="1111"/>
      <c r="D13" s="1114"/>
      <c r="E13" s="1118"/>
      <c r="F13" s="1124" t="s">
        <v>576</v>
      </c>
      <c r="G13" s="1125"/>
      <c r="H13" s="1118"/>
      <c r="I13" s="1124" t="s">
        <v>576</v>
      </c>
      <c r="J13" s="1125"/>
      <c r="K13" s="1118"/>
      <c r="L13" s="1143" t="s">
        <v>576</v>
      </c>
      <c r="M13" s="1183" t="s">
        <v>407</v>
      </c>
      <c r="N13" s="1184"/>
      <c r="O13" s="1188"/>
      <c r="P13" s="1080"/>
    </row>
    <row r="14" spans="1:20" ht="30" customHeight="1">
      <c r="A14" s="1086" t="s">
        <v>451</v>
      </c>
      <c r="B14" s="1100"/>
      <c r="C14" s="1112"/>
      <c r="D14" s="1086"/>
      <c r="E14" s="1100"/>
      <c r="F14" s="1100"/>
      <c r="G14" s="1100"/>
      <c r="H14" s="1100"/>
      <c r="I14" s="1100"/>
      <c r="J14" s="1100"/>
      <c r="K14" s="1100"/>
      <c r="L14" s="1112"/>
      <c r="M14" s="1095"/>
      <c r="N14" s="1106"/>
      <c r="O14" s="1116"/>
      <c r="P14" s="1080"/>
    </row>
    <row r="15" spans="1:20" ht="15.4" customHeight="1">
      <c r="P15" s="1080"/>
    </row>
    <row r="16" spans="1:20" ht="15.4" customHeight="1">
      <c r="A16" s="698" t="s">
        <v>472</v>
      </c>
      <c r="B16" s="698"/>
      <c r="C16" s="698"/>
      <c r="D16" s="698"/>
      <c r="E16" s="698"/>
      <c r="F16" s="698"/>
      <c r="G16" s="698"/>
      <c r="H16" s="698"/>
      <c r="I16" s="698"/>
      <c r="J16" s="698"/>
      <c r="K16" s="698"/>
      <c r="L16" s="698"/>
      <c r="M16" s="698"/>
      <c r="N16" s="698"/>
      <c r="O16" s="698"/>
      <c r="P16" s="1080"/>
    </row>
    <row r="17" spans="1:16" ht="15.4" customHeight="1">
      <c r="A17" s="698" t="s">
        <v>598</v>
      </c>
      <c r="B17" s="698"/>
      <c r="C17" s="698"/>
      <c r="D17" s="698"/>
      <c r="E17" s="698"/>
      <c r="F17" s="698"/>
      <c r="G17" s="698"/>
      <c r="H17" s="698"/>
      <c r="I17" s="698"/>
      <c r="J17" s="698"/>
      <c r="K17" s="698"/>
      <c r="L17" s="698"/>
      <c r="M17" s="698"/>
      <c r="N17" s="698"/>
      <c r="O17" s="698"/>
      <c r="P17" s="1080"/>
    </row>
    <row r="18" spans="1:16" ht="15.4" customHeight="1">
      <c r="A18" s="1161" t="s">
        <v>5</v>
      </c>
      <c r="B18" s="940" t="s">
        <v>599</v>
      </c>
      <c r="C18" s="940"/>
      <c r="D18" s="940"/>
      <c r="E18" s="940" t="s">
        <v>11</v>
      </c>
      <c r="F18" s="940"/>
      <c r="G18" s="940"/>
      <c r="H18" s="940"/>
      <c r="I18" s="1174" t="s">
        <v>557</v>
      </c>
      <c r="J18" s="1109"/>
      <c r="K18" s="1109"/>
      <c r="L18" s="1109"/>
      <c r="M18" s="1109"/>
      <c r="N18" s="940" t="s">
        <v>602</v>
      </c>
      <c r="O18" s="1189"/>
      <c r="P18" s="1080"/>
    </row>
    <row r="19" spans="1:16" ht="15.4" customHeight="1">
      <c r="A19" s="1088"/>
      <c r="B19" s="1119"/>
      <c r="C19" s="1119"/>
      <c r="D19" s="1119"/>
      <c r="E19" s="1119"/>
      <c r="F19" s="1119"/>
      <c r="G19" s="1119"/>
      <c r="H19" s="1119"/>
      <c r="I19" s="1129"/>
      <c r="J19" s="1133"/>
      <c r="K19" s="1133" t="s">
        <v>454</v>
      </c>
      <c r="L19" s="1133"/>
      <c r="M19" s="1133"/>
      <c r="N19" s="1119"/>
      <c r="O19" s="1151"/>
    </row>
    <row r="20" spans="1:16" ht="15.4" customHeight="1">
      <c r="A20" s="1089"/>
      <c r="B20" s="1108"/>
      <c r="C20" s="1108"/>
      <c r="D20" s="1108"/>
      <c r="E20" s="1108"/>
      <c r="F20" s="1108"/>
      <c r="G20" s="1108"/>
      <c r="H20" s="1108"/>
      <c r="I20" s="1034"/>
      <c r="J20" s="1020"/>
      <c r="K20" s="1020" t="s">
        <v>454</v>
      </c>
      <c r="L20" s="1020"/>
      <c r="M20" s="1020"/>
      <c r="N20" s="1108"/>
      <c r="O20" s="1152"/>
    </row>
    <row r="21" spans="1:16" ht="15.4" customHeight="1">
      <c r="A21" s="1089"/>
      <c r="B21" s="1108"/>
      <c r="C21" s="1108"/>
      <c r="D21" s="1108"/>
      <c r="E21" s="1108"/>
      <c r="F21" s="1108"/>
      <c r="G21" s="1108"/>
      <c r="H21" s="1108"/>
      <c r="I21" s="1034"/>
      <c r="J21" s="1020"/>
      <c r="K21" s="1020" t="s">
        <v>454</v>
      </c>
      <c r="L21" s="1020"/>
      <c r="M21" s="1020"/>
      <c r="N21" s="1108"/>
      <c r="O21" s="1152"/>
    </row>
    <row r="22" spans="1:16" ht="15.4" customHeight="1">
      <c r="A22" s="1090"/>
      <c r="B22" s="1108"/>
      <c r="C22" s="1108"/>
      <c r="D22" s="1108"/>
      <c r="E22" s="1108"/>
      <c r="F22" s="1108"/>
      <c r="G22" s="1108"/>
      <c r="H22" s="1108"/>
      <c r="I22" s="1034"/>
      <c r="J22" s="1020"/>
      <c r="K22" s="1020" t="s">
        <v>454</v>
      </c>
      <c r="L22" s="1020"/>
      <c r="M22" s="1020"/>
      <c r="N22" s="1108"/>
      <c r="O22" s="1152"/>
    </row>
    <row r="23" spans="1:16" ht="15.4" customHeight="1">
      <c r="A23" s="1090"/>
      <c r="B23" s="1108"/>
      <c r="C23" s="1108"/>
      <c r="D23" s="1108"/>
      <c r="E23" s="1108"/>
      <c r="F23" s="1108"/>
      <c r="G23" s="1108"/>
      <c r="H23" s="1108"/>
      <c r="I23" s="1034"/>
      <c r="J23" s="1020"/>
      <c r="K23" s="1020" t="s">
        <v>454</v>
      </c>
      <c r="L23" s="1020"/>
      <c r="M23" s="1020"/>
      <c r="N23" s="1108"/>
      <c r="O23" s="1152"/>
    </row>
    <row r="24" spans="1:16" ht="15.4" customHeight="1">
      <c r="A24" s="1090"/>
      <c r="B24" s="1108"/>
      <c r="C24" s="1108"/>
      <c r="D24" s="1108"/>
      <c r="E24" s="1108"/>
      <c r="F24" s="1108"/>
      <c r="G24" s="1108"/>
      <c r="H24" s="1108"/>
      <c r="I24" s="1034"/>
      <c r="J24" s="1020"/>
      <c r="K24" s="1020" t="s">
        <v>454</v>
      </c>
      <c r="L24" s="1020"/>
      <c r="M24" s="1020"/>
      <c r="N24" s="1108"/>
      <c r="O24" s="1152"/>
    </row>
    <row r="25" spans="1:16" ht="15.4" customHeight="1">
      <c r="A25" s="1091" t="s">
        <v>576</v>
      </c>
      <c r="B25" s="1108"/>
      <c r="C25" s="1108"/>
      <c r="D25" s="1108"/>
      <c r="E25" s="1108"/>
      <c r="F25" s="1108"/>
      <c r="G25" s="1108"/>
      <c r="H25" s="1108"/>
      <c r="I25" s="1034"/>
      <c r="J25" s="1020"/>
      <c r="K25" s="1020" t="s">
        <v>454</v>
      </c>
      <c r="L25" s="1020"/>
      <c r="M25" s="1020"/>
      <c r="N25" s="1108"/>
      <c r="O25" s="1152"/>
    </row>
    <row r="26" spans="1:16" ht="15.4" customHeight="1">
      <c r="A26" s="1089"/>
      <c r="B26" s="1120"/>
      <c r="C26" s="1120"/>
      <c r="D26" s="1120"/>
      <c r="E26" s="1120"/>
      <c r="F26" s="1120"/>
      <c r="G26" s="1120"/>
      <c r="H26" s="1120"/>
      <c r="I26" s="1034"/>
      <c r="J26" s="1020"/>
      <c r="K26" s="1020" t="s">
        <v>454</v>
      </c>
      <c r="L26" s="1020"/>
      <c r="M26" s="1020"/>
      <c r="N26" s="1108"/>
      <c r="O26" s="1152"/>
    </row>
    <row r="27" spans="1:16" ht="15.4" customHeight="1">
      <c r="A27" s="1092"/>
      <c r="B27" s="1165"/>
      <c r="C27" s="1169"/>
      <c r="D27" s="1169"/>
      <c r="E27" s="1169"/>
      <c r="F27" s="1169"/>
      <c r="G27" s="1169"/>
      <c r="H27" s="1173"/>
      <c r="I27" s="1175" t="s">
        <v>582</v>
      </c>
      <c r="J27" s="1128"/>
      <c r="K27" s="1128"/>
      <c r="L27" s="1128"/>
      <c r="M27" s="1138"/>
      <c r="N27" s="1175"/>
      <c r="O27" s="1153"/>
    </row>
    <row r="28" spans="1:16" ht="15.4" customHeight="1">
      <c r="A28" s="1088"/>
      <c r="B28" s="1119"/>
      <c r="C28" s="1119"/>
      <c r="D28" s="1119"/>
      <c r="E28" s="1119"/>
      <c r="F28" s="1119"/>
      <c r="G28" s="1119"/>
      <c r="H28" s="1119"/>
      <c r="I28" s="1129"/>
      <c r="J28" s="1133"/>
      <c r="K28" s="1133" t="s">
        <v>454</v>
      </c>
      <c r="L28" s="1133"/>
      <c r="M28" s="1133"/>
      <c r="N28" s="1119"/>
      <c r="O28" s="1151"/>
    </row>
    <row r="29" spans="1:16" ht="15.4" customHeight="1">
      <c r="A29" s="1089"/>
      <c r="B29" s="1108"/>
      <c r="C29" s="1108"/>
      <c r="D29" s="1108"/>
      <c r="E29" s="1108"/>
      <c r="F29" s="1108"/>
      <c r="G29" s="1108"/>
      <c r="H29" s="1108"/>
      <c r="I29" s="1034"/>
      <c r="J29" s="1020"/>
      <c r="K29" s="1020" t="s">
        <v>454</v>
      </c>
      <c r="L29" s="1020"/>
      <c r="M29" s="1020"/>
      <c r="N29" s="1108"/>
      <c r="O29" s="1152"/>
    </row>
    <row r="30" spans="1:16" ht="15.4" customHeight="1">
      <c r="A30" s="1089"/>
      <c r="B30" s="1108"/>
      <c r="C30" s="1108"/>
      <c r="D30" s="1108"/>
      <c r="E30" s="1108"/>
      <c r="F30" s="1108"/>
      <c r="G30" s="1108"/>
      <c r="H30" s="1108"/>
      <c r="I30" s="1034"/>
      <c r="J30" s="1020"/>
      <c r="K30" s="1020" t="s">
        <v>454</v>
      </c>
      <c r="L30" s="1020"/>
      <c r="M30" s="1020"/>
      <c r="N30" s="1108"/>
      <c r="O30" s="1152"/>
    </row>
    <row r="31" spans="1:16" ht="15.4" customHeight="1">
      <c r="A31" s="1090"/>
      <c r="B31" s="1108"/>
      <c r="C31" s="1108"/>
      <c r="D31" s="1108"/>
      <c r="E31" s="1108"/>
      <c r="F31" s="1108"/>
      <c r="G31" s="1108"/>
      <c r="H31" s="1108"/>
      <c r="I31" s="1034"/>
      <c r="J31" s="1020"/>
      <c r="K31" s="1020" t="s">
        <v>454</v>
      </c>
      <c r="L31" s="1020"/>
      <c r="M31" s="1020"/>
      <c r="N31" s="1108"/>
      <c r="O31" s="1152"/>
    </row>
    <row r="32" spans="1:16" ht="15.4" customHeight="1">
      <c r="A32" s="1090"/>
      <c r="B32" s="1108"/>
      <c r="C32" s="1108"/>
      <c r="D32" s="1108"/>
      <c r="E32" s="1108"/>
      <c r="F32" s="1108"/>
      <c r="G32" s="1108"/>
      <c r="H32" s="1108"/>
      <c r="I32" s="1034"/>
      <c r="J32" s="1020"/>
      <c r="K32" s="1020" t="s">
        <v>454</v>
      </c>
      <c r="L32" s="1020"/>
      <c r="M32" s="1020"/>
      <c r="N32" s="1108"/>
      <c r="O32" s="1152"/>
    </row>
    <row r="33" spans="1:15" ht="15.4" customHeight="1">
      <c r="A33" s="1090"/>
      <c r="B33" s="1108"/>
      <c r="C33" s="1108"/>
      <c r="D33" s="1108"/>
      <c r="E33" s="1108"/>
      <c r="F33" s="1108"/>
      <c r="G33" s="1108"/>
      <c r="H33" s="1108"/>
      <c r="I33" s="1034"/>
      <c r="J33" s="1020"/>
      <c r="K33" s="1020" t="s">
        <v>454</v>
      </c>
      <c r="L33" s="1020"/>
      <c r="M33" s="1020"/>
      <c r="N33" s="1108"/>
      <c r="O33" s="1152"/>
    </row>
    <row r="34" spans="1:15" ht="15.4" customHeight="1">
      <c r="A34" s="1091" t="s">
        <v>576</v>
      </c>
      <c r="B34" s="1108"/>
      <c r="C34" s="1108"/>
      <c r="D34" s="1108"/>
      <c r="E34" s="1108"/>
      <c r="F34" s="1108"/>
      <c r="G34" s="1108"/>
      <c r="H34" s="1108"/>
      <c r="I34" s="1034"/>
      <c r="J34" s="1020"/>
      <c r="K34" s="1020" t="s">
        <v>454</v>
      </c>
      <c r="L34" s="1020"/>
      <c r="M34" s="1020"/>
      <c r="N34" s="1108"/>
      <c r="O34" s="1152"/>
    </row>
    <row r="35" spans="1:15" ht="15.4" customHeight="1">
      <c r="A35" s="1089"/>
      <c r="B35" s="1120"/>
      <c r="C35" s="1120"/>
      <c r="D35" s="1120"/>
      <c r="E35" s="1120"/>
      <c r="F35" s="1120"/>
      <c r="G35" s="1120"/>
      <c r="H35" s="1120"/>
      <c r="I35" s="1034"/>
      <c r="J35" s="1020"/>
      <c r="K35" s="1020" t="s">
        <v>454</v>
      </c>
      <c r="L35" s="1020"/>
      <c r="M35" s="1020"/>
      <c r="N35" s="1108"/>
      <c r="O35" s="1152"/>
    </row>
    <row r="36" spans="1:15" ht="15.4" customHeight="1">
      <c r="A36" s="1092"/>
      <c r="B36" s="1165"/>
      <c r="C36" s="1169"/>
      <c r="D36" s="1169"/>
      <c r="E36" s="1169"/>
      <c r="F36" s="1169"/>
      <c r="G36" s="1169"/>
      <c r="H36" s="1173"/>
      <c r="I36" s="1175" t="s">
        <v>582</v>
      </c>
      <c r="J36" s="1128"/>
      <c r="K36" s="1128"/>
      <c r="L36" s="1128"/>
      <c r="M36" s="1138"/>
      <c r="N36" s="1175"/>
      <c r="O36" s="1153"/>
    </row>
    <row r="37" spans="1:15" ht="15.4" customHeight="1">
      <c r="A37" s="1088"/>
      <c r="B37" s="1119"/>
      <c r="C37" s="1119"/>
      <c r="D37" s="1119"/>
      <c r="E37" s="1119"/>
      <c r="F37" s="1119"/>
      <c r="G37" s="1119"/>
      <c r="H37" s="1119"/>
      <c r="I37" s="1129"/>
      <c r="J37" s="1133"/>
      <c r="K37" s="1133" t="s">
        <v>454</v>
      </c>
      <c r="L37" s="1133"/>
      <c r="M37" s="1133"/>
      <c r="N37" s="1119"/>
      <c r="O37" s="1151"/>
    </row>
    <row r="38" spans="1:15" ht="15.4" customHeight="1">
      <c r="A38" s="1089"/>
      <c r="B38" s="1108"/>
      <c r="C38" s="1108"/>
      <c r="D38" s="1108"/>
      <c r="E38" s="1108"/>
      <c r="F38" s="1108"/>
      <c r="G38" s="1108"/>
      <c r="H38" s="1108"/>
      <c r="I38" s="1034"/>
      <c r="J38" s="1020"/>
      <c r="K38" s="1020" t="s">
        <v>454</v>
      </c>
      <c r="L38" s="1020"/>
      <c r="M38" s="1020"/>
      <c r="N38" s="1108"/>
      <c r="O38" s="1152"/>
    </row>
    <row r="39" spans="1:15" ht="15.4" customHeight="1">
      <c r="A39" s="1089"/>
      <c r="B39" s="1108"/>
      <c r="C39" s="1108"/>
      <c r="D39" s="1108"/>
      <c r="E39" s="1108"/>
      <c r="F39" s="1108"/>
      <c r="G39" s="1108"/>
      <c r="H39" s="1108"/>
      <c r="I39" s="1034"/>
      <c r="J39" s="1020"/>
      <c r="K39" s="1020" t="s">
        <v>454</v>
      </c>
      <c r="L39" s="1020"/>
      <c r="M39" s="1020"/>
      <c r="N39" s="1108"/>
      <c r="O39" s="1152"/>
    </row>
    <row r="40" spans="1:15" ht="15.4" customHeight="1">
      <c r="A40" s="1090"/>
      <c r="B40" s="1108"/>
      <c r="C40" s="1108"/>
      <c r="D40" s="1108"/>
      <c r="E40" s="1108"/>
      <c r="F40" s="1108"/>
      <c r="G40" s="1108"/>
      <c r="H40" s="1108"/>
      <c r="I40" s="1034"/>
      <c r="J40" s="1020"/>
      <c r="K40" s="1020" t="s">
        <v>454</v>
      </c>
      <c r="L40" s="1020"/>
      <c r="M40" s="1020"/>
      <c r="N40" s="1108"/>
      <c r="O40" s="1152"/>
    </row>
    <row r="41" spans="1:15" ht="15.4" customHeight="1">
      <c r="A41" s="1090"/>
      <c r="B41" s="1108"/>
      <c r="C41" s="1108"/>
      <c r="D41" s="1108"/>
      <c r="E41" s="1108"/>
      <c r="F41" s="1108"/>
      <c r="G41" s="1108"/>
      <c r="H41" s="1108"/>
      <c r="I41" s="1034"/>
      <c r="J41" s="1020"/>
      <c r="K41" s="1020" t="s">
        <v>454</v>
      </c>
      <c r="L41" s="1020"/>
      <c r="M41" s="1020"/>
      <c r="N41" s="1108"/>
      <c r="O41" s="1152"/>
    </row>
    <row r="42" spans="1:15" ht="15.4" customHeight="1">
      <c r="A42" s="1090"/>
      <c r="B42" s="1108"/>
      <c r="C42" s="1108"/>
      <c r="D42" s="1108"/>
      <c r="E42" s="1108"/>
      <c r="F42" s="1108"/>
      <c r="G42" s="1108"/>
      <c r="H42" s="1108"/>
      <c r="I42" s="1034"/>
      <c r="J42" s="1020"/>
      <c r="K42" s="1020" t="s">
        <v>454</v>
      </c>
      <c r="L42" s="1020"/>
      <c r="M42" s="1020"/>
      <c r="N42" s="1108"/>
      <c r="O42" s="1152"/>
    </row>
    <row r="43" spans="1:15" ht="15.4" customHeight="1">
      <c r="A43" s="1091" t="s">
        <v>576</v>
      </c>
      <c r="B43" s="1108"/>
      <c r="C43" s="1108"/>
      <c r="D43" s="1108"/>
      <c r="E43" s="1108"/>
      <c r="F43" s="1108"/>
      <c r="G43" s="1108"/>
      <c r="H43" s="1108"/>
      <c r="I43" s="1034"/>
      <c r="J43" s="1020"/>
      <c r="K43" s="1020" t="s">
        <v>454</v>
      </c>
      <c r="L43" s="1020"/>
      <c r="M43" s="1020"/>
      <c r="N43" s="1108"/>
      <c r="O43" s="1152"/>
    </row>
    <row r="44" spans="1:15" ht="15.4" customHeight="1">
      <c r="A44" s="1089"/>
      <c r="B44" s="1120"/>
      <c r="C44" s="1120"/>
      <c r="D44" s="1120"/>
      <c r="E44" s="1120"/>
      <c r="F44" s="1120"/>
      <c r="G44" s="1120"/>
      <c r="H44" s="1120"/>
      <c r="I44" s="1034"/>
      <c r="J44" s="1020"/>
      <c r="K44" s="1020" t="s">
        <v>454</v>
      </c>
      <c r="L44" s="1020"/>
      <c r="M44" s="1020"/>
      <c r="N44" s="1108"/>
      <c r="O44" s="1152"/>
    </row>
    <row r="45" spans="1:15" ht="14.25" customHeight="1">
      <c r="A45" s="1092"/>
      <c r="B45" s="1165"/>
      <c r="C45" s="1169"/>
      <c r="D45" s="1169"/>
      <c r="E45" s="1169"/>
      <c r="F45" s="1169"/>
      <c r="G45" s="1169"/>
      <c r="H45" s="1173"/>
      <c r="I45" s="1175" t="s">
        <v>582</v>
      </c>
      <c r="J45" s="1128"/>
      <c r="K45" s="1128"/>
      <c r="L45" s="1128"/>
      <c r="M45" s="1138"/>
      <c r="N45" s="1175"/>
      <c r="O45" s="1153"/>
    </row>
    <row r="46" spans="1:15" ht="14.25" customHeight="1">
      <c r="I46" s="1129" t="s">
        <v>584</v>
      </c>
      <c r="J46" s="1133"/>
      <c r="K46" s="1133"/>
      <c r="L46" s="1133"/>
      <c r="M46" s="1139"/>
      <c r="N46" s="1129"/>
      <c r="O46" s="1154"/>
    </row>
    <row r="47" spans="1:15" ht="14.25" customHeight="1">
      <c r="I47" s="1042"/>
      <c r="J47" s="1134"/>
      <c r="K47" s="1134"/>
      <c r="L47" s="1134"/>
      <c r="M47" s="1140"/>
      <c r="N47" s="1042"/>
      <c r="O47" s="1155"/>
    </row>
    <row r="48" spans="1:15" ht="14.25" customHeight="1">
      <c r="A48" s="1093" t="s">
        <v>208</v>
      </c>
      <c r="B48" s="1104" t="s">
        <v>605</v>
      </c>
      <c r="C48" s="1104"/>
      <c r="D48" s="1104"/>
      <c r="E48" s="1104"/>
      <c r="F48" s="1104"/>
      <c r="G48" s="1104"/>
      <c r="H48" s="1104"/>
      <c r="I48" s="1104"/>
      <c r="J48" s="1104"/>
      <c r="K48" s="1104"/>
      <c r="L48" s="1104"/>
      <c r="M48" s="1104"/>
      <c r="N48" s="1104"/>
      <c r="O48" s="1104"/>
    </row>
    <row r="49" spans="1:15" ht="14.25" customHeight="1">
      <c r="A49" s="1093" t="s">
        <v>208</v>
      </c>
      <c r="B49" s="1104" t="s">
        <v>272</v>
      </c>
      <c r="C49" s="1104"/>
      <c r="D49" s="1104"/>
      <c r="E49" s="1104"/>
      <c r="F49" s="1104"/>
      <c r="G49" s="1104"/>
      <c r="H49" s="1104"/>
      <c r="I49" s="1104"/>
      <c r="J49" s="1104"/>
      <c r="K49" s="1104"/>
      <c r="L49" s="1104"/>
      <c r="M49" s="1104"/>
      <c r="N49" s="1104"/>
      <c r="O49" s="1104"/>
    </row>
    <row r="50" spans="1:15" ht="14.25" customHeight="1">
      <c r="A50" s="1156"/>
      <c r="B50" s="1156"/>
      <c r="C50" s="1156"/>
      <c r="D50" s="1156"/>
      <c r="E50" s="1156"/>
      <c r="F50" s="1156"/>
      <c r="G50" s="1156"/>
      <c r="H50" s="1156"/>
      <c r="I50" s="1156"/>
      <c r="J50" s="1156"/>
      <c r="K50" s="1156"/>
      <c r="L50" s="1156"/>
      <c r="M50" s="1156"/>
      <c r="N50" s="1156"/>
      <c r="O50" s="1156"/>
    </row>
    <row r="51" spans="1:15" ht="15.4" customHeight="1"/>
    <row r="52" spans="1:15" ht="11.25" customHeight="1">
      <c r="A52" s="1094" t="s">
        <v>366</v>
      </c>
      <c r="B52" s="1105"/>
      <c r="C52" s="1105"/>
      <c r="D52" s="1115"/>
    </row>
    <row r="53" spans="1:15" ht="11.25" customHeight="1">
      <c r="A53" s="1095"/>
      <c r="B53" s="1106"/>
      <c r="C53" s="1106"/>
      <c r="D53" s="1116"/>
    </row>
    <row r="54" spans="1:15" s="1076" customFormat="1" ht="12" customHeight="1">
      <c r="A54" s="1096"/>
      <c r="B54" s="1080"/>
      <c r="C54" s="1080"/>
      <c r="D54" s="1117" t="s">
        <v>369</v>
      </c>
      <c r="E54" s="1094" t="s">
        <v>572</v>
      </c>
      <c r="F54" s="1105"/>
      <c r="G54" s="1115"/>
      <c r="H54" s="1096" t="s">
        <v>606</v>
      </c>
      <c r="I54" s="1176" t="s">
        <v>611</v>
      </c>
      <c r="J54" s="698"/>
      <c r="K54" s="698"/>
      <c r="L54" s="698"/>
      <c r="M54" s="698"/>
      <c r="N54" s="698"/>
      <c r="O54" s="698"/>
    </row>
    <row r="55" spans="1:15" s="1076" customFormat="1" ht="15.2" customHeight="1">
      <c r="A55" s="1095"/>
      <c r="B55" s="1106"/>
      <c r="C55" s="1106"/>
      <c r="D55" s="1116"/>
      <c r="E55" s="1095"/>
      <c r="F55" s="1106"/>
      <c r="G55" s="1116"/>
      <c r="H55" s="1096"/>
      <c r="I55" s="698"/>
      <c r="J55" s="698"/>
      <c r="K55" s="698"/>
      <c r="L55" s="698"/>
      <c r="M55" s="698"/>
      <c r="N55" s="698"/>
      <c r="O55" s="698"/>
    </row>
    <row r="56" spans="1:15" s="1156" customFormat="1">
      <c r="A56" s="1157"/>
      <c r="B56" s="1157"/>
      <c r="C56" s="1157"/>
      <c r="D56" s="1157"/>
      <c r="E56" s="1157"/>
      <c r="F56" s="1157"/>
      <c r="G56" s="1157"/>
      <c r="H56" s="1157"/>
      <c r="I56" s="1157"/>
      <c r="J56" s="1157"/>
      <c r="K56" s="1157"/>
      <c r="L56" s="1157"/>
      <c r="M56" s="1157"/>
      <c r="N56" s="1157"/>
      <c r="O56" s="1157"/>
    </row>
    <row r="57" spans="1:15" ht="15.4" customHeight="1">
      <c r="A57" s="1076" t="s">
        <v>521</v>
      </c>
      <c r="B57" s="1076"/>
      <c r="C57" s="1076"/>
      <c r="D57" s="1076"/>
      <c r="E57" s="1076"/>
      <c r="F57" s="1076"/>
      <c r="G57" s="1076"/>
      <c r="H57" s="1076"/>
      <c r="I57" s="1076"/>
      <c r="J57" s="1076"/>
      <c r="K57" s="1076"/>
      <c r="L57" s="1076"/>
      <c r="M57" s="1076"/>
      <c r="N57" s="1076"/>
      <c r="O57" s="1076"/>
    </row>
    <row r="58" spans="1:15" ht="11.25" customHeight="1">
      <c r="A58" s="1093">
        <v>1</v>
      </c>
      <c r="B58" s="1076" t="s">
        <v>588</v>
      </c>
      <c r="C58" s="1076"/>
      <c r="D58" s="1076"/>
      <c r="E58" s="1076"/>
      <c r="F58" s="1076"/>
      <c r="G58" s="1076"/>
      <c r="H58" s="1076"/>
      <c r="I58" s="1076"/>
      <c r="J58" s="1076"/>
      <c r="K58" s="1076"/>
      <c r="L58" s="1076"/>
      <c r="M58" s="1076"/>
      <c r="N58" s="1076"/>
      <c r="O58" s="1076"/>
    </row>
    <row r="59" spans="1:15" ht="11.25" customHeight="1">
      <c r="A59" s="1093">
        <v>2</v>
      </c>
      <c r="B59" s="1107" t="s">
        <v>591</v>
      </c>
      <c r="C59" s="1107"/>
      <c r="D59" s="1107"/>
      <c r="E59" s="1107"/>
      <c r="F59" s="1107"/>
      <c r="G59" s="1107"/>
      <c r="H59" s="1107"/>
      <c r="I59" s="1107"/>
      <c r="J59" s="1107"/>
      <c r="K59" s="1107"/>
      <c r="L59" s="1107"/>
      <c r="M59" s="1107"/>
      <c r="N59" s="1107"/>
      <c r="O59" s="1107"/>
    </row>
    <row r="60" spans="1:15" ht="11.25" customHeight="1">
      <c r="A60" s="1076"/>
      <c r="B60" s="1107"/>
      <c r="C60" s="1107"/>
      <c r="D60" s="1107"/>
      <c r="E60" s="1107"/>
      <c r="F60" s="1107"/>
      <c r="G60" s="1107"/>
      <c r="H60" s="1107"/>
      <c r="I60" s="1107"/>
      <c r="J60" s="1107"/>
      <c r="K60" s="1107"/>
      <c r="L60" s="1107"/>
      <c r="M60" s="1107"/>
      <c r="N60" s="1107"/>
      <c r="O60" s="1107"/>
    </row>
    <row r="61" spans="1:15" ht="11.25" customHeight="1">
      <c r="A61" s="1093">
        <v>3</v>
      </c>
      <c r="B61" s="1076" t="s">
        <v>608</v>
      </c>
      <c r="C61" s="1076"/>
      <c r="D61" s="1076"/>
      <c r="E61" s="1076"/>
      <c r="F61" s="1076"/>
      <c r="G61" s="1076"/>
      <c r="H61" s="1076"/>
      <c r="I61" s="1076"/>
      <c r="J61" s="1076"/>
      <c r="K61" s="1076"/>
      <c r="L61" s="1076"/>
      <c r="M61" s="1076"/>
      <c r="N61" s="1076"/>
      <c r="O61" s="1076"/>
    </row>
    <row r="62" spans="1:15" s="1157" customFormat="1" ht="12">
      <c r="A62" s="1076"/>
      <c r="B62" s="1076" t="s">
        <v>612</v>
      </c>
      <c r="C62" s="1076"/>
      <c r="D62" s="1076"/>
      <c r="E62" s="1076"/>
      <c r="F62" s="1076"/>
      <c r="G62" s="1076"/>
      <c r="H62" s="1076"/>
      <c r="I62" s="1076"/>
      <c r="J62" s="1076"/>
      <c r="K62" s="1076"/>
      <c r="L62" s="1076"/>
      <c r="M62" s="1076"/>
      <c r="N62" s="1076"/>
      <c r="O62" s="1076"/>
    </row>
    <row r="63" spans="1:15" s="1076" customFormat="1" ht="12" customHeight="1">
      <c r="A63" s="1093">
        <v>4</v>
      </c>
      <c r="B63" s="1107" t="s">
        <v>254</v>
      </c>
      <c r="C63" s="1107"/>
      <c r="D63" s="1107"/>
      <c r="E63" s="1107"/>
      <c r="F63" s="1107"/>
      <c r="G63" s="1107"/>
      <c r="H63" s="1107"/>
      <c r="I63" s="1107"/>
      <c r="J63" s="1107"/>
      <c r="K63" s="1107"/>
      <c r="L63" s="1107"/>
      <c r="M63" s="1107"/>
      <c r="N63" s="1107"/>
      <c r="O63" s="1107"/>
    </row>
    <row r="64" spans="1:15" s="1076" customFormat="1" ht="12" customHeight="1">
      <c r="B64" s="1107"/>
      <c r="C64" s="1107"/>
      <c r="D64" s="1107"/>
      <c r="E64" s="1107"/>
      <c r="F64" s="1107"/>
      <c r="G64" s="1107"/>
      <c r="H64" s="1107"/>
      <c r="I64" s="1107"/>
      <c r="J64" s="1107"/>
      <c r="K64" s="1107"/>
      <c r="L64" s="1107"/>
      <c r="M64" s="1107"/>
      <c r="N64" s="1107"/>
      <c r="O64" s="1107"/>
    </row>
    <row r="65" spans="1:15" s="1076" customFormat="1" ht="12" customHeight="1">
      <c r="A65" s="1156"/>
      <c r="B65" s="1156"/>
      <c r="C65" s="1156"/>
      <c r="D65" s="1156"/>
      <c r="E65" s="1156"/>
      <c r="F65" s="1156"/>
      <c r="G65" s="1156"/>
      <c r="H65" s="1156"/>
      <c r="I65" s="1156"/>
      <c r="J65" s="1156"/>
      <c r="K65" s="1156"/>
      <c r="L65" s="1156"/>
      <c r="M65" s="1156"/>
      <c r="N65" s="1156"/>
      <c r="O65" s="1156"/>
    </row>
    <row r="66" spans="1:15" s="1076" customFormat="1" ht="12" customHeight="1">
      <c r="A66" s="1156"/>
      <c r="B66" s="1156"/>
      <c r="C66" s="1156"/>
      <c r="D66" s="1156"/>
      <c r="E66" s="1156"/>
      <c r="F66" s="1156"/>
      <c r="G66" s="1156"/>
      <c r="H66" s="1156"/>
      <c r="I66" s="1156"/>
      <c r="J66" s="1156"/>
      <c r="K66" s="1156"/>
      <c r="L66" s="1156"/>
      <c r="M66" s="1156"/>
      <c r="N66" s="1156"/>
      <c r="O66" s="1156"/>
    </row>
    <row r="67" spans="1:15" s="1076" customFormat="1" ht="12" customHeight="1">
      <c r="A67" s="1156"/>
      <c r="B67" s="1156"/>
      <c r="C67" s="1156"/>
      <c r="D67" s="1156"/>
      <c r="E67" s="1156"/>
      <c r="F67" s="1156"/>
      <c r="G67" s="1156"/>
      <c r="H67" s="1156"/>
      <c r="I67" s="1156"/>
      <c r="J67" s="1156"/>
      <c r="K67" s="1156"/>
      <c r="L67" s="1156"/>
      <c r="M67" s="1156"/>
      <c r="N67" s="1156"/>
      <c r="O67" s="1156"/>
    </row>
    <row r="68" spans="1:15" s="1076" customFormat="1" ht="12" customHeight="1">
      <c r="A68" s="1156"/>
      <c r="B68" s="1156"/>
      <c r="C68" s="1156"/>
      <c r="D68" s="1156"/>
      <c r="E68" s="1156"/>
      <c r="F68" s="1156"/>
      <c r="G68" s="1156"/>
      <c r="H68" s="1156"/>
      <c r="I68" s="1156"/>
      <c r="J68" s="1156"/>
      <c r="K68" s="1156"/>
      <c r="L68" s="1156"/>
      <c r="M68" s="1156"/>
      <c r="N68" s="1156"/>
      <c r="O68" s="1156"/>
    </row>
    <row r="69" spans="1:15" s="1076" customFormat="1" ht="12" customHeight="1">
      <c r="A69" s="1156"/>
      <c r="B69" s="1156"/>
      <c r="C69" s="1156"/>
      <c r="D69" s="1156"/>
      <c r="E69" s="1156"/>
      <c r="F69" s="1156"/>
      <c r="G69" s="1156"/>
      <c r="H69" s="1156"/>
      <c r="I69" s="1156"/>
      <c r="J69" s="1156"/>
      <c r="K69" s="1156"/>
      <c r="L69" s="1156"/>
      <c r="M69" s="1156"/>
      <c r="N69" s="1156"/>
      <c r="O69" s="1156"/>
    </row>
    <row r="70" spans="1:15" s="1076" customFormat="1" ht="12" customHeight="1">
      <c r="A70" s="425"/>
      <c r="B70" s="425"/>
      <c r="C70" s="425"/>
      <c r="D70" s="425"/>
      <c r="E70" s="425"/>
      <c r="F70" s="425"/>
      <c r="G70" s="425"/>
      <c r="H70" s="425"/>
      <c r="I70" s="425"/>
      <c r="J70" s="425"/>
      <c r="K70" s="425"/>
      <c r="L70" s="425"/>
      <c r="M70" s="425"/>
      <c r="N70" s="425"/>
      <c r="O70" s="425"/>
    </row>
    <row r="71" spans="1:15" s="1156" customFormat="1" ht="15.4" customHeight="1">
      <c r="A71" s="425"/>
      <c r="B71" s="425"/>
      <c r="C71" s="425"/>
      <c r="D71" s="425"/>
      <c r="E71" s="425"/>
      <c r="F71" s="425"/>
      <c r="G71" s="425"/>
      <c r="H71" s="425"/>
      <c r="I71" s="425"/>
      <c r="J71" s="425"/>
      <c r="K71" s="425"/>
      <c r="L71" s="425"/>
      <c r="M71" s="425"/>
      <c r="N71" s="425"/>
      <c r="O71" s="425"/>
    </row>
    <row r="72" spans="1:15" s="1156" customFormat="1" ht="15.4" customHeight="1">
      <c r="A72" s="425"/>
      <c r="B72" s="425"/>
      <c r="C72" s="425"/>
      <c r="D72" s="425"/>
      <c r="E72" s="425"/>
      <c r="F72" s="425"/>
      <c r="G72" s="425"/>
      <c r="H72" s="425"/>
      <c r="I72" s="425"/>
      <c r="J72" s="425"/>
      <c r="K72" s="425"/>
      <c r="L72" s="425"/>
      <c r="M72" s="425"/>
      <c r="N72" s="425"/>
      <c r="O72" s="425"/>
    </row>
    <row r="73" spans="1:15" s="1156" customFormat="1" ht="15.4" customHeight="1">
      <c r="A73" s="425"/>
      <c r="B73" s="425"/>
      <c r="C73" s="425"/>
      <c r="D73" s="425"/>
      <c r="E73" s="425"/>
      <c r="F73" s="425"/>
      <c r="G73" s="425"/>
      <c r="H73" s="425"/>
      <c r="I73" s="425"/>
      <c r="J73" s="425"/>
      <c r="K73" s="425"/>
      <c r="L73" s="425"/>
      <c r="M73" s="425"/>
      <c r="N73" s="425"/>
      <c r="O73" s="425"/>
    </row>
    <row r="74" spans="1:15" s="1156" customFormat="1" ht="15.4" customHeight="1">
      <c r="A74" s="425"/>
      <c r="B74" s="425"/>
      <c r="C74" s="425"/>
      <c r="D74" s="425"/>
      <c r="E74" s="425"/>
      <c r="F74" s="425"/>
      <c r="G74" s="425"/>
      <c r="H74" s="425"/>
      <c r="I74" s="425"/>
      <c r="J74" s="425"/>
      <c r="K74" s="425"/>
      <c r="L74" s="425"/>
      <c r="M74" s="425"/>
      <c r="N74" s="425"/>
      <c r="O74" s="425"/>
    </row>
    <row r="75" spans="1:15" s="1156" customFormat="1" ht="15.4" customHeight="1">
      <c r="A75" s="425"/>
      <c r="B75" s="425"/>
      <c r="C75" s="425"/>
      <c r="D75" s="425"/>
      <c r="E75" s="425"/>
      <c r="F75" s="425"/>
      <c r="G75" s="425"/>
      <c r="H75" s="425"/>
      <c r="I75" s="425"/>
      <c r="J75" s="425"/>
      <c r="K75" s="425"/>
      <c r="L75" s="425"/>
      <c r="M75" s="425"/>
      <c r="N75" s="425"/>
      <c r="O75" s="425"/>
    </row>
    <row r="76" spans="1:15" ht="15.4" customHeight="1"/>
    <row r="77" spans="1:15" ht="15.4" customHeight="1"/>
    <row r="78" spans="1:15" ht="15.4" customHeight="1"/>
  </sheetData>
  <mergeCells count="171">
    <mergeCell ref="A3:O3"/>
    <mergeCell ref="A5:B5"/>
    <mergeCell ref="C5:G5"/>
    <mergeCell ref="I5:K5"/>
    <mergeCell ref="L5:O5"/>
    <mergeCell ref="A7:J7"/>
    <mergeCell ref="K7:O7"/>
    <mergeCell ref="K8:O8"/>
    <mergeCell ref="K9:O9"/>
    <mergeCell ref="K10:O10"/>
    <mergeCell ref="A12:O12"/>
    <mergeCell ref="A13:C13"/>
    <mergeCell ref="D13:E13"/>
    <mergeCell ref="G13:H13"/>
    <mergeCell ref="J13:K13"/>
    <mergeCell ref="M13:O13"/>
    <mergeCell ref="A14:C14"/>
    <mergeCell ref="D14:F14"/>
    <mergeCell ref="G14:I14"/>
    <mergeCell ref="J14:L14"/>
    <mergeCell ref="M14:O14"/>
    <mergeCell ref="A16:O16"/>
    <mergeCell ref="A17:O17"/>
    <mergeCell ref="B18:D18"/>
    <mergeCell ref="E18:H18"/>
    <mergeCell ref="I18:M18"/>
    <mergeCell ref="N18:O18"/>
    <mergeCell ref="B19:D19"/>
    <mergeCell ref="E19:H19"/>
    <mergeCell ref="I19:J19"/>
    <mergeCell ref="L19:M19"/>
    <mergeCell ref="N19:O19"/>
    <mergeCell ref="B20:D20"/>
    <mergeCell ref="E20:H20"/>
    <mergeCell ref="I20:J20"/>
    <mergeCell ref="L20:M20"/>
    <mergeCell ref="N20:O20"/>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D25"/>
    <mergeCell ref="E25:H25"/>
    <mergeCell ref="I25:J25"/>
    <mergeCell ref="L25:M25"/>
    <mergeCell ref="N25:O25"/>
    <mergeCell ref="B26:D26"/>
    <mergeCell ref="E26:H26"/>
    <mergeCell ref="I26:J26"/>
    <mergeCell ref="L26:M26"/>
    <mergeCell ref="N26:O26"/>
    <mergeCell ref="B27:H27"/>
    <mergeCell ref="I27:M27"/>
    <mergeCell ref="N27:O27"/>
    <mergeCell ref="B28:D28"/>
    <mergeCell ref="E28:H28"/>
    <mergeCell ref="I28:J28"/>
    <mergeCell ref="L28:M28"/>
    <mergeCell ref="N28:O28"/>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2:D32"/>
    <mergeCell ref="E32:H32"/>
    <mergeCell ref="I32:J32"/>
    <mergeCell ref="L32:M32"/>
    <mergeCell ref="N32:O32"/>
    <mergeCell ref="B33:D33"/>
    <mergeCell ref="E33:H33"/>
    <mergeCell ref="I33:J33"/>
    <mergeCell ref="L33:M33"/>
    <mergeCell ref="N33:O33"/>
    <mergeCell ref="B34:D34"/>
    <mergeCell ref="E34:H34"/>
    <mergeCell ref="I34:J34"/>
    <mergeCell ref="L34:M34"/>
    <mergeCell ref="N34:O34"/>
    <mergeCell ref="B35:D35"/>
    <mergeCell ref="E35:H35"/>
    <mergeCell ref="I35:J35"/>
    <mergeCell ref="L35:M35"/>
    <mergeCell ref="N35:O35"/>
    <mergeCell ref="B36:H36"/>
    <mergeCell ref="I36:M36"/>
    <mergeCell ref="N36:O36"/>
    <mergeCell ref="B37:D37"/>
    <mergeCell ref="E37:H37"/>
    <mergeCell ref="I37:J37"/>
    <mergeCell ref="L37:M37"/>
    <mergeCell ref="N37:O37"/>
    <mergeCell ref="B38:D38"/>
    <mergeCell ref="E38:H38"/>
    <mergeCell ref="I38:J38"/>
    <mergeCell ref="L38:M38"/>
    <mergeCell ref="N38:O38"/>
    <mergeCell ref="B39:D39"/>
    <mergeCell ref="E39:H39"/>
    <mergeCell ref="I39:J39"/>
    <mergeCell ref="L39:M39"/>
    <mergeCell ref="N39:O39"/>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45:H45"/>
    <mergeCell ref="I45:M45"/>
    <mergeCell ref="N45:O45"/>
    <mergeCell ref="B48:O48"/>
    <mergeCell ref="B49:O49"/>
    <mergeCell ref="A22:A24"/>
    <mergeCell ref="A31:A33"/>
    <mergeCell ref="A40:A42"/>
    <mergeCell ref="I46:M47"/>
    <mergeCell ref="N46:O47"/>
    <mergeCell ref="A52:D53"/>
    <mergeCell ref="A54:C55"/>
    <mergeCell ref="D54:D55"/>
    <mergeCell ref="E54:G55"/>
    <mergeCell ref="H54:H55"/>
    <mergeCell ref="I54:O55"/>
    <mergeCell ref="B59:O60"/>
    <mergeCell ref="B63:O64"/>
  </mergeCells>
  <phoneticPr fontId="24"/>
  <printOptions horizontalCentered="1"/>
  <pageMargins left="0.39370078740157483" right="0.39370078740157483" top="0.59055118110236227" bottom="0.39370078740157483" header="0.27559055118110237" footer="0.43307086614173229"/>
  <pageSetup paperSize="9" scale="81" fitToWidth="1" fitToHeight="0" orientation="portrait" usePrinterDefaults="1" blackAndWhite="1" r:id="rId1"/>
  <headerFooter alignWithMargins="0">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2:H46"/>
  <sheetViews>
    <sheetView view="pageBreakPreview" zoomScaleSheetLayoutView="100" workbookViewId="0">
      <selection activeCell="E15" sqref="E15:G15"/>
    </sheetView>
  </sheetViews>
  <sheetFormatPr defaultColWidth="9.375" defaultRowHeight="11.25"/>
  <cols>
    <col min="1" max="1" width="1.25" style="104" customWidth="1"/>
    <col min="2" max="2" width="1.625" style="104" customWidth="1"/>
    <col min="3" max="3" width="16.25" style="104" customWidth="1"/>
    <col min="4" max="4" width="4.5" style="104" customWidth="1"/>
    <col min="5" max="5" width="2.5" style="105" customWidth="1"/>
    <col min="6" max="6" width="2.5" style="106" customWidth="1"/>
    <col min="7" max="7" width="43.375" style="104" customWidth="1"/>
    <col min="8" max="8" width="26.375" style="107" customWidth="1"/>
    <col min="9" max="9" width="3" style="104" customWidth="1"/>
    <col min="10" max="16384" width="9.375" style="104"/>
  </cols>
  <sheetData>
    <row r="2" spans="2:8" ht="30" customHeight="1">
      <c r="B2" s="109" t="s">
        <v>845</v>
      </c>
      <c r="C2" s="117"/>
      <c r="D2" s="117"/>
      <c r="E2" s="117"/>
      <c r="F2" s="117"/>
      <c r="G2" s="117"/>
      <c r="H2" s="117"/>
    </row>
    <row r="3" spans="2:8" ht="30" customHeight="1">
      <c r="G3" s="149"/>
      <c r="H3" s="156"/>
    </row>
    <row r="4" spans="2:8" ht="12" customHeight="1">
      <c r="B4" s="104" t="s">
        <v>195</v>
      </c>
    </row>
    <row r="5" spans="2:8" ht="60" customHeight="1">
      <c r="B5" s="110" t="s">
        <v>196</v>
      </c>
      <c r="C5" s="118"/>
      <c r="D5" s="132" t="s">
        <v>197</v>
      </c>
      <c r="E5" s="110" t="s">
        <v>198</v>
      </c>
      <c r="F5" s="142"/>
      <c r="G5" s="118"/>
      <c r="H5" s="157" t="s">
        <v>31</v>
      </c>
    </row>
    <row r="6" spans="2:8" ht="23.25" customHeight="1">
      <c r="B6" s="111" t="s">
        <v>200</v>
      </c>
      <c r="C6" s="119"/>
      <c r="D6" s="133" t="s">
        <v>78</v>
      </c>
      <c r="E6" s="139" t="s">
        <v>203</v>
      </c>
      <c r="F6" s="143" t="s">
        <v>429</v>
      </c>
      <c r="G6" s="150"/>
      <c r="H6" s="158" t="s">
        <v>772</v>
      </c>
    </row>
    <row r="7" spans="2:8" ht="31.5">
      <c r="B7" s="112"/>
      <c r="C7" s="120"/>
      <c r="D7" s="134" t="s">
        <v>78</v>
      </c>
      <c r="E7" s="139" t="s">
        <v>203</v>
      </c>
      <c r="F7" s="144" t="s">
        <v>206</v>
      </c>
      <c r="G7" s="151"/>
      <c r="H7" s="159" t="s">
        <v>773</v>
      </c>
    </row>
    <row r="8" spans="2:8" ht="33.75" customHeight="1">
      <c r="B8" s="112"/>
      <c r="C8" s="120"/>
      <c r="D8" s="134" t="s">
        <v>78</v>
      </c>
      <c r="E8" s="139" t="s">
        <v>203</v>
      </c>
      <c r="F8" s="145" t="s">
        <v>832</v>
      </c>
      <c r="G8" s="151"/>
      <c r="H8" s="159"/>
    </row>
    <row r="9" spans="2:8" ht="30" customHeight="1">
      <c r="B9" s="113"/>
      <c r="C9" s="121" t="s">
        <v>211</v>
      </c>
      <c r="D9" s="134" t="s">
        <v>78</v>
      </c>
      <c r="E9" s="139" t="s">
        <v>203</v>
      </c>
      <c r="F9" s="145" t="s">
        <v>578</v>
      </c>
      <c r="G9" s="152"/>
      <c r="H9" s="159"/>
    </row>
    <row r="10" spans="2:8" s="108" customFormat="1" ht="18" customHeight="1">
      <c r="B10" s="114"/>
      <c r="C10" s="122" t="s">
        <v>214</v>
      </c>
      <c r="D10" s="135" t="s">
        <v>78</v>
      </c>
      <c r="E10" s="139" t="s">
        <v>203</v>
      </c>
      <c r="F10" s="145" t="s">
        <v>217</v>
      </c>
      <c r="G10" s="152"/>
      <c r="H10" s="160" t="s">
        <v>775</v>
      </c>
    </row>
    <row r="11" spans="2:8" s="108" customFormat="1" ht="29.25" customHeight="1">
      <c r="B11" s="114"/>
      <c r="C11" s="123"/>
      <c r="D11" s="135" t="s">
        <v>78</v>
      </c>
      <c r="E11" s="139" t="s">
        <v>203</v>
      </c>
      <c r="F11" s="145" t="s">
        <v>749</v>
      </c>
      <c r="G11" s="152"/>
      <c r="H11" s="161" t="s">
        <v>390</v>
      </c>
    </row>
    <row r="12" spans="2:8" s="108" customFormat="1" ht="18" customHeight="1">
      <c r="B12" s="114"/>
      <c r="C12" s="123"/>
      <c r="D12" s="135" t="s">
        <v>78</v>
      </c>
      <c r="E12" s="139" t="s">
        <v>203</v>
      </c>
      <c r="F12" s="145" t="s">
        <v>218</v>
      </c>
      <c r="G12" s="152"/>
      <c r="H12" s="159" t="s">
        <v>775</v>
      </c>
    </row>
    <row r="13" spans="2:8" s="108" customFormat="1" ht="18" customHeight="1">
      <c r="B13" s="114"/>
      <c r="C13" s="124"/>
      <c r="D13" s="136" t="s">
        <v>78</v>
      </c>
      <c r="E13" s="139" t="s">
        <v>203</v>
      </c>
      <c r="F13" s="145" t="s">
        <v>202</v>
      </c>
      <c r="G13" s="152"/>
      <c r="H13" s="159" t="s">
        <v>470</v>
      </c>
    </row>
    <row r="14" spans="2:8" ht="30.75" customHeight="1">
      <c r="B14" s="114"/>
      <c r="C14" s="123" t="s">
        <v>57</v>
      </c>
      <c r="D14" s="137"/>
      <c r="E14" s="139"/>
      <c r="F14" s="146"/>
      <c r="G14" s="153"/>
      <c r="H14" s="159"/>
    </row>
    <row r="15" spans="2:8" ht="35.25" customHeight="1">
      <c r="B15" s="114"/>
      <c r="C15" s="121" t="s">
        <v>220</v>
      </c>
      <c r="D15" s="137"/>
      <c r="E15" s="139"/>
      <c r="F15" s="146"/>
      <c r="G15" s="153"/>
      <c r="H15" s="159"/>
    </row>
    <row r="16" spans="2:8" ht="63">
      <c r="B16" s="114"/>
      <c r="C16" s="121" t="s">
        <v>181</v>
      </c>
      <c r="D16" s="134" t="s">
        <v>78</v>
      </c>
      <c r="E16" s="139" t="s">
        <v>203</v>
      </c>
      <c r="F16" s="145" t="s">
        <v>147</v>
      </c>
      <c r="G16" s="152"/>
      <c r="H16" s="159"/>
    </row>
    <row r="17" spans="2:8" ht="31.5">
      <c r="B17" s="114"/>
      <c r="C17" s="123" t="s">
        <v>221</v>
      </c>
      <c r="D17" s="134" t="s">
        <v>78</v>
      </c>
      <c r="E17" s="140" t="s">
        <v>203</v>
      </c>
      <c r="F17" s="147" t="s">
        <v>537</v>
      </c>
      <c r="G17" s="154"/>
      <c r="H17" s="161" t="s">
        <v>390</v>
      </c>
    </row>
    <row r="18" spans="2:8" ht="28.5" customHeight="1">
      <c r="B18" s="114"/>
      <c r="C18" s="121" t="s">
        <v>236</v>
      </c>
      <c r="D18" s="137"/>
      <c r="E18" s="139"/>
      <c r="F18" s="146"/>
      <c r="G18" s="153"/>
      <c r="H18" s="159"/>
    </row>
    <row r="19" spans="2:8" ht="28.5" customHeight="1">
      <c r="B19" s="114"/>
      <c r="C19" s="123" t="s">
        <v>237</v>
      </c>
      <c r="D19" s="134" t="s">
        <v>78</v>
      </c>
      <c r="E19" s="140" t="s">
        <v>203</v>
      </c>
      <c r="F19" s="147" t="s">
        <v>833</v>
      </c>
      <c r="G19" s="154"/>
      <c r="H19" s="161"/>
    </row>
    <row r="20" spans="2:8" ht="18" customHeight="1">
      <c r="B20" s="114"/>
      <c r="C20" s="125" t="s">
        <v>229</v>
      </c>
      <c r="D20" s="134" t="s">
        <v>78</v>
      </c>
      <c r="E20" s="139" t="s">
        <v>203</v>
      </c>
      <c r="F20" s="145" t="s">
        <v>233</v>
      </c>
      <c r="G20" s="152"/>
      <c r="H20" s="159"/>
    </row>
    <row r="21" spans="2:8" ht="18" customHeight="1">
      <c r="B21" s="114"/>
      <c r="C21" s="126"/>
      <c r="D21" s="134" t="s">
        <v>78</v>
      </c>
      <c r="E21" s="139" t="s">
        <v>203</v>
      </c>
      <c r="F21" s="145" t="s">
        <v>225</v>
      </c>
      <c r="G21" s="152"/>
      <c r="H21" s="159" t="s">
        <v>179</v>
      </c>
    </row>
    <row r="22" spans="2:8" ht="31.5">
      <c r="B22" s="112"/>
      <c r="C22" s="127" t="s">
        <v>226</v>
      </c>
      <c r="D22" s="134" t="s">
        <v>78</v>
      </c>
      <c r="E22" s="140" t="s">
        <v>203</v>
      </c>
      <c r="F22" s="145" t="s">
        <v>834</v>
      </c>
      <c r="G22" s="152"/>
      <c r="H22" s="161" t="s">
        <v>390</v>
      </c>
    </row>
    <row r="23" spans="2:8" ht="34.5" customHeight="1">
      <c r="B23" s="112"/>
      <c r="C23" s="128"/>
      <c r="D23" s="134" t="s">
        <v>78</v>
      </c>
      <c r="E23" s="140" t="s">
        <v>203</v>
      </c>
      <c r="F23" s="145" t="s">
        <v>835</v>
      </c>
      <c r="G23" s="152"/>
      <c r="H23" s="161" t="s">
        <v>3</v>
      </c>
    </row>
    <row r="24" spans="2:8" ht="32.25" customHeight="1">
      <c r="B24" s="112"/>
      <c r="C24" s="129"/>
      <c r="D24" s="134" t="s">
        <v>78</v>
      </c>
      <c r="E24" s="140" t="s">
        <v>203</v>
      </c>
      <c r="F24" s="145" t="s">
        <v>836</v>
      </c>
      <c r="G24" s="152"/>
      <c r="H24" s="161"/>
    </row>
    <row r="25" spans="2:8" ht="47.25">
      <c r="B25" s="115"/>
      <c r="C25" s="130" t="s">
        <v>40</v>
      </c>
      <c r="D25" s="134" t="s">
        <v>78</v>
      </c>
      <c r="E25" s="139" t="s">
        <v>203</v>
      </c>
      <c r="F25" s="145" t="s">
        <v>240</v>
      </c>
      <c r="G25" s="152"/>
      <c r="H25" s="162" t="s">
        <v>776</v>
      </c>
    </row>
    <row r="26" spans="2:8" ht="28.5" customHeight="1">
      <c r="B26" s="114"/>
      <c r="C26" s="128" t="s">
        <v>782</v>
      </c>
      <c r="D26" s="134" t="s">
        <v>78</v>
      </c>
      <c r="E26" s="140" t="s">
        <v>203</v>
      </c>
      <c r="F26" s="147" t="s">
        <v>537</v>
      </c>
      <c r="G26" s="154"/>
      <c r="H26" s="161" t="s">
        <v>390</v>
      </c>
    </row>
    <row r="27" spans="2:8" ht="63">
      <c r="B27" s="114"/>
      <c r="C27" s="128"/>
      <c r="D27" s="134" t="s">
        <v>78</v>
      </c>
      <c r="E27" s="139" t="s">
        <v>203</v>
      </c>
      <c r="F27" s="145" t="s">
        <v>293</v>
      </c>
      <c r="G27" s="152"/>
      <c r="H27" s="159" t="s">
        <v>779</v>
      </c>
    </row>
    <row r="28" spans="2:8" ht="36.6" customHeight="1">
      <c r="B28" s="114"/>
      <c r="C28" s="129"/>
      <c r="D28" s="134" t="s">
        <v>78</v>
      </c>
      <c r="E28" s="140" t="s">
        <v>203</v>
      </c>
      <c r="F28" s="147" t="s">
        <v>243</v>
      </c>
      <c r="G28" s="154"/>
      <c r="H28" s="161"/>
    </row>
    <row r="29" spans="2:8" ht="27" customHeight="1">
      <c r="B29" s="114"/>
      <c r="C29" s="128" t="s">
        <v>247</v>
      </c>
      <c r="D29" s="137"/>
      <c r="E29" s="139"/>
      <c r="F29" s="146"/>
      <c r="G29" s="153"/>
      <c r="H29" s="161"/>
    </row>
    <row r="30" spans="2:8" ht="30.6" customHeight="1">
      <c r="B30" s="114"/>
      <c r="C30" s="127" t="s">
        <v>162</v>
      </c>
      <c r="D30" s="134" t="s">
        <v>78</v>
      </c>
      <c r="E30" s="139" t="s">
        <v>203</v>
      </c>
      <c r="F30" s="145" t="s">
        <v>834</v>
      </c>
      <c r="G30" s="152"/>
      <c r="H30" s="161" t="s">
        <v>390</v>
      </c>
    </row>
    <row r="31" spans="2:8" ht="25.9" customHeight="1">
      <c r="B31" s="114"/>
      <c r="C31" s="128"/>
      <c r="D31" s="134" t="s">
        <v>78</v>
      </c>
      <c r="E31" s="140" t="s">
        <v>203</v>
      </c>
      <c r="F31" s="145" t="s">
        <v>837</v>
      </c>
      <c r="G31" s="152"/>
      <c r="H31" s="161"/>
    </row>
    <row r="32" spans="2:8" ht="30" customHeight="1">
      <c r="B32" s="114"/>
      <c r="C32" s="128"/>
      <c r="D32" s="134" t="s">
        <v>78</v>
      </c>
      <c r="E32" s="140" t="s">
        <v>203</v>
      </c>
      <c r="F32" s="145" t="s">
        <v>786</v>
      </c>
      <c r="G32" s="152"/>
      <c r="H32" s="161"/>
    </row>
    <row r="33" spans="2:8" ht="47.25">
      <c r="B33" s="114"/>
      <c r="C33" s="129"/>
      <c r="D33" s="134" t="s">
        <v>78</v>
      </c>
      <c r="E33" s="139" t="s">
        <v>203</v>
      </c>
      <c r="F33" s="145" t="s">
        <v>784</v>
      </c>
      <c r="G33" s="152"/>
      <c r="H33" s="159" t="s">
        <v>780</v>
      </c>
    </row>
    <row r="34" spans="2:8" ht="31.5">
      <c r="B34" s="114"/>
      <c r="C34" s="123" t="s">
        <v>249</v>
      </c>
      <c r="D34" s="134" t="s">
        <v>78</v>
      </c>
      <c r="E34" s="139" t="s">
        <v>203</v>
      </c>
      <c r="F34" s="145" t="s">
        <v>463</v>
      </c>
      <c r="G34" s="152"/>
      <c r="H34" s="163"/>
    </row>
    <row r="35" spans="2:8" ht="26.45" customHeight="1">
      <c r="B35" s="114"/>
      <c r="C35" s="127" t="s">
        <v>250</v>
      </c>
      <c r="D35" s="134" t="s">
        <v>78</v>
      </c>
      <c r="E35" s="139" t="s">
        <v>203</v>
      </c>
      <c r="F35" s="145" t="s">
        <v>838</v>
      </c>
      <c r="G35" s="152"/>
      <c r="H35" s="159"/>
    </row>
    <row r="36" spans="2:8" ht="32.450000000000003" customHeight="1">
      <c r="B36" s="114"/>
      <c r="C36" s="128"/>
      <c r="D36" s="134" t="s">
        <v>78</v>
      </c>
      <c r="E36" s="139" t="s">
        <v>203</v>
      </c>
      <c r="F36" s="145" t="s">
        <v>537</v>
      </c>
      <c r="G36" s="152"/>
      <c r="H36" s="159" t="s">
        <v>252</v>
      </c>
    </row>
    <row r="37" spans="2:8" ht="30.6" customHeight="1">
      <c r="B37" s="114"/>
      <c r="C37" s="128"/>
      <c r="D37" s="134" t="s">
        <v>78</v>
      </c>
      <c r="E37" s="139" t="s">
        <v>203</v>
      </c>
      <c r="F37" s="145" t="s">
        <v>253</v>
      </c>
      <c r="G37" s="152"/>
      <c r="H37" s="159" t="s">
        <v>258</v>
      </c>
    </row>
    <row r="38" spans="2:8" ht="41.25" customHeight="1">
      <c r="B38" s="114"/>
      <c r="C38" s="128"/>
      <c r="D38" s="134" t="s">
        <v>78</v>
      </c>
      <c r="E38" s="139" t="s">
        <v>203</v>
      </c>
      <c r="F38" s="145" t="s">
        <v>260</v>
      </c>
      <c r="G38" s="152"/>
      <c r="H38" s="161"/>
    </row>
    <row r="39" spans="2:8" ht="28.5" customHeight="1">
      <c r="B39" s="114"/>
      <c r="C39" s="129"/>
      <c r="D39" s="134" t="s">
        <v>78</v>
      </c>
      <c r="E39" s="139" t="s">
        <v>203</v>
      </c>
      <c r="F39" s="145" t="s">
        <v>264</v>
      </c>
      <c r="G39" s="152"/>
      <c r="H39" s="161" t="s">
        <v>267</v>
      </c>
    </row>
    <row r="40" spans="2:8" ht="29.25" customHeight="1">
      <c r="B40" s="114"/>
      <c r="C40" s="128" t="s">
        <v>648</v>
      </c>
      <c r="D40" s="134" t="s">
        <v>78</v>
      </c>
      <c r="E40" s="140" t="s">
        <v>203</v>
      </c>
      <c r="F40" s="147" t="s">
        <v>537</v>
      </c>
      <c r="G40" s="154"/>
      <c r="H40" s="161" t="s">
        <v>223</v>
      </c>
    </row>
    <row r="41" spans="2:8" ht="31.5">
      <c r="B41" s="114"/>
      <c r="C41" s="128"/>
      <c r="D41" s="134" t="s">
        <v>78</v>
      </c>
      <c r="E41" s="140" t="s">
        <v>203</v>
      </c>
      <c r="F41" s="147" t="s">
        <v>253</v>
      </c>
      <c r="G41" s="154"/>
      <c r="H41" s="161" t="s">
        <v>785</v>
      </c>
    </row>
    <row r="42" spans="2:8" ht="37.15" customHeight="1">
      <c r="B42" s="114"/>
      <c r="C42" s="129"/>
      <c r="D42" s="134" t="s">
        <v>78</v>
      </c>
      <c r="E42" s="140" t="s">
        <v>203</v>
      </c>
      <c r="F42" s="147" t="s">
        <v>269</v>
      </c>
      <c r="G42" s="154"/>
      <c r="H42" s="161"/>
    </row>
    <row r="43" spans="2:8" ht="31.5">
      <c r="B43" s="114"/>
      <c r="C43" s="127" t="s">
        <v>274</v>
      </c>
      <c r="D43" s="137"/>
      <c r="E43" s="139" t="s">
        <v>203</v>
      </c>
      <c r="F43" s="146"/>
      <c r="G43" s="153"/>
      <c r="H43" s="159"/>
    </row>
    <row r="44" spans="2:8" ht="31.15" customHeight="1">
      <c r="B44" s="114"/>
      <c r="C44" s="127" t="s">
        <v>276</v>
      </c>
      <c r="D44" s="134" t="s">
        <v>78</v>
      </c>
      <c r="E44" s="139" t="s">
        <v>203</v>
      </c>
      <c r="F44" s="145" t="s">
        <v>84</v>
      </c>
      <c r="G44" s="152"/>
      <c r="H44" s="159"/>
    </row>
    <row r="45" spans="2:8" ht="30.6" customHeight="1">
      <c r="B45" s="114"/>
      <c r="C45" s="128"/>
      <c r="D45" s="134" t="s">
        <v>78</v>
      </c>
      <c r="E45" s="139" t="s">
        <v>203</v>
      </c>
      <c r="F45" s="145" t="s">
        <v>541</v>
      </c>
      <c r="G45" s="152"/>
      <c r="H45" s="159" t="s">
        <v>781</v>
      </c>
    </row>
    <row r="46" spans="2:8" ht="30" customHeight="1">
      <c r="B46" s="116"/>
      <c r="C46" s="131"/>
      <c r="D46" s="138" t="s">
        <v>78</v>
      </c>
      <c r="E46" s="141" t="s">
        <v>203</v>
      </c>
      <c r="F46" s="148" t="s">
        <v>791</v>
      </c>
      <c r="G46" s="155"/>
      <c r="H46" s="164" t="s">
        <v>280</v>
      </c>
    </row>
    <row r="47" spans="2:8" ht="7.9" customHeight="1"/>
    <row r="48" spans="2:8" ht="15" customHeight="1"/>
  </sheetData>
  <mergeCells count="53">
    <mergeCell ref="B2:H2"/>
    <mergeCell ref="B5:C5"/>
    <mergeCell ref="E5:G5"/>
    <mergeCell ref="F6:G6"/>
    <mergeCell ref="F7:G7"/>
    <mergeCell ref="F8:G8"/>
    <mergeCell ref="F9:G9"/>
    <mergeCell ref="F10:G10"/>
    <mergeCell ref="F11:G11"/>
    <mergeCell ref="F12:G12"/>
    <mergeCell ref="F13:G13"/>
    <mergeCell ref="E14:G14"/>
    <mergeCell ref="E15:G15"/>
    <mergeCell ref="F16:G16"/>
    <mergeCell ref="F17:G17"/>
    <mergeCell ref="E18:G18"/>
    <mergeCell ref="F19:G19"/>
    <mergeCell ref="F20:G20"/>
    <mergeCell ref="F21:G21"/>
    <mergeCell ref="F22:G22"/>
    <mergeCell ref="F23:G23"/>
    <mergeCell ref="F24:G24"/>
    <mergeCell ref="F25:G25"/>
    <mergeCell ref="F26:G26"/>
    <mergeCell ref="F27:G27"/>
    <mergeCell ref="F28:G28"/>
    <mergeCell ref="E29:G29"/>
    <mergeCell ref="F30:G30"/>
    <mergeCell ref="F31:G31"/>
    <mergeCell ref="F32:G32"/>
    <mergeCell ref="F33:G33"/>
    <mergeCell ref="F34:G34"/>
    <mergeCell ref="F35:G35"/>
    <mergeCell ref="F36:G36"/>
    <mergeCell ref="F37:G37"/>
    <mergeCell ref="F38:G38"/>
    <mergeCell ref="F39:G39"/>
    <mergeCell ref="F40:G40"/>
    <mergeCell ref="F41:G41"/>
    <mergeCell ref="F42:G42"/>
    <mergeCell ref="E43:G43"/>
    <mergeCell ref="F44:G44"/>
    <mergeCell ref="F45:G45"/>
    <mergeCell ref="F46:G46"/>
    <mergeCell ref="B6:C8"/>
    <mergeCell ref="C10:C13"/>
    <mergeCell ref="C20:C21"/>
    <mergeCell ref="C22:C24"/>
    <mergeCell ref="C26:C28"/>
    <mergeCell ref="C30:C33"/>
    <mergeCell ref="C35:C39"/>
    <mergeCell ref="C40:C42"/>
    <mergeCell ref="C44:C46"/>
  </mergeCells>
  <phoneticPr fontId="24"/>
  <dataValidations count="1">
    <dataValidation type="list" allowBlank="1" showDropDown="0" showInputMessage="1" showErrorMessage="1" sqref="D16:D17 D19:D28 D30:D42 D44:D46 D6:D9">
      <formula1>"□,■"</formula1>
    </dataValidation>
  </dataValidations>
  <printOptions horizontalCentered="1"/>
  <pageMargins left="0.23622047244094491" right="0.23622047244094491" top="0.59055118110236227" bottom="0.74803149606299213" header="0.31496062992125984" footer="0.31496062992125984"/>
  <pageSetup paperSize="9" fitToWidth="1" fitToHeight="0" orientation="portrait" usePrinterDefaults="1" r:id="rId1"/>
  <headerFooter alignWithMargins="0">
    <oddHeader>&amp;R&amp;A</oddHeader>
    <oddFooter>&amp;C&amp;P / &amp;N ページ</oddFooter>
  </headerFooter>
  <rowBreaks count="1" manualBreakCount="1">
    <brk id="25" max="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dimension ref="A1:O120"/>
  <sheetViews>
    <sheetView view="pageBreakPreview" zoomScaleSheetLayoutView="100" workbookViewId="0">
      <selection activeCell="C4" sqref="C4:G4"/>
    </sheetView>
  </sheetViews>
  <sheetFormatPr defaultColWidth="9.375" defaultRowHeight="13.5"/>
  <cols>
    <col min="1" max="13" width="7" style="425" customWidth="1"/>
    <col min="14" max="14" width="17.375" style="425" customWidth="1"/>
    <col min="15" max="15" width="1.625" style="425" customWidth="1"/>
    <col min="16" max="16" width="5.75" style="425" customWidth="1"/>
    <col min="17" max="16384" width="9.375" style="425"/>
  </cols>
  <sheetData>
    <row r="1" spans="1:15" ht="15.4" customHeight="1">
      <c r="N1" s="1122"/>
    </row>
    <row r="2" spans="1:15">
      <c r="A2" s="1080" t="s">
        <v>423</v>
      </c>
      <c r="B2" s="1080"/>
      <c r="C2" s="1080"/>
      <c r="D2" s="1080"/>
      <c r="E2" s="1080"/>
      <c r="F2" s="1080"/>
      <c r="G2" s="1080"/>
      <c r="H2" s="1080"/>
      <c r="I2" s="1080"/>
      <c r="J2" s="1080"/>
      <c r="K2" s="1080"/>
      <c r="L2" s="1080"/>
      <c r="M2" s="1080"/>
      <c r="N2" s="1080"/>
    </row>
    <row r="3" spans="1:15" ht="7.5" customHeight="1">
      <c r="A3" s="1080"/>
      <c r="B3" s="1080"/>
      <c r="C3" s="1080"/>
      <c r="D3" s="1080"/>
      <c r="E3" s="1080"/>
      <c r="F3" s="1080"/>
      <c r="G3" s="1080"/>
      <c r="H3" s="1080"/>
      <c r="I3" s="1080"/>
      <c r="J3" s="1080"/>
      <c r="K3" s="1080"/>
      <c r="L3" s="1080"/>
      <c r="M3" s="1080"/>
      <c r="N3" s="1080"/>
      <c r="O3" s="1080"/>
    </row>
    <row r="4" spans="1:15" ht="22.5" customHeight="1">
      <c r="A4" s="1079" t="s">
        <v>166</v>
      </c>
      <c r="B4" s="1079"/>
      <c r="C4" s="1108"/>
      <c r="D4" s="1108"/>
      <c r="E4" s="1108"/>
      <c r="F4" s="1108"/>
      <c r="G4" s="1108"/>
      <c r="H4" s="1080"/>
      <c r="I4" s="1081" t="s">
        <v>177</v>
      </c>
      <c r="J4" s="901"/>
      <c r="K4" s="941"/>
      <c r="L4" s="1034"/>
      <c r="M4" s="1020"/>
      <c r="N4" s="1145"/>
      <c r="O4" s="1080"/>
    </row>
    <row r="5" spans="1:15" ht="7.5" customHeight="1">
      <c r="A5" s="1080"/>
      <c r="B5" s="1080"/>
      <c r="C5" s="1080"/>
      <c r="D5" s="1080"/>
      <c r="E5" s="1080"/>
      <c r="F5" s="1080"/>
      <c r="G5" s="1080"/>
      <c r="H5" s="1080"/>
      <c r="I5" s="1080"/>
      <c r="J5" s="1080"/>
      <c r="K5" s="1080"/>
      <c r="L5" s="1080"/>
      <c r="M5" s="1080"/>
      <c r="N5" s="1080"/>
      <c r="O5" s="1080"/>
    </row>
    <row r="6" spans="1:15" ht="15.4" customHeight="1">
      <c r="A6" s="1081" t="s">
        <v>548</v>
      </c>
      <c r="B6" s="901"/>
      <c r="C6" s="901"/>
      <c r="D6" s="901"/>
      <c r="E6" s="901"/>
      <c r="F6" s="901"/>
      <c r="G6" s="901"/>
      <c r="H6" s="901"/>
      <c r="I6" s="901"/>
      <c r="J6" s="941"/>
      <c r="K6" s="1081" t="s">
        <v>569</v>
      </c>
      <c r="L6" s="901"/>
      <c r="M6" s="901"/>
      <c r="N6" s="941"/>
      <c r="O6" s="1080"/>
    </row>
    <row r="7" spans="1:15" ht="15.4" customHeight="1">
      <c r="A7" s="1082" t="s">
        <v>363</v>
      </c>
      <c r="B7" s="1097" t="s">
        <v>468</v>
      </c>
      <c r="C7" s="1109"/>
      <c r="D7" s="1109"/>
      <c r="E7" s="1109"/>
      <c r="F7" s="1121"/>
      <c r="G7" s="1109"/>
      <c r="H7" s="1121"/>
      <c r="I7" s="1097"/>
      <c r="J7" s="1130"/>
      <c r="K7" s="1135" t="s">
        <v>529</v>
      </c>
      <c r="L7" s="1141"/>
      <c r="M7" s="1141"/>
      <c r="N7" s="1146"/>
      <c r="O7" s="1080"/>
    </row>
    <row r="8" spans="1:15" ht="15.4" customHeight="1">
      <c r="A8" s="1083" t="s">
        <v>332</v>
      </c>
      <c r="B8" s="872" t="s">
        <v>570</v>
      </c>
      <c r="C8" s="873"/>
      <c r="D8" s="873"/>
      <c r="E8" s="873"/>
      <c r="F8" s="1122"/>
      <c r="G8" s="873"/>
      <c r="H8" s="1122"/>
      <c r="I8" s="872"/>
      <c r="J8" s="1131"/>
      <c r="K8" s="1136"/>
      <c r="L8" s="105"/>
      <c r="M8" s="105"/>
      <c r="N8" s="1147"/>
      <c r="O8" s="1080"/>
    </row>
    <row r="9" spans="1:15" ht="15.4" customHeight="1">
      <c r="A9" s="1084" t="s">
        <v>368</v>
      </c>
      <c r="B9" s="1098" t="s">
        <v>575</v>
      </c>
      <c r="C9" s="1110"/>
      <c r="D9" s="1110"/>
      <c r="E9" s="1110"/>
      <c r="F9" s="1123"/>
      <c r="G9" s="1110"/>
      <c r="H9" s="1123"/>
      <c r="I9" s="1098"/>
      <c r="J9" s="1132"/>
      <c r="K9" s="1137"/>
      <c r="L9" s="1142"/>
      <c r="M9" s="1142"/>
      <c r="N9" s="1148"/>
      <c r="O9" s="1080"/>
    </row>
    <row r="10" spans="1:15" ht="15.4" customHeight="1">
      <c r="O10" s="1080"/>
    </row>
    <row r="11" spans="1:15" ht="15.4" customHeight="1">
      <c r="A11" s="1019" t="s">
        <v>359</v>
      </c>
      <c r="B11" s="1019"/>
      <c r="C11" s="1019"/>
      <c r="D11" s="1019"/>
      <c r="E11" s="1019"/>
      <c r="F11" s="1019"/>
      <c r="G11" s="1019"/>
      <c r="H11" s="1019"/>
      <c r="I11" s="1019"/>
      <c r="J11" s="1019"/>
      <c r="K11" s="1019"/>
      <c r="L11" s="1019"/>
      <c r="M11" s="1019"/>
      <c r="N11" s="698"/>
      <c r="O11" s="1080"/>
    </row>
    <row r="12" spans="1:15" ht="15.4" customHeight="1">
      <c r="A12" s="1079" t="s">
        <v>5</v>
      </c>
      <c r="B12" s="1079"/>
      <c r="C12" s="1079" t="s">
        <v>375</v>
      </c>
      <c r="D12" s="1079" t="s">
        <v>205</v>
      </c>
      <c r="E12" s="1079" t="s">
        <v>613</v>
      </c>
      <c r="F12" s="1079" t="s">
        <v>77</v>
      </c>
      <c r="G12" s="1079" t="s">
        <v>54</v>
      </c>
      <c r="H12" s="1079" t="s">
        <v>614</v>
      </c>
      <c r="I12" s="1079" t="s">
        <v>617</v>
      </c>
      <c r="J12" s="1079" t="s">
        <v>482</v>
      </c>
      <c r="K12" s="1079" t="s">
        <v>191</v>
      </c>
      <c r="L12" s="1079" t="s">
        <v>600</v>
      </c>
      <c r="M12" s="1081" t="s">
        <v>410</v>
      </c>
      <c r="N12" s="1204" t="s">
        <v>526</v>
      </c>
      <c r="O12" s="1080"/>
    </row>
    <row r="13" spans="1:15" ht="15.4" customHeight="1">
      <c r="A13" s="1079" t="s">
        <v>451</v>
      </c>
      <c r="B13" s="1079"/>
      <c r="C13" s="1198"/>
      <c r="D13" s="1198"/>
      <c r="E13" s="1198"/>
      <c r="F13" s="1198"/>
      <c r="G13" s="1198"/>
      <c r="H13" s="1198"/>
      <c r="I13" s="1198"/>
      <c r="J13" s="1198"/>
      <c r="K13" s="1198"/>
      <c r="L13" s="1198"/>
      <c r="M13" s="1203"/>
      <c r="N13" s="1205"/>
      <c r="O13" s="1080"/>
    </row>
    <row r="14" spans="1:15" ht="15.4" customHeight="1">
      <c r="O14" s="1080"/>
    </row>
    <row r="15" spans="1:15" ht="15.4" customHeight="1">
      <c r="A15" s="698" t="s">
        <v>618</v>
      </c>
      <c r="B15" s="698"/>
      <c r="C15" s="698"/>
      <c r="D15" s="698"/>
      <c r="E15" s="698"/>
      <c r="F15" s="698"/>
      <c r="G15" s="698"/>
      <c r="H15" s="698"/>
      <c r="I15" s="698"/>
      <c r="J15" s="698"/>
      <c r="K15" s="698"/>
      <c r="L15" s="698"/>
      <c r="M15" s="698"/>
      <c r="N15" s="698"/>
      <c r="O15" s="1080"/>
    </row>
    <row r="16" spans="1:15" ht="15.4" customHeight="1">
      <c r="A16" s="1161" t="s">
        <v>5</v>
      </c>
      <c r="B16" s="940" t="s">
        <v>581</v>
      </c>
      <c r="C16" s="940"/>
      <c r="D16" s="940"/>
      <c r="E16" s="940" t="s">
        <v>11</v>
      </c>
      <c r="F16" s="940"/>
      <c r="G16" s="940"/>
      <c r="H16" s="940"/>
      <c r="I16" s="940" t="s">
        <v>462</v>
      </c>
      <c r="J16" s="940"/>
      <c r="K16" s="940"/>
      <c r="L16" s="940" t="s">
        <v>262</v>
      </c>
      <c r="M16" s="940"/>
      <c r="N16" s="1189"/>
      <c r="O16" s="1080"/>
    </row>
    <row r="17" spans="1:14" ht="14.25" customHeight="1">
      <c r="A17" s="1192" t="s">
        <v>375</v>
      </c>
      <c r="B17" s="1102" t="s">
        <v>19</v>
      </c>
      <c r="C17" s="1102"/>
      <c r="D17" s="1102"/>
      <c r="E17" s="1119"/>
      <c r="F17" s="1119"/>
      <c r="G17" s="1119"/>
      <c r="H17" s="1119"/>
      <c r="I17" s="1119"/>
      <c r="J17" s="1119"/>
      <c r="K17" s="1119"/>
      <c r="L17" s="1119"/>
      <c r="M17" s="1119"/>
      <c r="N17" s="1151"/>
    </row>
    <row r="18" spans="1:14" ht="14.25" customHeight="1">
      <c r="A18" s="1193"/>
      <c r="B18" s="1079" t="s">
        <v>19</v>
      </c>
      <c r="C18" s="1079"/>
      <c r="D18" s="1079"/>
      <c r="E18" s="1108"/>
      <c r="F18" s="1108"/>
      <c r="G18" s="1108"/>
      <c r="H18" s="1108"/>
      <c r="I18" s="1108"/>
      <c r="J18" s="1108"/>
      <c r="K18" s="1108"/>
      <c r="L18" s="1108"/>
      <c r="M18" s="1108"/>
      <c r="N18" s="1152"/>
    </row>
    <row r="19" spans="1:14" ht="14.25" customHeight="1">
      <c r="A19" s="1193"/>
      <c r="B19" s="1079" t="s">
        <v>19</v>
      </c>
      <c r="C19" s="1079"/>
      <c r="D19" s="1079"/>
      <c r="E19" s="1108"/>
      <c r="F19" s="1108"/>
      <c r="G19" s="1108"/>
      <c r="H19" s="1108"/>
      <c r="I19" s="1108"/>
      <c r="J19" s="1108"/>
      <c r="K19" s="1108"/>
      <c r="L19" s="1108"/>
      <c r="M19" s="1108"/>
      <c r="N19" s="1152"/>
    </row>
    <row r="20" spans="1:14" ht="14.25" customHeight="1">
      <c r="A20" s="1193"/>
      <c r="B20" s="1079" t="s">
        <v>19</v>
      </c>
      <c r="C20" s="1079"/>
      <c r="D20" s="1079"/>
      <c r="E20" s="1108"/>
      <c r="F20" s="1108"/>
      <c r="G20" s="1108"/>
      <c r="H20" s="1108"/>
      <c r="I20" s="1108"/>
      <c r="J20" s="1108"/>
      <c r="K20" s="1108"/>
      <c r="L20" s="1108"/>
      <c r="M20" s="1108"/>
      <c r="N20" s="1152"/>
    </row>
    <row r="21" spans="1:14" ht="14.25" customHeight="1">
      <c r="A21" s="1193"/>
      <c r="B21" s="1079" t="s">
        <v>19</v>
      </c>
      <c r="C21" s="1079"/>
      <c r="D21" s="1079"/>
      <c r="E21" s="1108"/>
      <c r="F21" s="1108"/>
      <c r="G21" s="1108"/>
      <c r="H21" s="1108"/>
      <c r="I21" s="1108"/>
      <c r="J21" s="1108"/>
      <c r="K21" s="1108"/>
      <c r="L21" s="1108"/>
      <c r="M21" s="1108"/>
      <c r="N21" s="1152"/>
    </row>
    <row r="22" spans="1:14" ht="14.25" customHeight="1">
      <c r="A22" s="1193"/>
      <c r="B22" s="940" t="s">
        <v>19</v>
      </c>
      <c r="C22" s="940"/>
      <c r="D22" s="940"/>
      <c r="E22" s="1120"/>
      <c r="F22" s="1120"/>
      <c r="G22" s="1120"/>
      <c r="H22" s="1120"/>
      <c r="I22" s="1108"/>
      <c r="J22" s="1108"/>
      <c r="K22" s="1108"/>
      <c r="L22" s="1108"/>
      <c r="M22" s="1108"/>
      <c r="N22" s="1152"/>
    </row>
    <row r="23" spans="1:14" ht="14.25" customHeight="1">
      <c r="A23" s="1194"/>
      <c r="B23" s="1103"/>
      <c r="C23" s="1113"/>
      <c r="D23" s="1113"/>
      <c r="E23" s="1113"/>
      <c r="F23" s="1113"/>
      <c r="G23" s="1113"/>
      <c r="H23" s="1126"/>
      <c r="I23" s="1128" t="s">
        <v>610</v>
      </c>
      <c r="J23" s="1128"/>
      <c r="K23" s="1138"/>
      <c r="L23" s="1175"/>
      <c r="M23" s="1128"/>
      <c r="N23" s="1153"/>
    </row>
    <row r="24" spans="1:14" ht="14.25" customHeight="1">
      <c r="A24" s="1192" t="s">
        <v>380</v>
      </c>
      <c r="B24" s="1102" t="s">
        <v>19</v>
      </c>
      <c r="C24" s="1102"/>
      <c r="D24" s="1102"/>
      <c r="E24" s="1119"/>
      <c r="F24" s="1119"/>
      <c r="G24" s="1119"/>
      <c r="H24" s="1119"/>
      <c r="I24" s="1119"/>
      <c r="J24" s="1119"/>
      <c r="K24" s="1119"/>
      <c r="L24" s="1119"/>
      <c r="M24" s="1119"/>
      <c r="N24" s="1151"/>
    </row>
    <row r="25" spans="1:14" ht="14.25" customHeight="1">
      <c r="A25" s="1193"/>
      <c r="B25" s="1079" t="s">
        <v>19</v>
      </c>
      <c r="C25" s="1079"/>
      <c r="D25" s="1079"/>
      <c r="E25" s="1108"/>
      <c r="F25" s="1108"/>
      <c r="G25" s="1108"/>
      <c r="H25" s="1108"/>
      <c r="I25" s="1108"/>
      <c r="J25" s="1108"/>
      <c r="K25" s="1108"/>
      <c r="L25" s="1108"/>
      <c r="M25" s="1108"/>
      <c r="N25" s="1152"/>
    </row>
    <row r="26" spans="1:14" ht="14.25" customHeight="1">
      <c r="A26" s="1193"/>
      <c r="B26" s="1079" t="s">
        <v>19</v>
      </c>
      <c r="C26" s="1079"/>
      <c r="D26" s="1079"/>
      <c r="E26" s="1108"/>
      <c r="F26" s="1108"/>
      <c r="G26" s="1108"/>
      <c r="H26" s="1108"/>
      <c r="I26" s="1108"/>
      <c r="J26" s="1108"/>
      <c r="K26" s="1108"/>
      <c r="L26" s="1108"/>
      <c r="M26" s="1108"/>
      <c r="N26" s="1152"/>
    </row>
    <row r="27" spans="1:14" ht="14.25" customHeight="1">
      <c r="A27" s="1193"/>
      <c r="B27" s="1079" t="s">
        <v>19</v>
      </c>
      <c r="C27" s="1079"/>
      <c r="D27" s="1079"/>
      <c r="E27" s="1108"/>
      <c r="F27" s="1108"/>
      <c r="G27" s="1108"/>
      <c r="H27" s="1108"/>
      <c r="I27" s="1108"/>
      <c r="J27" s="1108"/>
      <c r="K27" s="1108"/>
      <c r="L27" s="1108"/>
      <c r="M27" s="1108"/>
      <c r="N27" s="1152"/>
    </row>
    <row r="28" spans="1:14" ht="14.25" customHeight="1">
      <c r="A28" s="1193"/>
      <c r="B28" s="1079" t="s">
        <v>19</v>
      </c>
      <c r="C28" s="1079"/>
      <c r="D28" s="1079"/>
      <c r="E28" s="1108"/>
      <c r="F28" s="1108"/>
      <c r="G28" s="1108"/>
      <c r="H28" s="1108"/>
      <c r="I28" s="1108"/>
      <c r="J28" s="1108"/>
      <c r="K28" s="1108"/>
      <c r="L28" s="1108"/>
      <c r="M28" s="1108"/>
      <c r="N28" s="1152"/>
    </row>
    <row r="29" spans="1:14" ht="14.25" customHeight="1">
      <c r="A29" s="1193"/>
      <c r="B29" s="940" t="s">
        <v>19</v>
      </c>
      <c r="C29" s="940"/>
      <c r="D29" s="940"/>
      <c r="E29" s="1120"/>
      <c r="F29" s="1120"/>
      <c r="G29" s="1120"/>
      <c r="H29" s="1120"/>
      <c r="I29" s="1108"/>
      <c r="J29" s="1108"/>
      <c r="K29" s="1108"/>
      <c r="L29" s="1108"/>
      <c r="M29" s="1108"/>
      <c r="N29" s="1152"/>
    </row>
    <row r="30" spans="1:14" ht="14.25" customHeight="1">
      <c r="A30" s="1194"/>
      <c r="B30" s="1103"/>
      <c r="C30" s="1113"/>
      <c r="D30" s="1113"/>
      <c r="E30" s="1113"/>
      <c r="F30" s="1113"/>
      <c r="G30" s="1113"/>
      <c r="H30" s="1126"/>
      <c r="I30" s="1128" t="s">
        <v>178</v>
      </c>
      <c r="J30" s="1128"/>
      <c r="K30" s="1138"/>
      <c r="L30" s="1175"/>
      <c r="M30" s="1128"/>
      <c r="N30" s="1153"/>
    </row>
    <row r="31" spans="1:14" ht="14.25" customHeight="1">
      <c r="A31" s="1192" t="s">
        <v>382</v>
      </c>
      <c r="B31" s="1102" t="s">
        <v>19</v>
      </c>
      <c r="C31" s="1102"/>
      <c r="D31" s="1102"/>
      <c r="E31" s="1119"/>
      <c r="F31" s="1119"/>
      <c r="G31" s="1119"/>
      <c r="H31" s="1119"/>
      <c r="I31" s="1119"/>
      <c r="J31" s="1119"/>
      <c r="K31" s="1119"/>
      <c r="L31" s="1119"/>
      <c r="M31" s="1119"/>
      <c r="N31" s="1151"/>
    </row>
    <row r="32" spans="1:14" ht="14.25" customHeight="1">
      <c r="A32" s="1193"/>
      <c r="B32" s="1079" t="s">
        <v>19</v>
      </c>
      <c r="C32" s="1079"/>
      <c r="D32" s="1079"/>
      <c r="E32" s="1108"/>
      <c r="F32" s="1108"/>
      <c r="G32" s="1108"/>
      <c r="H32" s="1108"/>
      <c r="I32" s="1108"/>
      <c r="J32" s="1108"/>
      <c r="K32" s="1108"/>
      <c r="L32" s="1108"/>
      <c r="M32" s="1108"/>
      <c r="N32" s="1152"/>
    </row>
    <row r="33" spans="1:14" ht="14.25" customHeight="1">
      <c r="A33" s="1193"/>
      <c r="B33" s="1079" t="s">
        <v>19</v>
      </c>
      <c r="C33" s="1079"/>
      <c r="D33" s="1079"/>
      <c r="E33" s="1108"/>
      <c r="F33" s="1108"/>
      <c r="G33" s="1108"/>
      <c r="H33" s="1108"/>
      <c r="I33" s="1108"/>
      <c r="J33" s="1108"/>
      <c r="K33" s="1108"/>
      <c r="L33" s="1108"/>
      <c r="M33" s="1108"/>
      <c r="N33" s="1152"/>
    </row>
    <row r="34" spans="1:14" ht="14.25" customHeight="1">
      <c r="A34" s="1193"/>
      <c r="B34" s="1079" t="s">
        <v>19</v>
      </c>
      <c r="C34" s="1079"/>
      <c r="D34" s="1079"/>
      <c r="E34" s="1108"/>
      <c r="F34" s="1108"/>
      <c r="G34" s="1108"/>
      <c r="H34" s="1108"/>
      <c r="I34" s="1108"/>
      <c r="J34" s="1108"/>
      <c r="K34" s="1108"/>
      <c r="L34" s="1108"/>
      <c r="M34" s="1108"/>
      <c r="N34" s="1152"/>
    </row>
    <row r="35" spans="1:14" ht="14.25" customHeight="1">
      <c r="A35" s="1193"/>
      <c r="B35" s="1079" t="s">
        <v>19</v>
      </c>
      <c r="C35" s="1079"/>
      <c r="D35" s="1079"/>
      <c r="E35" s="1108"/>
      <c r="F35" s="1108"/>
      <c r="G35" s="1108"/>
      <c r="H35" s="1108"/>
      <c r="I35" s="1108"/>
      <c r="J35" s="1108"/>
      <c r="K35" s="1108"/>
      <c r="L35" s="1108"/>
      <c r="M35" s="1108"/>
      <c r="N35" s="1152"/>
    </row>
    <row r="36" spans="1:14" ht="14.25" customHeight="1">
      <c r="A36" s="1193"/>
      <c r="B36" s="940" t="s">
        <v>19</v>
      </c>
      <c r="C36" s="940"/>
      <c r="D36" s="940"/>
      <c r="E36" s="1120"/>
      <c r="F36" s="1120"/>
      <c r="G36" s="1120"/>
      <c r="H36" s="1120"/>
      <c r="I36" s="1108"/>
      <c r="J36" s="1108"/>
      <c r="K36" s="1108"/>
      <c r="L36" s="1108"/>
      <c r="M36" s="1108"/>
      <c r="N36" s="1152"/>
    </row>
    <row r="37" spans="1:14" ht="14.25" customHeight="1">
      <c r="A37" s="1194"/>
      <c r="B37" s="1103"/>
      <c r="C37" s="1113"/>
      <c r="D37" s="1113"/>
      <c r="E37" s="1113"/>
      <c r="F37" s="1113"/>
      <c r="G37" s="1113"/>
      <c r="H37" s="1126"/>
      <c r="I37" s="1128" t="s">
        <v>466</v>
      </c>
      <c r="J37" s="1128"/>
      <c r="K37" s="1138"/>
      <c r="L37" s="1175"/>
      <c r="M37" s="1128"/>
      <c r="N37" s="1153"/>
    </row>
    <row r="38" spans="1:14" ht="14.25" customHeight="1">
      <c r="A38" s="1192" t="s">
        <v>386</v>
      </c>
      <c r="B38" s="1102" t="s">
        <v>19</v>
      </c>
      <c r="C38" s="1102"/>
      <c r="D38" s="1102"/>
      <c r="E38" s="1119"/>
      <c r="F38" s="1119"/>
      <c r="G38" s="1119"/>
      <c r="H38" s="1119"/>
      <c r="I38" s="1119"/>
      <c r="J38" s="1119"/>
      <c r="K38" s="1119"/>
      <c r="L38" s="1119"/>
      <c r="M38" s="1119"/>
      <c r="N38" s="1151"/>
    </row>
    <row r="39" spans="1:14" ht="14.25" customHeight="1">
      <c r="A39" s="1193"/>
      <c r="B39" s="1079" t="s">
        <v>19</v>
      </c>
      <c r="C39" s="1079"/>
      <c r="D39" s="1079"/>
      <c r="E39" s="1108"/>
      <c r="F39" s="1108"/>
      <c r="G39" s="1108"/>
      <c r="H39" s="1108"/>
      <c r="I39" s="1108"/>
      <c r="J39" s="1108"/>
      <c r="K39" s="1108"/>
      <c r="L39" s="1108"/>
      <c r="M39" s="1108"/>
      <c r="N39" s="1152"/>
    </row>
    <row r="40" spans="1:14" ht="14.25" customHeight="1">
      <c r="A40" s="1193"/>
      <c r="B40" s="1079" t="s">
        <v>19</v>
      </c>
      <c r="C40" s="1079"/>
      <c r="D40" s="1079"/>
      <c r="E40" s="1108"/>
      <c r="F40" s="1108"/>
      <c r="G40" s="1108"/>
      <c r="H40" s="1108"/>
      <c r="I40" s="1108"/>
      <c r="J40" s="1108"/>
      <c r="K40" s="1108"/>
      <c r="L40" s="1108"/>
      <c r="M40" s="1108"/>
      <c r="N40" s="1152"/>
    </row>
    <row r="41" spans="1:14" ht="14.25" customHeight="1">
      <c r="A41" s="1193"/>
      <c r="B41" s="1079" t="s">
        <v>19</v>
      </c>
      <c r="C41" s="1079"/>
      <c r="D41" s="1079"/>
      <c r="E41" s="1108"/>
      <c r="F41" s="1108"/>
      <c r="G41" s="1108"/>
      <c r="H41" s="1108"/>
      <c r="I41" s="1108"/>
      <c r="J41" s="1108"/>
      <c r="K41" s="1108"/>
      <c r="L41" s="1108"/>
      <c r="M41" s="1108"/>
      <c r="N41" s="1152"/>
    </row>
    <row r="42" spans="1:14" ht="14.25" customHeight="1">
      <c r="A42" s="1193"/>
      <c r="B42" s="1079" t="s">
        <v>19</v>
      </c>
      <c r="C42" s="1079"/>
      <c r="D42" s="1079"/>
      <c r="E42" s="1108"/>
      <c r="F42" s="1108"/>
      <c r="G42" s="1108"/>
      <c r="H42" s="1108"/>
      <c r="I42" s="1108"/>
      <c r="J42" s="1108"/>
      <c r="K42" s="1108"/>
      <c r="L42" s="1108"/>
      <c r="M42" s="1108"/>
      <c r="N42" s="1152"/>
    </row>
    <row r="43" spans="1:14" ht="14.25" customHeight="1">
      <c r="A43" s="1193"/>
      <c r="B43" s="940" t="s">
        <v>19</v>
      </c>
      <c r="C43" s="940"/>
      <c r="D43" s="940"/>
      <c r="E43" s="1120"/>
      <c r="F43" s="1120"/>
      <c r="G43" s="1120"/>
      <c r="H43" s="1120"/>
      <c r="I43" s="1108"/>
      <c r="J43" s="1108"/>
      <c r="K43" s="1108"/>
      <c r="L43" s="1108"/>
      <c r="M43" s="1108"/>
      <c r="N43" s="1152"/>
    </row>
    <row r="44" spans="1:14" ht="14.25" customHeight="1">
      <c r="A44" s="1194"/>
      <c r="B44" s="1103"/>
      <c r="C44" s="1113"/>
      <c r="D44" s="1113"/>
      <c r="E44" s="1113"/>
      <c r="F44" s="1113"/>
      <c r="G44" s="1113"/>
      <c r="H44" s="1126"/>
      <c r="I44" s="1128" t="s">
        <v>55</v>
      </c>
      <c r="J44" s="1128"/>
      <c r="K44" s="1138"/>
      <c r="L44" s="1175"/>
      <c r="M44" s="1128"/>
      <c r="N44" s="1153"/>
    </row>
    <row r="45" spans="1:14" ht="14.25" customHeight="1">
      <c r="A45" s="1192" t="s">
        <v>42</v>
      </c>
      <c r="B45" s="1102" t="s">
        <v>19</v>
      </c>
      <c r="C45" s="1102"/>
      <c r="D45" s="1102"/>
      <c r="E45" s="1119"/>
      <c r="F45" s="1119"/>
      <c r="G45" s="1119"/>
      <c r="H45" s="1119"/>
      <c r="I45" s="1119"/>
      <c r="J45" s="1119"/>
      <c r="K45" s="1119"/>
      <c r="L45" s="1119"/>
      <c r="M45" s="1119"/>
      <c r="N45" s="1151"/>
    </row>
    <row r="46" spans="1:14" ht="14.25" customHeight="1">
      <c r="A46" s="1193"/>
      <c r="B46" s="1079" t="s">
        <v>19</v>
      </c>
      <c r="C46" s="1079"/>
      <c r="D46" s="1079"/>
      <c r="E46" s="1108"/>
      <c r="F46" s="1108"/>
      <c r="G46" s="1108"/>
      <c r="H46" s="1108"/>
      <c r="I46" s="1108"/>
      <c r="J46" s="1108"/>
      <c r="K46" s="1108"/>
      <c r="L46" s="1108"/>
      <c r="M46" s="1108"/>
      <c r="N46" s="1152"/>
    </row>
    <row r="47" spans="1:14" ht="14.25" customHeight="1">
      <c r="A47" s="1193"/>
      <c r="B47" s="1079" t="s">
        <v>19</v>
      </c>
      <c r="C47" s="1079"/>
      <c r="D47" s="1079"/>
      <c r="E47" s="1108"/>
      <c r="F47" s="1108"/>
      <c r="G47" s="1108"/>
      <c r="H47" s="1108"/>
      <c r="I47" s="1108"/>
      <c r="J47" s="1108"/>
      <c r="K47" s="1108"/>
      <c r="L47" s="1108"/>
      <c r="M47" s="1108"/>
      <c r="N47" s="1152"/>
    </row>
    <row r="48" spans="1:14" ht="14.25" customHeight="1">
      <c r="A48" s="1193"/>
      <c r="B48" s="1079" t="s">
        <v>19</v>
      </c>
      <c r="C48" s="1079"/>
      <c r="D48" s="1079"/>
      <c r="E48" s="1108"/>
      <c r="F48" s="1108"/>
      <c r="G48" s="1108"/>
      <c r="H48" s="1108"/>
      <c r="I48" s="1108"/>
      <c r="J48" s="1108"/>
      <c r="K48" s="1108"/>
      <c r="L48" s="1108"/>
      <c r="M48" s="1108"/>
      <c r="N48" s="1152"/>
    </row>
    <row r="49" spans="1:14" ht="14.25" customHeight="1">
      <c r="A49" s="1193"/>
      <c r="B49" s="1079" t="s">
        <v>19</v>
      </c>
      <c r="C49" s="1079"/>
      <c r="D49" s="1079"/>
      <c r="E49" s="1108"/>
      <c r="F49" s="1108"/>
      <c r="G49" s="1108"/>
      <c r="H49" s="1108"/>
      <c r="I49" s="1108"/>
      <c r="J49" s="1108"/>
      <c r="K49" s="1108"/>
      <c r="L49" s="1108"/>
      <c r="M49" s="1108"/>
      <c r="N49" s="1152"/>
    </row>
    <row r="50" spans="1:14" ht="14.25" customHeight="1">
      <c r="A50" s="1193"/>
      <c r="B50" s="940" t="s">
        <v>19</v>
      </c>
      <c r="C50" s="940"/>
      <c r="D50" s="940"/>
      <c r="E50" s="1120"/>
      <c r="F50" s="1120"/>
      <c r="G50" s="1120"/>
      <c r="H50" s="1120"/>
      <c r="I50" s="1108"/>
      <c r="J50" s="1108"/>
      <c r="K50" s="1108"/>
      <c r="L50" s="1108"/>
      <c r="M50" s="1108"/>
      <c r="N50" s="1152"/>
    </row>
    <row r="51" spans="1:14" ht="14.25" customHeight="1">
      <c r="A51" s="1194"/>
      <c r="B51" s="1103"/>
      <c r="C51" s="1113"/>
      <c r="D51" s="1113"/>
      <c r="E51" s="1113"/>
      <c r="F51" s="1113"/>
      <c r="G51" s="1113"/>
      <c r="H51" s="1126"/>
      <c r="I51" s="1128" t="s">
        <v>400</v>
      </c>
      <c r="J51" s="1128"/>
      <c r="K51" s="1138"/>
      <c r="L51" s="1175"/>
      <c r="M51" s="1128"/>
      <c r="N51" s="1153"/>
    </row>
    <row r="52" spans="1:14" ht="14.25" customHeight="1">
      <c r="A52" s="1195" t="s">
        <v>213</v>
      </c>
      <c r="B52" s="1196" t="s">
        <v>19</v>
      </c>
      <c r="C52" s="1196"/>
      <c r="D52" s="1196"/>
      <c r="E52" s="1199"/>
      <c r="F52" s="1199"/>
      <c r="G52" s="1199"/>
      <c r="H52" s="1199"/>
      <c r="I52" s="1199"/>
      <c r="J52" s="1199"/>
      <c r="K52" s="1199"/>
      <c r="L52" s="1199"/>
      <c r="M52" s="1199"/>
      <c r="N52" s="1206"/>
    </row>
    <row r="53" spans="1:14" ht="14.25" customHeight="1">
      <c r="A53" s="1193"/>
      <c r="B53" s="1079" t="s">
        <v>19</v>
      </c>
      <c r="C53" s="1079"/>
      <c r="D53" s="1079"/>
      <c r="E53" s="1108"/>
      <c r="F53" s="1108"/>
      <c r="G53" s="1108"/>
      <c r="H53" s="1108"/>
      <c r="I53" s="1108"/>
      <c r="J53" s="1108"/>
      <c r="K53" s="1108"/>
      <c r="L53" s="1108"/>
      <c r="M53" s="1108"/>
      <c r="N53" s="1152"/>
    </row>
    <row r="54" spans="1:14" ht="14.25" customHeight="1">
      <c r="A54" s="1193"/>
      <c r="B54" s="1079" t="s">
        <v>19</v>
      </c>
      <c r="C54" s="1079"/>
      <c r="D54" s="1079"/>
      <c r="E54" s="1108"/>
      <c r="F54" s="1108"/>
      <c r="G54" s="1108"/>
      <c r="H54" s="1108"/>
      <c r="I54" s="1108"/>
      <c r="J54" s="1108"/>
      <c r="K54" s="1108"/>
      <c r="L54" s="1108"/>
      <c r="M54" s="1108"/>
      <c r="N54" s="1152"/>
    </row>
    <row r="55" spans="1:14" ht="14.25" customHeight="1">
      <c r="A55" s="1193"/>
      <c r="B55" s="1079" t="s">
        <v>19</v>
      </c>
      <c r="C55" s="1079"/>
      <c r="D55" s="1079"/>
      <c r="E55" s="1108"/>
      <c r="F55" s="1108"/>
      <c r="G55" s="1108"/>
      <c r="H55" s="1108"/>
      <c r="I55" s="1108"/>
      <c r="J55" s="1108"/>
      <c r="K55" s="1108"/>
      <c r="L55" s="1108"/>
      <c r="M55" s="1108"/>
      <c r="N55" s="1152"/>
    </row>
    <row r="56" spans="1:14" ht="14.25" customHeight="1">
      <c r="A56" s="1193"/>
      <c r="B56" s="1079" t="s">
        <v>19</v>
      </c>
      <c r="C56" s="1079"/>
      <c r="D56" s="1079"/>
      <c r="E56" s="1108"/>
      <c r="F56" s="1108"/>
      <c r="G56" s="1108"/>
      <c r="H56" s="1108"/>
      <c r="I56" s="1108"/>
      <c r="J56" s="1108"/>
      <c r="K56" s="1108"/>
      <c r="L56" s="1108"/>
      <c r="M56" s="1108"/>
      <c r="N56" s="1152"/>
    </row>
    <row r="57" spans="1:14" ht="14.25" customHeight="1">
      <c r="A57" s="1193"/>
      <c r="B57" s="940" t="s">
        <v>19</v>
      </c>
      <c r="C57" s="940"/>
      <c r="D57" s="940"/>
      <c r="E57" s="1120"/>
      <c r="F57" s="1120"/>
      <c r="G57" s="1120"/>
      <c r="H57" s="1120"/>
      <c r="I57" s="1108"/>
      <c r="J57" s="1108"/>
      <c r="K57" s="1108"/>
      <c r="L57" s="1108"/>
      <c r="M57" s="1108"/>
      <c r="N57" s="1152"/>
    </row>
    <row r="58" spans="1:14" ht="14.25" customHeight="1">
      <c r="A58" s="1194"/>
      <c r="B58" s="1103"/>
      <c r="C58" s="1113"/>
      <c r="D58" s="1113"/>
      <c r="E58" s="1113"/>
      <c r="F58" s="1113"/>
      <c r="G58" s="1113"/>
      <c r="H58" s="1126"/>
      <c r="I58" s="1128" t="s">
        <v>619</v>
      </c>
      <c r="J58" s="1128"/>
      <c r="K58" s="1138"/>
      <c r="L58" s="1175"/>
      <c r="M58" s="1128"/>
      <c r="N58" s="1153"/>
    </row>
    <row r="59" spans="1:14" ht="14.25" customHeight="1"/>
    <row r="60" spans="1:14" ht="14.25" customHeight="1">
      <c r="A60" s="1161" t="s">
        <v>5</v>
      </c>
      <c r="B60" s="1197" t="s">
        <v>581</v>
      </c>
      <c r="C60" s="1197"/>
      <c r="D60" s="1197"/>
      <c r="E60" s="940" t="s">
        <v>11</v>
      </c>
      <c r="F60" s="940"/>
      <c r="G60" s="940"/>
      <c r="H60" s="940"/>
      <c r="I60" s="940" t="s">
        <v>462</v>
      </c>
      <c r="J60" s="940"/>
      <c r="K60" s="940"/>
      <c r="L60" s="940" t="s">
        <v>262</v>
      </c>
      <c r="M60" s="940"/>
      <c r="N60" s="1189"/>
    </row>
    <row r="61" spans="1:14" ht="14.25" customHeight="1">
      <c r="A61" s="1192" t="s">
        <v>387</v>
      </c>
      <c r="B61" s="1196" t="s">
        <v>19</v>
      </c>
      <c r="C61" s="1196"/>
      <c r="D61" s="1196"/>
      <c r="E61" s="1119"/>
      <c r="F61" s="1119"/>
      <c r="G61" s="1119"/>
      <c r="H61" s="1119"/>
      <c r="I61" s="1119"/>
      <c r="J61" s="1119"/>
      <c r="K61" s="1119"/>
      <c r="L61" s="1119"/>
      <c r="M61" s="1119"/>
      <c r="N61" s="1151"/>
    </row>
    <row r="62" spans="1:14" ht="14.25" customHeight="1">
      <c r="A62" s="1193"/>
      <c r="B62" s="1079" t="s">
        <v>19</v>
      </c>
      <c r="C62" s="1079"/>
      <c r="D62" s="1079"/>
      <c r="E62" s="1108"/>
      <c r="F62" s="1108"/>
      <c r="G62" s="1108"/>
      <c r="H62" s="1108"/>
      <c r="I62" s="1108"/>
      <c r="J62" s="1108"/>
      <c r="K62" s="1108"/>
      <c r="L62" s="1108"/>
      <c r="M62" s="1108"/>
      <c r="N62" s="1152"/>
    </row>
    <row r="63" spans="1:14" ht="14.25" customHeight="1">
      <c r="A63" s="1193"/>
      <c r="B63" s="1079" t="s">
        <v>19</v>
      </c>
      <c r="C63" s="1079"/>
      <c r="D63" s="1079"/>
      <c r="E63" s="1108"/>
      <c r="F63" s="1108"/>
      <c r="G63" s="1108"/>
      <c r="H63" s="1108"/>
      <c r="I63" s="1108"/>
      <c r="J63" s="1108"/>
      <c r="K63" s="1108"/>
      <c r="L63" s="1108"/>
      <c r="M63" s="1108"/>
      <c r="N63" s="1152"/>
    </row>
    <row r="64" spans="1:14" ht="14.25" customHeight="1">
      <c r="A64" s="1193"/>
      <c r="B64" s="1079" t="s">
        <v>19</v>
      </c>
      <c r="C64" s="1079"/>
      <c r="D64" s="1079"/>
      <c r="E64" s="1108"/>
      <c r="F64" s="1108"/>
      <c r="G64" s="1108"/>
      <c r="H64" s="1108"/>
      <c r="I64" s="1108"/>
      <c r="J64" s="1108"/>
      <c r="K64" s="1108"/>
      <c r="L64" s="1108"/>
      <c r="M64" s="1108"/>
      <c r="N64" s="1152"/>
    </row>
    <row r="65" spans="1:14" ht="14.25" customHeight="1">
      <c r="A65" s="1193"/>
      <c r="B65" s="1079" t="s">
        <v>19</v>
      </c>
      <c r="C65" s="1079"/>
      <c r="D65" s="1079"/>
      <c r="E65" s="1108"/>
      <c r="F65" s="1108"/>
      <c r="G65" s="1108"/>
      <c r="H65" s="1108"/>
      <c r="I65" s="1108"/>
      <c r="J65" s="1108"/>
      <c r="K65" s="1108"/>
      <c r="L65" s="1108"/>
      <c r="M65" s="1108"/>
      <c r="N65" s="1152"/>
    </row>
    <row r="66" spans="1:14">
      <c r="A66" s="1193"/>
      <c r="B66" s="940" t="s">
        <v>19</v>
      </c>
      <c r="C66" s="940"/>
      <c r="D66" s="940"/>
      <c r="E66" s="1120"/>
      <c r="F66" s="1120"/>
      <c r="G66" s="1120"/>
      <c r="H66" s="1120"/>
      <c r="I66" s="1108"/>
      <c r="J66" s="1108"/>
      <c r="K66" s="1108"/>
      <c r="L66" s="1108"/>
      <c r="M66" s="1108"/>
      <c r="N66" s="1152"/>
    </row>
    <row r="67" spans="1:14" ht="15.4" customHeight="1">
      <c r="A67" s="1194"/>
      <c r="B67" s="1103"/>
      <c r="C67" s="1113"/>
      <c r="D67" s="1113"/>
      <c r="E67" s="1113"/>
      <c r="F67" s="1113"/>
      <c r="G67" s="1113"/>
      <c r="H67" s="1126"/>
      <c r="I67" s="1128" t="s">
        <v>621</v>
      </c>
      <c r="J67" s="1128"/>
      <c r="K67" s="1138"/>
      <c r="L67" s="1175"/>
      <c r="M67" s="1128"/>
      <c r="N67" s="1153"/>
    </row>
    <row r="68" spans="1:14" ht="14.25" customHeight="1">
      <c r="A68" s="1192" t="s">
        <v>351</v>
      </c>
      <c r="B68" s="1196" t="s">
        <v>19</v>
      </c>
      <c r="C68" s="1196"/>
      <c r="D68" s="1196"/>
      <c r="E68" s="1119"/>
      <c r="F68" s="1119"/>
      <c r="G68" s="1119"/>
      <c r="H68" s="1119"/>
      <c r="I68" s="1119"/>
      <c r="J68" s="1119"/>
      <c r="K68" s="1119"/>
      <c r="L68" s="1119"/>
      <c r="M68" s="1119"/>
      <c r="N68" s="1151"/>
    </row>
    <row r="69" spans="1:14" ht="14.25" customHeight="1">
      <c r="A69" s="1193"/>
      <c r="B69" s="1079" t="s">
        <v>19</v>
      </c>
      <c r="C69" s="1079"/>
      <c r="D69" s="1079"/>
      <c r="E69" s="1108"/>
      <c r="F69" s="1108"/>
      <c r="G69" s="1108"/>
      <c r="H69" s="1108"/>
      <c r="I69" s="1108"/>
      <c r="J69" s="1108"/>
      <c r="K69" s="1108"/>
      <c r="L69" s="1108"/>
      <c r="M69" s="1108"/>
      <c r="N69" s="1152"/>
    </row>
    <row r="70" spans="1:14" ht="14.25" customHeight="1">
      <c r="A70" s="1193"/>
      <c r="B70" s="1079" t="s">
        <v>19</v>
      </c>
      <c r="C70" s="1079"/>
      <c r="D70" s="1079"/>
      <c r="E70" s="1108"/>
      <c r="F70" s="1108"/>
      <c r="G70" s="1108"/>
      <c r="H70" s="1108"/>
      <c r="I70" s="1108"/>
      <c r="J70" s="1108"/>
      <c r="K70" s="1108"/>
      <c r="L70" s="1108"/>
      <c r="M70" s="1108"/>
      <c r="N70" s="1152"/>
    </row>
    <row r="71" spans="1:14" ht="14.25" customHeight="1">
      <c r="A71" s="1193"/>
      <c r="B71" s="1079" t="s">
        <v>19</v>
      </c>
      <c r="C71" s="1079"/>
      <c r="D71" s="1079"/>
      <c r="E71" s="1108"/>
      <c r="F71" s="1108"/>
      <c r="G71" s="1108"/>
      <c r="H71" s="1108"/>
      <c r="I71" s="1108"/>
      <c r="J71" s="1108"/>
      <c r="K71" s="1108"/>
      <c r="L71" s="1108"/>
      <c r="M71" s="1108"/>
      <c r="N71" s="1152"/>
    </row>
    <row r="72" spans="1:14" ht="14.25" customHeight="1">
      <c r="A72" s="1193"/>
      <c r="B72" s="1079" t="s">
        <v>19</v>
      </c>
      <c r="C72" s="1079"/>
      <c r="D72" s="1079"/>
      <c r="E72" s="1108"/>
      <c r="F72" s="1108"/>
      <c r="G72" s="1108"/>
      <c r="H72" s="1108"/>
      <c r="I72" s="1108"/>
      <c r="J72" s="1108"/>
      <c r="K72" s="1108"/>
      <c r="L72" s="1108"/>
      <c r="M72" s="1108"/>
      <c r="N72" s="1152"/>
    </row>
    <row r="73" spans="1:14" ht="14.25" customHeight="1">
      <c r="A73" s="1193"/>
      <c r="B73" s="940" t="s">
        <v>19</v>
      </c>
      <c r="C73" s="940"/>
      <c r="D73" s="940"/>
      <c r="E73" s="1120"/>
      <c r="F73" s="1120"/>
      <c r="G73" s="1120"/>
      <c r="H73" s="1120"/>
      <c r="I73" s="1108"/>
      <c r="J73" s="1108"/>
      <c r="K73" s="1108"/>
      <c r="L73" s="1108"/>
      <c r="M73" s="1108"/>
      <c r="N73" s="1152"/>
    </row>
    <row r="74" spans="1:14" ht="14.25" customHeight="1">
      <c r="A74" s="1194"/>
      <c r="B74" s="1103"/>
      <c r="C74" s="1113"/>
      <c r="D74" s="1113"/>
      <c r="E74" s="1113"/>
      <c r="F74" s="1113"/>
      <c r="G74" s="1113"/>
      <c r="H74" s="1126"/>
      <c r="I74" s="1128" t="s">
        <v>622</v>
      </c>
      <c r="J74" s="1128"/>
      <c r="K74" s="1138"/>
      <c r="L74" s="1175"/>
      <c r="M74" s="1128"/>
      <c r="N74" s="1153"/>
    </row>
    <row r="75" spans="1:14" ht="14.25" customHeight="1">
      <c r="A75" s="1192" t="s">
        <v>573</v>
      </c>
      <c r="B75" s="1196" t="s">
        <v>19</v>
      </c>
      <c r="C75" s="1196"/>
      <c r="D75" s="1196"/>
      <c r="E75" s="1119"/>
      <c r="F75" s="1119"/>
      <c r="G75" s="1119"/>
      <c r="H75" s="1119"/>
      <c r="I75" s="1119"/>
      <c r="J75" s="1119"/>
      <c r="K75" s="1119"/>
      <c r="L75" s="1119"/>
      <c r="M75" s="1119"/>
      <c r="N75" s="1151"/>
    </row>
    <row r="76" spans="1:14" ht="14.25" customHeight="1">
      <c r="A76" s="1193"/>
      <c r="B76" s="1079" t="s">
        <v>19</v>
      </c>
      <c r="C76" s="1079"/>
      <c r="D76" s="1079"/>
      <c r="E76" s="1108"/>
      <c r="F76" s="1108"/>
      <c r="G76" s="1108"/>
      <c r="H76" s="1108"/>
      <c r="I76" s="1108"/>
      <c r="J76" s="1108"/>
      <c r="K76" s="1108"/>
      <c r="L76" s="1108"/>
      <c r="M76" s="1108"/>
      <c r="N76" s="1152"/>
    </row>
    <row r="77" spans="1:14" ht="14.25" customHeight="1">
      <c r="A77" s="1193"/>
      <c r="B77" s="1079" t="s">
        <v>19</v>
      </c>
      <c r="C77" s="1079"/>
      <c r="D77" s="1079"/>
      <c r="E77" s="1108"/>
      <c r="F77" s="1108"/>
      <c r="G77" s="1108"/>
      <c r="H77" s="1108"/>
      <c r="I77" s="1108"/>
      <c r="J77" s="1108"/>
      <c r="K77" s="1108"/>
      <c r="L77" s="1108"/>
      <c r="M77" s="1108"/>
      <c r="N77" s="1152"/>
    </row>
    <row r="78" spans="1:14" ht="14.25" customHeight="1">
      <c r="A78" s="1193"/>
      <c r="B78" s="1079" t="s">
        <v>19</v>
      </c>
      <c r="C78" s="1079"/>
      <c r="D78" s="1079"/>
      <c r="E78" s="1108"/>
      <c r="F78" s="1108"/>
      <c r="G78" s="1108"/>
      <c r="H78" s="1108"/>
      <c r="I78" s="1108"/>
      <c r="J78" s="1108"/>
      <c r="K78" s="1108"/>
      <c r="L78" s="1108"/>
      <c r="M78" s="1108"/>
      <c r="N78" s="1152"/>
    </row>
    <row r="79" spans="1:14" ht="14.25" customHeight="1">
      <c r="A79" s="1193"/>
      <c r="B79" s="1079" t="s">
        <v>19</v>
      </c>
      <c r="C79" s="1079"/>
      <c r="D79" s="1079"/>
      <c r="E79" s="1108"/>
      <c r="F79" s="1108"/>
      <c r="G79" s="1108"/>
      <c r="H79" s="1108"/>
      <c r="I79" s="1108"/>
      <c r="J79" s="1108"/>
      <c r="K79" s="1108"/>
      <c r="L79" s="1108"/>
      <c r="M79" s="1108"/>
      <c r="N79" s="1152"/>
    </row>
    <row r="80" spans="1:14" ht="14.25" customHeight="1">
      <c r="A80" s="1193"/>
      <c r="B80" s="940" t="s">
        <v>19</v>
      </c>
      <c r="C80" s="940"/>
      <c r="D80" s="940"/>
      <c r="E80" s="1120"/>
      <c r="F80" s="1120"/>
      <c r="G80" s="1120"/>
      <c r="H80" s="1120"/>
      <c r="I80" s="1108"/>
      <c r="J80" s="1108"/>
      <c r="K80" s="1108"/>
      <c r="L80" s="1108"/>
      <c r="M80" s="1108"/>
      <c r="N80" s="1152"/>
    </row>
    <row r="81" spans="1:14" ht="14.25" customHeight="1">
      <c r="A81" s="1194"/>
      <c r="B81" s="1103"/>
      <c r="C81" s="1113"/>
      <c r="D81" s="1113"/>
      <c r="E81" s="1113"/>
      <c r="F81" s="1113"/>
      <c r="G81" s="1113"/>
      <c r="H81" s="1126"/>
      <c r="I81" s="1128" t="s">
        <v>326</v>
      </c>
      <c r="J81" s="1128"/>
      <c r="K81" s="1138"/>
      <c r="L81" s="1175"/>
      <c r="M81" s="1128"/>
      <c r="N81" s="1153"/>
    </row>
    <row r="82" spans="1:14" ht="14.25" customHeight="1">
      <c r="A82" s="1192" t="s">
        <v>391</v>
      </c>
      <c r="B82" s="1196" t="s">
        <v>19</v>
      </c>
      <c r="C82" s="1196"/>
      <c r="D82" s="1196"/>
      <c r="E82" s="1119"/>
      <c r="F82" s="1119"/>
      <c r="G82" s="1119"/>
      <c r="H82" s="1119"/>
      <c r="I82" s="1119"/>
      <c r="J82" s="1119"/>
      <c r="K82" s="1119"/>
      <c r="L82" s="1119"/>
      <c r="M82" s="1119"/>
      <c r="N82" s="1151"/>
    </row>
    <row r="83" spans="1:14" ht="14.25" customHeight="1">
      <c r="A83" s="1193"/>
      <c r="B83" s="1079" t="s">
        <v>19</v>
      </c>
      <c r="C83" s="1079"/>
      <c r="D83" s="1079"/>
      <c r="E83" s="1108"/>
      <c r="F83" s="1108"/>
      <c r="G83" s="1108"/>
      <c r="H83" s="1108"/>
      <c r="I83" s="1108"/>
      <c r="J83" s="1108"/>
      <c r="K83" s="1108"/>
      <c r="L83" s="1108"/>
      <c r="M83" s="1108"/>
      <c r="N83" s="1152"/>
    </row>
    <row r="84" spans="1:14" ht="14.25" customHeight="1">
      <c r="A84" s="1193"/>
      <c r="B84" s="1079" t="s">
        <v>19</v>
      </c>
      <c r="C84" s="1079"/>
      <c r="D84" s="1079"/>
      <c r="E84" s="1108"/>
      <c r="F84" s="1108"/>
      <c r="G84" s="1108"/>
      <c r="H84" s="1108"/>
      <c r="I84" s="1108"/>
      <c r="J84" s="1108"/>
      <c r="K84" s="1108"/>
      <c r="L84" s="1108"/>
      <c r="M84" s="1108"/>
      <c r="N84" s="1152"/>
    </row>
    <row r="85" spans="1:14" ht="14.25" customHeight="1">
      <c r="A85" s="1193"/>
      <c r="B85" s="1079" t="s">
        <v>19</v>
      </c>
      <c r="C85" s="1079"/>
      <c r="D85" s="1079"/>
      <c r="E85" s="1108"/>
      <c r="F85" s="1108"/>
      <c r="G85" s="1108"/>
      <c r="H85" s="1108"/>
      <c r="I85" s="1108"/>
      <c r="J85" s="1108"/>
      <c r="K85" s="1108"/>
      <c r="L85" s="1108"/>
      <c r="M85" s="1108"/>
      <c r="N85" s="1152"/>
    </row>
    <row r="86" spans="1:14" ht="14.25" customHeight="1">
      <c r="A86" s="1193"/>
      <c r="B86" s="1079" t="s">
        <v>19</v>
      </c>
      <c r="C86" s="1079"/>
      <c r="D86" s="1079"/>
      <c r="E86" s="1108"/>
      <c r="F86" s="1108"/>
      <c r="G86" s="1108"/>
      <c r="H86" s="1108"/>
      <c r="I86" s="1108"/>
      <c r="J86" s="1108"/>
      <c r="K86" s="1108"/>
      <c r="L86" s="1108"/>
      <c r="M86" s="1108"/>
      <c r="N86" s="1152"/>
    </row>
    <row r="87" spans="1:14" ht="14.25" customHeight="1">
      <c r="A87" s="1193"/>
      <c r="B87" s="940" t="s">
        <v>19</v>
      </c>
      <c r="C87" s="940"/>
      <c r="D87" s="940"/>
      <c r="E87" s="1120"/>
      <c r="F87" s="1120"/>
      <c r="G87" s="1120"/>
      <c r="H87" s="1120"/>
      <c r="I87" s="1108"/>
      <c r="J87" s="1108"/>
      <c r="K87" s="1108"/>
      <c r="L87" s="1108"/>
      <c r="M87" s="1108"/>
      <c r="N87" s="1152"/>
    </row>
    <row r="88" spans="1:14" ht="14.25" customHeight="1">
      <c r="A88" s="1194"/>
      <c r="B88" s="1103"/>
      <c r="C88" s="1113"/>
      <c r="D88" s="1113"/>
      <c r="E88" s="1113"/>
      <c r="F88" s="1113"/>
      <c r="G88" s="1113"/>
      <c r="H88" s="1126"/>
      <c r="I88" s="1128" t="s">
        <v>509</v>
      </c>
      <c r="J88" s="1128"/>
      <c r="K88" s="1138"/>
      <c r="L88" s="1175"/>
      <c r="M88" s="1128"/>
      <c r="N88" s="1153"/>
    </row>
    <row r="89" spans="1:14" ht="14.25" customHeight="1">
      <c r="A89" s="1195" t="s">
        <v>392</v>
      </c>
      <c r="B89" s="1196" t="s">
        <v>19</v>
      </c>
      <c r="C89" s="1196"/>
      <c r="D89" s="1196"/>
      <c r="E89" s="1199"/>
      <c r="F89" s="1199"/>
      <c r="G89" s="1199"/>
      <c r="H89" s="1199"/>
      <c r="I89" s="1199"/>
      <c r="J89" s="1199"/>
      <c r="K89" s="1199"/>
      <c r="L89" s="1199"/>
      <c r="M89" s="1199"/>
      <c r="N89" s="1206"/>
    </row>
    <row r="90" spans="1:14" ht="14.25" customHeight="1">
      <c r="A90" s="1193"/>
      <c r="B90" s="1079" t="s">
        <v>19</v>
      </c>
      <c r="C90" s="1079"/>
      <c r="D90" s="1079"/>
      <c r="E90" s="1108"/>
      <c r="F90" s="1108"/>
      <c r="G90" s="1108"/>
      <c r="H90" s="1108"/>
      <c r="I90" s="1108"/>
      <c r="J90" s="1108"/>
      <c r="K90" s="1108"/>
      <c r="L90" s="1108"/>
      <c r="M90" s="1108"/>
      <c r="N90" s="1152"/>
    </row>
    <row r="91" spans="1:14" ht="14.25" customHeight="1">
      <c r="A91" s="1193"/>
      <c r="B91" s="1079" t="s">
        <v>19</v>
      </c>
      <c r="C91" s="1079"/>
      <c r="D91" s="1079"/>
      <c r="E91" s="1108"/>
      <c r="F91" s="1108"/>
      <c r="G91" s="1108"/>
      <c r="H91" s="1108"/>
      <c r="I91" s="1108"/>
      <c r="J91" s="1108"/>
      <c r="K91" s="1108"/>
      <c r="L91" s="1108"/>
      <c r="M91" s="1108"/>
      <c r="N91" s="1152"/>
    </row>
    <row r="92" spans="1:14" ht="14.25" customHeight="1">
      <c r="A92" s="1193"/>
      <c r="B92" s="1079" t="s">
        <v>19</v>
      </c>
      <c r="C92" s="1079"/>
      <c r="D92" s="1079"/>
      <c r="E92" s="1108"/>
      <c r="F92" s="1108"/>
      <c r="G92" s="1108"/>
      <c r="H92" s="1108"/>
      <c r="I92" s="1108"/>
      <c r="J92" s="1108"/>
      <c r="K92" s="1108"/>
      <c r="L92" s="1108"/>
      <c r="M92" s="1108"/>
      <c r="N92" s="1152"/>
    </row>
    <row r="93" spans="1:14" ht="14.25" customHeight="1">
      <c r="A93" s="1193"/>
      <c r="B93" s="1079" t="s">
        <v>19</v>
      </c>
      <c r="C93" s="1079"/>
      <c r="D93" s="1079"/>
      <c r="E93" s="1108"/>
      <c r="F93" s="1108"/>
      <c r="G93" s="1108"/>
      <c r="H93" s="1108"/>
      <c r="I93" s="1108"/>
      <c r="J93" s="1108"/>
      <c r="K93" s="1108"/>
      <c r="L93" s="1108"/>
      <c r="M93" s="1108"/>
      <c r="N93" s="1152"/>
    </row>
    <row r="94" spans="1:14" ht="14.25" customHeight="1">
      <c r="A94" s="1193"/>
      <c r="B94" s="940" t="s">
        <v>19</v>
      </c>
      <c r="C94" s="940"/>
      <c r="D94" s="940"/>
      <c r="E94" s="1120"/>
      <c r="F94" s="1120"/>
      <c r="G94" s="1120"/>
      <c r="H94" s="1120"/>
      <c r="I94" s="1108"/>
      <c r="J94" s="1108"/>
      <c r="K94" s="1108"/>
      <c r="L94" s="1108"/>
      <c r="M94" s="1108"/>
      <c r="N94" s="1152"/>
    </row>
    <row r="95" spans="1:14" ht="14.25" customHeight="1">
      <c r="A95" s="1194"/>
      <c r="B95" s="1103"/>
      <c r="C95" s="1113"/>
      <c r="D95" s="1113"/>
      <c r="E95" s="1113"/>
      <c r="F95" s="1113"/>
      <c r="G95" s="1113"/>
      <c r="H95" s="1126"/>
      <c r="I95" s="1128" t="s">
        <v>416</v>
      </c>
      <c r="J95" s="1128"/>
      <c r="K95" s="1138"/>
      <c r="L95" s="1175"/>
      <c r="M95" s="1128"/>
      <c r="N95" s="1153"/>
    </row>
    <row r="96" spans="1:14" ht="14.25" customHeight="1">
      <c r="I96" s="1200" t="s">
        <v>623</v>
      </c>
      <c r="J96" s="1201"/>
      <c r="K96" s="1202"/>
      <c r="L96" s="1129"/>
      <c r="M96" s="1133"/>
      <c r="N96" s="1154"/>
    </row>
    <row r="97" spans="1:15" ht="14.25" customHeight="1">
      <c r="I97" s="1137"/>
      <c r="J97" s="1142"/>
      <c r="K97" s="1148"/>
      <c r="L97" s="1042"/>
      <c r="M97" s="1134"/>
      <c r="N97" s="1155"/>
    </row>
    <row r="98" spans="1:15" ht="14.25" customHeight="1">
      <c r="A98" s="1093" t="s">
        <v>208</v>
      </c>
      <c r="B98" s="1104" t="s">
        <v>624</v>
      </c>
      <c r="C98" s="1104"/>
      <c r="D98" s="1104"/>
      <c r="E98" s="1104"/>
      <c r="F98" s="1104"/>
      <c r="G98" s="1104"/>
      <c r="H98" s="1104"/>
      <c r="I98" s="1104"/>
      <c r="J98" s="1104"/>
      <c r="K98" s="1104"/>
      <c r="L98" s="1104"/>
      <c r="M98" s="1104"/>
      <c r="N98" s="1104"/>
    </row>
    <row r="99" spans="1:15" ht="14.25" customHeight="1">
      <c r="A99" s="1093" t="s">
        <v>208</v>
      </c>
      <c r="B99" s="1104" t="s">
        <v>605</v>
      </c>
      <c r="C99" s="1104"/>
      <c r="D99" s="1104"/>
      <c r="E99" s="1104"/>
      <c r="F99" s="1104"/>
      <c r="G99" s="1104"/>
      <c r="H99" s="1104"/>
      <c r="I99" s="1104"/>
      <c r="J99" s="1104"/>
      <c r="K99" s="1104"/>
      <c r="L99" s="1104"/>
      <c r="M99" s="1104"/>
      <c r="N99" s="1104"/>
    </row>
    <row r="100" spans="1:15" ht="14.25" customHeight="1">
      <c r="A100" s="1157"/>
      <c r="B100" s="1157"/>
      <c r="C100" s="1157"/>
      <c r="D100" s="1157"/>
      <c r="E100" s="1157"/>
      <c r="F100" s="1157"/>
      <c r="G100" s="1157"/>
      <c r="H100" s="1157"/>
      <c r="I100" s="1157"/>
      <c r="J100" s="1157"/>
      <c r="K100" s="1157"/>
      <c r="L100" s="1157"/>
      <c r="M100" s="1157"/>
      <c r="N100" s="1157"/>
    </row>
    <row r="101" spans="1:15" ht="14.25" customHeight="1">
      <c r="A101" s="425" t="s">
        <v>104</v>
      </c>
    </row>
    <row r="102" spans="1:15" ht="14.25" customHeight="1">
      <c r="A102" s="1094" t="s">
        <v>366</v>
      </c>
      <c r="B102" s="1105"/>
      <c r="C102" s="1105"/>
      <c r="D102" s="1115"/>
    </row>
    <row r="103" spans="1:15" ht="15.4" customHeight="1">
      <c r="A103" s="1095"/>
      <c r="B103" s="1106"/>
      <c r="C103" s="1106"/>
      <c r="D103" s="1116"/>
    </row>
    <row r="104" spans="1:15" ht="15.4" customHeight="1">
      <c r="A104" s="1096"/>
      <c r="B104" s="1080"/>
      <c r="C104" s="1080"/>
      <c r="D104" s="1117" t="s">
        <v>369</v>
      </c>
      <c r="E104" s="1094" t="s">
        <v>572</v>
      </c>
      <c r="F104" s="1105"/>
      <c r="G104" s="1115"/>
      <c r="H104" s="1127" t="s">
        <v>585</v>
      </c>
      <c r="I104" s="698"/>
      <c r="J104" s="698"/>
    </row>
    <row r="105" spans="1:15" s="1076" customFormat="1" ht="13.5" customHeight="1">
      <c r="A105" s="1095"/>
      <c r="B105" s="1106"/>
      <c r="C105" s="1106"/>
      <c r="D105" s="1116"/>
      <c r="E105" s="1095"/>
      <c r="F105" s="1106"/>
      <c r="G105" s="1116"/>
      <c r="H105" s="1127"/>
      <c r="I105" s="698"/>
      <c r="J105" s="698"/>
      <c r="K105" s="425"/>
      <c r="L105" s="425"/>
      <c r="M105" s="425"/>
      <c r="N105" s="425"/>
    </row>
    <row r="106" spans="1:15" s="1076" customFormat="1" ht="13.5" customHeight="1">
      <c r="A106" s="1157"/>
      <c r="B106" s="1157"/>
      <c r="C106" s="1157"/>
      <c r="D106" s="1157"/>
      <c r="E106" s="1157"/>
      <c r="F106" s="1157"/>
      <c r="G106" s="1157"/>
      <c r="H106" s="1157"/>
      <c r="I106" s="1157"/>
      <c r="J106" s="1157"/>
      <c r="K106" s="1157"/>
      <c r="L106" s="1157"/>
      <c r="M106" s="1157"/>
      <c r="N106" s="1157"/>
    </row>
    <row r="107" spans="1:15" s="1157" customFormat="1" ht="13.5" customHeight="1">
      <c r="A107" s="1076" t="s">
        <v>521</v>
      </c>
      <c r="B107" s="1076"/>
      <c r="C107" s="1076"/>
      <c r="D107" s="1076"/>
      <c r="E107" s="1076"/>
      <c r="F107" s="1076"/>
      <c r="G107" s="1076"/>
      <c r="H107" s="1076"/>
      <c r="I107" s="1076"/>
      <c r="J107" s="1076"/>
      <c r="K107" s="1076"/>
      <c r="L107" s="1076"/>
      <c r="M107" s="1076"/>
      <c r="N107" s="1076"/>
    </row>
    <row r="108" spans="1:15" ht="15.4" customHeight="1">
      <c r="A108" s="1093">
        <v>1</v>
      </c>
      <c r="B108" s="1076" t="s">
        <v>627</v>
      </c>
      <c r="C108" s="1076"/>
      <c r="D108" s="1076"/>
      <c r="E108" s="1076"/>
      <c r="F108" s="1076"/>
      <c r="G108" s="1076"/>
      <c r="H108" s="1076"/>
      <c r="I108" s="1076"/>
      <c r="J108" s="1076"/>
      <c r="K108" s="1076"/>
      <c r="L108" s="1076"/>
      <c r="M108" s="1076"/>
      <c r="N108" s="1076"/>
    </row>
    <row r="109" spans="1:15" ht="15.4" customHeight="1">
      <c r="A109" s="1093">
        <v>2</v>
      </c>
      <c r="B109" s="1076" t="s">
        <v>309</v>
      </c>
      <c r="C109" s="1076"/>
      <c r="D109" s="1076"/>
      <c r="E109" s="1076"/>
      <c r="F109" s="1076"/>
      <c r="G109" s="1076"/>
      <c r="H109" s="1076"/>
      <c r="I109" s="1076"/>
      <c r="J109" s="1076"/>
      <c r="K109" s="1076"/>
      <c r="L109" s="1076"/>
      <c r="M109" s="1076"/>
      <c r="N109" s="1076"/>
    </row>
    <row r="110" spans="1:15" ht="15.4" customHeight="1">
      <c r="A110" s="1156"/>
      <c r="B110" s="1156"/>
      <c r="C110" s="1156"/>
      <c r="D110" s="1156"/>
      <c r="E110" s="1156"/>
      <c r="F110" s="1156"/>
      <c r="G110" s="1156"/>
      <c r="H110" s="1156"/>
      <c r="I110" s="1156"/>
      <c r="J110" s="1156"/>
      <c r="K110" s="1156"/>
      <c r="L110" s="1156"/>
      <c r="M110" s="1156"/>
      <c r="N110" s="1156"/>
      <c r="O110" s="1156"/>
    </row>
    <row r="111" spans="1:15" ht="15.4" customHeight="1">
      <c r="A111" s="1156"/>
      <c r="B111" s="1156"/>
      <c r="C111" s="1156"/>
      <c r="D111" s="1156"/>
      <c r="E111" s="1156"/>
      <c r="F111" s="1156"/>
      <c r="G111" s="1156"/>
      <c r="H111" s="1156"/>
      <c r="I111" s="1156"/>
      <c r="J111" s="1156"/>
      <c r="K111" s="1156"/>
      <c r="L111" s="1156"/>
      <c r="M111" s="1156"/>
      <c r="N111" s="1156"/>
      <c r="O111" s="1156"/>
    </row>
    <row r="112" spans="1:15" ht="15.4" customHeight="1">
      <c r="A112" s="1156"/>
      <c r="B112" s="1156"/>
      <c r="C112" s="1156"/>
      <c r="D112" s="1156"/>
      <c r="E112" s="1156"/>
      <c r="F112" s="1156"/>
      <c r="G112" s="1156"/>
      <c r="H112" s="1156"/>
      <c r="I112" s="1156"/>
      <c r="J112" s="1156"/>
      <c r="K112" s="1156"/>
      <c r="L112" s="1156"/>
      <c r="M112" s="1156"/>
      <c r="N112" s="1156"/>
      <c r="O112" s="1156"/>
    </row>
    <row r="113" spans="1:15" s="1157" customFormat="1" ht="13.5" customHeight="1">
      <c r="A113" s="1156"/>
      <c r="B113" s="1156"/>
      <c r="C113" s="1156"/>
      <c r="D113" s="1156"/>
      <c r="E113" s="1156"/>
      <c r="F113" s="1156"/>
      <c r="G113" s="1156"/>
      <c r="H113" s="1156"/>
      <c r="I113" s="1156"/>
      <c r="J113" s="1156"/>
      <c r="K113" s="1156"/>
      <c r="L113" s="1156"/>
      <c r="M113" s="1156"/>
      <c r="N113" s="1156"/>
      <c r="O113" s="1156"/>
    </row>
    <row r="114" spans="1:15" s="1076" customFormat="1" ht="13.5" customHeight="1">
      <c r="A114" s="425"/>
      <c r="B114" s="425"/>
      <c r="C114" s="425"/>
      <c r="D114" s="425"/>
      <c r="E114" s="425"/>
      <c r="F114" s="425"/>
      <c r="G114" s="425"/>
      <c r="H114" s="425"/>
      <c r="I114" s="425"/>
      <c r="J114" s="425"/>
      <c r="K114" s="425"/>
      <c r="L114" s="425"/>
      <c r="M114" s="425"/>
      <c r="N114" s="425"/>
      <c r="O114" s="425"/>
    </row>
    <row r="115" spans="1:15" s="1076" customFormat="1" ht="13.5" customHeight="1">
      <c r="A115" s="425"/>
      <c r="B115" s="425"/>
      <c r="C115" s="425"/>
      <c r="D115" s="425"/>
      <c r="E115" s="425"/>
      <c r="F115" s="425"/>
      <c r="G115" s="425"/>
      <c r="H115" s="425"/>
      <c r="I115" s="425"/>
      <c r="J115" s="425"/>
      <c r="K115" s="425"/>
      <c r="L115" s="425"/>
      <c r="M115" s="425"/>
      <c r="N115" s="425"/>
      <c r="O115" s="425"/>
    </row>
    <row r="116" spans="1:15" s="1076" customFormat="1" ht="13.5" customHeight="1">
      <c r="A116" s="425"/>
      <c r="B116" s="425"/>
      <c r="C116" s="425"/>
      <c r="D116" s="425"/>
      <c r="E116" s="425"/>
      <c r="F116" s="425"/>
      <c r="G116" s="425"/>
      <c r="H116" s="425"/>
      <c r="I116" s="425"/>
      <c r="J116" s="425"/>
      <c r="K116" s="425"/>
      <c r="L116" s="425"/>
      <c r="M116" s="425"/>
      <c r="N116" s="425"/>
      <c r="O116" s="425"/>
    </row>
    <row r="117" spans="1:15" s="1156" customFormat="1" ht="15.4" customHeight="1">
      <c r="A117" s="425"/>
      <c r="B117" s="425"/>
      <c r="C117" s="425"/>
      <c r="D117" s="425"/>
      <c r="E117" s="425"/>
      <c r="F117" s="425"/>
      <c r="G117" s="425"/>
      <c r="H117" s="425"/>
      <c r="I117" s="425"/>
      <c r="J117" s="425"/>
      <c r="K117" s="425"/>
      <c r="L117" s="425"/>
      <c r="M117" s="425"/>
      <c r="N117" s="425"/>
      <c r="O117" s="425"/>
    </row>
    <row r="118" spans="1:15" s="1156" customFormat="1" ht="15.4" customHeight="1">
      <c r="A118" s="425"/>
      <c r="B118" s="425"/>
      <c r="C118" s="425"/>
      <c r="D118" s="425"/>
      <c r="E118" s="425"/>
      <c r="F118" s="425"/>
      <c r="G118" s="425"/>
      <c r="H118" s="425"/>
      <c r="I118" s="425"/>
      <c r="J118" s="425"/>
      <c r="K118" s="425"/>
      <c r="L118" s="425"/>
      <c r="M118" s="425"/>
      <c r="N118" s="425"/>
      <c r="O118" s="425"/>
    </row>
    <row r="119" spans="1:15" s="1156" customFormat="1" ht="15.4" customHeight="1">
      <c r="A119" s="425"/>
      <c r="B119" s="425"/>
      <c r="C119" s="425"/>
      <c r="D119" s="425"/>
      <c r="E119" s="425"/>
      <c r="F119" s="425"/>
      <c r="G119" s="425"/>
      <c r="H119" s="425"/>
      <c r="I119" s="425"/>
      <c r="J119" s="425"/>
      <c r="K119" s="425"/>
      <c r="L119" s="425"/>
      <c r="M119" s="425"/>
      <c r="N119" s="425"/>
      <c r="O119" s="425"/>
    </row>
    <row r="120" spans="1:15" s="1156" customFormat="1" ht="15.4" customHeight="1">
      <c r="A120" s="425"/>
      <c r="B120" s="425"/>
      <c r="C120" s="425"/>
      <c r="D120" s="425"/>
      <c r="E120" s="425"/>
      <c r="F120" s="425"/>
      <c r="G120" s="425"/>
      <c r="H120" s="425"/>
      <c r="I120" s="425"/>
      <c r="J120" s="425"/>
      <c r="K120" s="425"/>
      <c r="L120" s="425"/>
      <c r="M120" s="425"/>
      <c r="N120" s="425"/>
      <c r="O120" s="425"/>
    </row>
    <row r="121" spans="1:15" ht="15.4" customHeight="1"/>
    <row r="122" spans="1:15" ht="15.4" customHeight="1"/>
    <row r="123" spans="1:15" ht="15.4" customHeight="1"/>
    <row r="124" spans="1:15" ht="15.4" customHeight="1"/>
    <row r="125" spans="1:15" ht="15.4" customHeight="1"/>
    <row r="126" spans="1:15" ht="15.4" customHeight="1"/>
    <row r="127" spans="1:15" ht="15.4" customHeight="1"/>
    <row r="128" spans="1:15" ht="15.4" customHeight="1"/>
    <row r="129" ht="15.4" customHeight="1"/>
    <row r="130" ht="15.4" customHeight="1"/>
    <row r="131" ht="15.4" customHeight="1"/>
  </sheetData>
  <mergeCells count="337">
    <mergeCell ref="A2:N2"/>
    <mergeCell ref="A4:B4"/>
    <mergeCell ref="C4:G4"/>
    <mergeCell ref="I4:K4"/>
    <mergeCell ref="L4:N4"/>
    <mergeCell ref="A6:J6"/>
    <mergeCell ref="K6:N6"/>
    <mergeCell ref="A11:N11"/>
    <mergeCell ref="A12:B12"/>
    <mergeCell ref="A13:B13"/>
    <mergeCell ref="A15:N15"/>
    <mergeCell ref="B16:D16"/>
    <mergeCell ref="E16:H16"/>
    <mergeCell ref="I16:K16"/>
    <mergeCell ref="L16:N16"/>
    <mergeCell ref="B17:D17"/>
    <mergeCell ref="E17:H17"/>
    <mergeCell ref="I17:K17"/>
    <mergeCell ref="L17:N17"/>
    <mergeCell ref="B18:D18"/>
    <mergeCell ref="E18:H18"/>
    <mergeCell ref="I18:K18"/>
    <mergeCell ref="L18:N18"/>
    <mergeCell ref="B19:D19"/>
    <mergeCell ref="E19:H19"/>
    <mergeCell ref="I19:K19"/>
    <mergeCell ref="L19:N19"/>
    <mergeCell ref="B20:D20"/>
    <mergeCell ref="E20:H20"/>
    <mergeCell ref="I20:K20"/>
    <mergeCell ref="L20:N20"/>
    <mergeCell ref="B21:D21"/>
    <mergeCell ref="E21:H21"/>
    <mergeCell ref="I21:K21"/>
    <mergeCell ref="L21:N21"/>
    <mergeCell ref="B22:D22"/>
    <mergeCell ref="E22:H22"/>
    <mergeCell ref="I22:K22"/>
    <mergeCell ref="L22:N22"/>
    <mergeCell ref="B23:H23"/>
    <mergeCell ref="I23:K23"/>
    <mergeCell ref="L23:N23"/>
    <mergeCell ref="B24:D24"/>
    <mergeCell ref="E24:H24"/>
    <mergeCell ref="I24:K24"/>
    <mergeCell ref="L24:N24"/>
    <mergeCell ref="B25:D25"/>
    <mergeCell ref="E25:H25"/>
    <mergeCell ref="I25:K25"/>
    <mergeCell ref="L25:N25"/>
    <mergeCell ref="B26:D26"/>
    <mergeCell ref="E26:H26"/>
    <mergeCell ref="I26:K26"/>
    <mergeCell ref="L26:N26"/>
    <mergeCell ref="B27:D27"/>
    <mergeCell ref="E27:H27"/>
    <mergeCell ref="I27:K27"/>
    <mergeCell ref="L27:N27"/>
    <mergeCell ref="B28:D28"/>
    <mergeCell ref="E28:H28"/>
    <mergeCell ref="I28:K28"/>
    <mergeCell ref="L28:N28"/>
    <mergeCell ref="B29:D29"/>
    <mergeCell ref="E29:H29"/>
    <mergeCell ref="I29:K29"/>
    <mergeCell ref="L29:N29"/>
    <mergeCell ref="B30:H30"/>
    <mergeCell ref="I30:K30"/>
    <mergeCell ref="L30:N30"/>
    <mergeCell ref="B31:D31"/>
    <mergeCell ref="E31:H31"/>
    <mergeCell ref="I31:K31"/>
    <mergeCell ref="L31:N31"/>
    <mergeCell ref="B32:D32"/>
    <mergeCell ref="E32:H32"/>
    <mergeCell ref="I32:K32"/>
    <mergeCell ref="L32:N32"/>
    <mergeCell ref="B33:D33"/>
    <mergeCell ref="E33:H33"/>
    <mergeCell ref="I33:K33"/>
    <mergeCell ref="L33:N33"/>
    <mergeCell ref="B34:D34"/>
    <mergeCell ref="E34:H34"/>
    <mergeCell ref="I34:K34"/>
    <mergeCell ref="L34:N34"/>
    <mergeCell ref="B35:D35"/>
    <mergeCell ref="E35:H35"/>
    <mergeCell ref="I35:K35"/>
    <mergeCell ref="L35:N35"/>
    <mergeCell ref="B36:D36"/>
    <mergeCell ref="E36:H36"/>
    <mergeCell ref="I36:K36"/>
    <mergeCell ref="L36:N36"/>
    <mergeCell ref="B37:H37"/>
    <mergeCell ref="I37:K37"/>
    <mergeCell ref="L37:N37"/>
    <mergeCell ref="B38:D38"/>
    <mergeCell ref="E38:H38"/>
    <mergeCell ref="I38:K38"/>
    <mergeCell ref="L38:N38"/>
    <mergeCell ref="B39:D39"/>
    <mergeCell ref="E39:H39"/>
    <mergeCell ref="I39:K39"/>
    <mergeCell ref="L39:N39"/>
    <mergeCell ref="B40:D40"/>
    <mergeCell ref="E40:H40"/>
    <mergeCell ref="I40:K40"/>
    <mergeCell ref="L40:N40"/>
    <mergeCell ref="B41:D41"/>
    <mergeCell ref="E41:H41"/>
    <mergeCell ref="I41:K41"/>
    <mergeCell ref="L41:N41"/>
    <mergeCell ref="B42:D42"/>
    <mergeCell ref="E42:H42"/>
    <mergeCell ref="I42:K42"/>
    <mergeCell ref="L42:N42"/>
    <mergeCell ref="B43:D43"/>
    <mergeCell ref="E43:H43"/>
    <mergeCell ref="I43:K43"/>
    <mergeCell ref="L43:N43"/>
    <mergeCell ref="B44:H44"/>
    <mergeCell ref="I44:K44"/>
    <mergeCell ref="L44:N44"/>
    <mergeCell ref="B45:D45"/>
    <mergeCell ref="E45:H45"/>
    <mergeCell ref="I45:K45"/>
    <mergeCell ref="L45:N45"/>
    <mergeCell ref="B46:D46"/>
    <mergeCell ref="E46:H46"/>
    <mergeCell ref="I46:K46"/>
    <mergeCell ref="L46:N46"/>
    <mergeCell ref="B47:D47"/>
    <mergeCell ref="E47:H47"/>
    <mergeCell ref="I47:K47"/>
    <mergeCell ref="L47:N47"/>
    <mergeCell ref="B48:D48"/>
    <mergeCell ref="E48:H48"/>
    <mergeCell ref="I48:K48"/>
    <mergeCell ref="L48:N48"/>
    <mergeCell ref="B49:D49"/>
    <mergeCell ref="E49:H49"/>
    <mergeCell ref="I49:K49"/>
    <mergeCell ref="L49:N49"/>
    <mergeCell ref="B50:D50"/>
    <mergeCell ref="E50:H50"/>
    <mergeCell ref="I50:K50"/>
    <mergeCell ref="L50:N50"/>
    <mergeCell ref="B51:H51"/>
    <mergeCell ref="I51:K51"/>
    <mergeCell ref="L51:N51"/>
    <mergeCell ref="B52:D52"/>
    <mergeCell ref="E52:H52"/>
    <mergeCell ref="I52:K52"/>
    <mergeCell ref="L52:N52"/>
    <mergeCell ref="B53:D53"/>
    <mergeCell ref="E53:H53"/>
    <mergeCell ref="I53:K53"/>
    <mergeCell ref="L53:N53"/>
    <mergeCell ref="B54:D54"/>
    <mergeCell ref="E54:H54"/>
    <mergeCell ref="I54:K54"/>
    <mergeCell ref="L54:N54"/>
    <mergeCell ref="B55:D55"/>
    <mergeCell ref="E55:H55"/>
    <mergeCell ref="I55:K55"/>
    <mergeCell ref="L55:N55"/>
    <mergeCell ref="B56:D56"/>
    <mergeCell ref="E56:H56"/>
    <mergeCell ref="I56:K56"/>
    <mergeCell ref="L56:N56"/>
    <mergeCell ref="B57:D57"/>
    <mergeCell ref="E57:H57"/>
    <mergeCell ref="I57:K57"/>
    <mergeCell ref="L57:N57"/>
    <mergeCell ref="B58:H58"/>
    <mergeCell ref="I58:K58"/>
    <mergeCell ref="L58:N58"/>
    <mergeCell ref="B60:D60"/>
    <mergeCell ref="E60:H60"/>
    <mergeCell ref="I60:K60"/>
    <mergeCell ref="L60:N60"/>
    <mergeCell ref="B61:D61"/>
    <mergeCell ref="E61:H61"/>
    <mergeCell ref="I61:K61"/>
    <mergeCell ref="L61:N61"/>
    <mergeCell ref="B62:D62"/>
    <mergeCell ref="E62:H62"/>
    <mergeCell ref="I62:K62"/>
    <mergeCell ref="L62:N62"/>
    <mergeCell ref="B63:D63"/>
    <mergeCell ref="E63:H63"/>
    <mergeCell ref="I63:K63"/>
    <mergeCell ref="L63:N63"/>
    <mergeCell ref="B64:D64"/>
    <mergeCell ref="E64:H64"/>
    <mergeCell ref="I64:K64"/>
    <mergeCell ref="L64:N64"/>
    <mergeCell ref="B65:D65"/>
    <mergeCell ref="E65:H65"/>
    <mergeCell ref="I65:K65"/>
    <mergeCell ref="L65:N65"/>
    <mergeCell ref="B66:D66"/>
    <mergeCell ref="E66:H66"/>
    <mergeCell ref="I66:K66"/>
    <mergeCell ref="L66:N66"/>
    <mergeCell ref="B67:H67"/>
    <mergeCell ref="I67:K67"/>
    <mergeCell ref="L67:N67"/>
    <mergeCell ref="B68:D68"/>
    <mergeCell ref="E68:H68"/>
    <mergeCell ref="I68:K68"/>
    <mergeCell ref="L68:N68"/>
    <mergeCell ref="B69:D69"/>
    <mergeCell ref="E69:H69"/>
    <mergeCell ref="I69:K69"/>
    <mergeCell ref="L69:N69"/>
    <mergeCell ref="B70:D70"/>
    <mergeCell ref="E70:H70"/>
    <mergeCell ref="I70:K70"/>
    <mergeCell ref="L70:N70"/>
    <mergeCell ref="B71:D71"/>
    <mergeCell ref="E71:H71"/>
    <mergeCell ref="I71:K71"/>
    <mergeCell ref="L71:N71"/>
    <mergeCell ref="B72:D72"/>
    <mergeCell ref="E72:H72"/>
    <mergeCell ref="I72:K72"/>
    <mergeCell ref="L72:N72"/>
    <mergeCell ref="B73:D73"/>
    <mergeCell ref="E73:H73"/>
    <mergeCell ref="I73:K73"/>
    <mergeCell ref="L73:N73"/>
    <mergeCell ref="B74:H74"/>
    <mergeCell ref="I74:K74"/>
    <mergeCell ref="L74:N74"/>
    <mergeCell ref="B75:D75"/>
    <mergeCell ref="E75:H75"/>
    <mergeCell ref="I75:K75"/>
    <mergeCell ref="L75:N75"/>
    <mergeCell ref="B76:D76"/>
    <mergeCell ref="E76:H76"/>
    <mergeCell ref="I76:K76"/>
    <mergeCell ref="L76:N76"/>
    <mergeCell ref="B77:D77"/>
    <mergeCell ref="E77:H77"/>
    <mergeCell ref="I77:K77"/>
    <mergeCell ref="L77:N77"/>
    <mergeCell ref="B78:D78"/>
    <mergeCell ref="E78:H78"/>
    <mergeCell ref="I78:K78"/>
    <mergeCell ref="L78:N78"/>
    <mergeCell ref="B79:D79"/>
    <mergeCell ref="E79:H79"/>
    <mergeCell ref="I79:K79"/>
    <mergeCell ref="L79:N79"/>
    <mergeCell ref="B80:D80"/>
    <mergeCell ref="E80:H80"/>
    <mergeCell ref="I80:K80"/>
    <mergeCell ref="L80:N80"/>
    <mergeCell ref="B81:H81"/>
    <mergeCell ref="I81:K81"/>
    <mergeCell ref="L81:N81"/>
    <mergeCell ref="B82:D82"/>
    <mergeCell ref="E82:H82"/>
    <mergeCell ref="I82:K82"/>
    <mergeCell ref="L82:N82"/>
    <mergeCell ref="B83:D83"/>
    <mergeCell ref="E83:H83"/>
    <mergeCell ref="I83:K83"/>
    <mergeCell ref="L83:N83"/>
    <mergeCell ref="B84:D84"/>
    <mergeCell ref="E84:H84"/>
    <mergeCell ref="I84:K84"/>
    <mergeCell ref="L84:N84"/>
    <mergeCell ref="B85:D85"/>
    <mergeCell ref="E85:H85"/>
    <mergeCell ref="I85:K85"/>
    <mergeCell ref="L85:N85"/>
    <mergeCell ref="B86:D86"/>
    <mergeCell ref="E86:H86"/>
    <mergeCell ref="I86:K86"/>
    <mergeCell ref="L86:N86"/>
    <mergeCell ref="B87:D87"/>
    <mergeCell ref="E87:H87"/>
    <mergeCell ref="I87:K87"/>
    <mergeCell ref="L87:N87"/>
    <mergeCell ref="B88:H88"/>
    <mergeCell ref="I88:K88"/>
    <mergeCell ref="L88:N88"/>
    <mergeCell ref="B89:D89"/>
    <mergeCell ref="E89:H89"/>
    <mergeCell ref="I89:K89"/>
    <mergeCell ref="L89:N89"/>
    <mergeCell ref="B90:D90"/>
    <mergeCell ref="E90:H90"/>
    <mergeCell ref="I90:K90"/>
    <mergeCell ref="L90:N90"/>
    <mergeCell ref="B91:D91"/>
    <mergeCell ref="E91:H91"/>
    <mergeCell ref="I91:K91"/>
    <mergeCell ref="L91:N91"/>
    <mergeCell ref="B92:D92"/>
    <mergeCell ref="E92:H92"/>
    <mergeCell ref="I92:K92"/>
    <mergeCell ref="L92:N92"/>
    <mergeCell ref="B93:D93"/>
    <mergeCell ref="E93:H93"/>
    <mergeCell ref="I93:K93"/>
    <mergeCell ref="L93:N93"/>
    <mergeCell ref="B94:D94"/>
    <mergeCell ref="E94:H94"/>
    <mergeCell ref="I94:K94"/>
    <mergeCell ref="L94:N94"/>
    <mergeCell ref="B95:H95"/>
    <mergeCell ref="I95:K95"/>
    <mergeCell ref="L95:N95"/>
    <mergeCell ref="B98:N98"/>
    <mergeCell ref="B99:N99"/>
    <mergeCell ref="K7:N9"/>
    <mergeCell ref="I96:K97"/>
    <mergeCell ref="L96:N97"/>
    <mergeCell ref="A102:D103"/>
    <mergeCell ref="A104:C105"/>
    <mergeCell ref="D104:D105"/>
    <mergeCell ref="E104:G105"/>
    <mergeCell ref="H104:J105"/>
    <mergeCell ref="A17:A23"/>
    <mergeCell ref="A24:A30"/>
    <mergeCell ref="A31:A37"/>
    <mergeCell ref="A38:A44"/>
    <mergeCell ref="A45:A51"/>
    <mergeCell ref="A52:A58"/>
    <mergeCell ref="A61:A67"/>
    <mergeCell ref="A68:A74"/>
    <mergeCell ref="A75:A81"/>
    <mergeCell ref="A82:A88"/>
    <mergeCell ref="A89:A95"/>
  </mergeCells>
  <phoneticPr fontId="24"/>
  <printOptions horizontalCentered="1"/>
  <pageMargins left="0.39370078740157483" right="0.39370078740157483" top="0.59055118110236227" bottom="0.39370078740157483" header="0.27559055118110237" footer="0.43307086614173229"/>
  <pageSetup paperSize="9" scale="88" fitToWidth="1" fitToHeight="1" orientation="portrait" usePrinterDefaults="1" blackAndWhite="1" r:id="rId1"/>
  <headerFooter alignWithMargins="0">
    <oddHeader>&amp;R&amp;A</oddHeader>
  </headerFooter>
  <rowBreaks count="1" manualBreakCount="1">
    <brk id="59" max="13" man="1"/>
  </rowBreaks>
  <colBreaks count="1" manualBreakCount="1">
    <brk id="14" max="108" man="1"/>
  </colBreaks>
</worksheet>
</file>

<file path=xl/worksheets/sheet21.xml><?xml version="1.0" encoding="utf-8"?>
<worksheet xmlns="http://schemas.openxmlformats.org/spreadsheetml/2006/main" xmlns:r="http://schemas.openxmlformats.org/officeDocument/2006/relationships" xmlns:mc="http://schemas.openxmlformats.org/markup-compatibility/2006">
  <dimension ref="A1:P134"/>
  <sheetViews>
    <sheetView view="pageBreakPreview" zoomScaleSheetLayoutView="100" workbookViewId="0">
      <selection activeCell="C5" sqref="C5:G5"/>
    </sheetView>
  </sheetViews>
  <sheetFormatPr defaultColWidth="9.375" defaultRowHeight="13.5"/>
  <cols>
    <col min="1" max="13" width="6.875" style="425" customWidth="1"/>
    <col min="14" max="15" width="8.375" style="425" customWidth="1"/>
    <col min="16" max="16" width="1.625" style="425" customWidth="1"/>
    <col min="17" max="16384" width="9.375" style="425"/>
  </cols>
  <sheetData>
    <row r="1" spans="1:16" ht="15.4" customHeight="1">
      <c r="O1" s="1122"/>
    </row>
    <row r="2" spans="1:16" ht="15.4" customHeight="1"/>
    <row r="3" spans="1:16" ht="17.25">
      <c r="A3" s="1080" t="s">
        <v>378</v>
      </c>
      <c r="B3" s="1080"/>
      <c r="C3" s="1080"/>
      <c r="D3" s="1080"/>
      <c r="E3" s="1080"/>
      <c r="F3" s="1080"/>
      <c r="G3" s="1080"/>
      <c r="H3" s="1080"/>
      <c r="I3" s="1080"/>
      <c r="J3" s="1080"/>
      <c r="K3" s="1080"/>
      <c r="L3" s="1080"/>
      <c r="M3" s="1080"/>
      <c r="N3" s="1080"/>
      <c r="O3" s="1080"/>
      <c r="P3" s="1191"/>
    </row>
    <row r="4" spans="1:16" ht="7.5" customHeight="1">
      <c r="A4" s="1080"/>
      <c r="B4" s="1080"/>
      <c r="C4" s="1080"/>
      <c r="D4" s="1080"/>
      <c r="E4" s="1080"/>
      <c r="F4" s="1080"/>
      <c r="G4" s="1080"/>
      <c r="H4" s="1080"/>
      <c r="I4" s="1080"/>
      <c r="J4" s="1080"/>
      <c r="K4" s="1080"/>
      <c r="L4" s="1080"/>
      <c r="M4" s="1080"/>
      <c r="N4" s="1080"/>
      <c r="O4" s="1080"/>
      <c r="P4" s="1080"/>
    </row>
    <row r="5" spans="1:16" ht="22.5" customHeight="1">
      <c r="A5" s="1079" t="s">
        <v>166</v>
      </c>
      <c r="B5" s="1079"/>
      <c r="C5" s="1108"/>
      <c r="D5" s="1108"/>
      <c r="E5" s="1108"/>
      <c r="F5" s="1108"/>
      <c r="G5" s="1108"/>
      <c r="H5" s="1080"/>
      <c r="I5" s="1081" t="s">
        <v>177</v>
      </c>
      <c r="J5" s="901"/>
      <c r="K5" s="941"/>
      <c r="L5" s="1034"/>
      <c r="M5" s="1020"/>
      <c r="N5" s="1020"/>
      <c r="O5" s="1145"/>
      <c r="P5" s="1080"/>
    </row>
    <row r="6" spans="1:16" ht="7.5" customHeight="1">
      <c r="A6" s="1080"/>
      <c r="B6" s="1080"/>
      <c r="C6" s="1080"/>
      <c r="D6" s="1080"/>
      <c r="E6" s="1080"/>
      <c r="F6" s="1080"/>
      <c r="G6" s="1080"/>
      <c r="H6" s="1080"/>
      <c r="I6" s="1080"/>
      <c r="J6" s="1080"/>
      <c r="K6" s="1080"/>
      <c r="L6" s="1080"/>
      <c r="M6" s="1080"/>
      <c r="N6" s="1080"/>
      <c r="O6" s="1212"/>
      <c r="P6" s="1080"/>
    </row>
    <row r="7" spans="1:16" ht="15.4" customHeight="1">
      <c r="A7" s="1081" t="s">
        <v>548</v>
      </c>
      <c r="B7" s="901"/>
      <c r="C7" s="901"/>
      <c r="D7" s="901"/>
      <c r="E7" s="901"/>
      <c r="F7" s="901"/>
      <c r="G7" s="901"/>
      <c r="H7" s="901"/>
      <c r="I7" s="901"/>
      <c r="J7" s="941"/>
      <c r="K7" s="1081" t="s">
        <v>593</v>
      </c>
      <c r="L7" s="901"/>
      <c r="M7" s="901"/>
      <c r="N7" s="901"/>
      <c r="O7" s="941"/>
      <c r="P7" s="1080"/>
    </row>
    <row r="8" spans="1:16" ht="15.4" customHeight="1">
      <c r="A8" s="1158" t="s">
        <v>363</v>
      </c>
      <c r="B8" s="1162" t="s">
        <v>468</v>
      </c>
      <c r="C8" s="1166"/>
      <c r="D8" s="1166"/>
      <c r="E8" s="1166"/>
      <c r="F8" s="1170"/>
      <c r="G8" s="1166"/>
      <c r="H8" s="1170"/>
      <c r="I8" s="1162"/>
      <c r="J8" s="1166"/>
      <c r="K8" s="1177" t="s">
        <v>74</v>
      </c>
      <c r="L8" s="1180"/>
      <c r="M8" s="1180"/>
      <c r="N8" s="1180"/>
      <c r="O8" s="1185"/>
      <c r="P8" s="1080"/>
    </row>
    <row r="9" spans="1:16" ht="15.4" customHeight="1">
      <c r="A9" s="1159" t="s">
        <v>332</v>
      </c>
      <c r="B9" s="1163" t="s">
        <v>570</v>
      </c>
      <c r="C9" s="1167"/>
      <c r="D9" s="1167"/>
      <c r="E9" s="1167"/>
      <c r="F9" s="1171"/>
      <c r="G9" s="1167"/>
      <c r="H9" s="1171"/>
      <c r="I9" s="1163"/>
      <c r="J9" s="1167"/>
      <c r="K9" s="1178" t="s">
        <v>594</v>
      </c>
      <c r="L9" s="1181"/>
      <c r="M9" s="1181"/>
      <c r="N9" s="1181"/>
      <c r="O9" s="1186"/>
      <c r="P9" s="1080"/>
    </row>
    <row r="10" spans="1:16" ht="15.4" customHeight="1">
      <c r="A10" s="1160" t="s">
        <v>368</v>
      </c>
      <c r="B10" s="1164" t="s">
        <v>575</v>
      </c>
      <c r="C10" s="1168"/>
      <c r="D10" s="1168"/>
      <c r="E10" s="1168"/>
      <c r="F10" s="1172"/>
      <c r="G10" s="1168"/>
      <c r="H10" s="1172"/>
      <c r="I10" s="1164"/>
      <c r="J10" s="1168"/>
      <c r="K10" s="1179" t="s">
        <v>74</v>
      </c>
      <c r="L10" s="1182"/>
      <c r="M10" s="1182"/>
      <c r="N10" s="1182"/>
      <c r="O10" s="1187"/>
      <c r="P10" s="1080"/>
    </row>
    <row r="11" spans="1:16" ht="15.4" customHeight="1">
      <c r="P11" s="1080"/>
    </row>
    <row r="12" spans="1:16" ht="15.4" customHeight="1">
      <c r="A12" s="1019" t="s">
        <v>629</v>
      </c>
      <c r="B12" s="1019"/>
      <c r="C12" s="1019"/>
      <c r="D12" s="1019"/>
      <c r="E12" s="1019"/>
      <c r="F12" s="1019"/>
      <c r="G12" s="1019"/>
      <c r="H12" s="1019"/>
      <c r="I12" s="1019"/>
      <c r="J12" s="1019"/>
      <c r="K12" s="1019"/>
      <c r="L12" s="1019"/>
      <c r="M12" s="1019"/>
      <c r="N12" s="1019"/>
      <c r="O12" s="698"/>
      <c r="P12" s="1080"/>
    </row>
    <row r="13" spans="1:16" ht="15.4" customHeight="1">
      <c r="A13" s="1079" t="s">
        <v>5</v>
      </c>
      <c r="B13" s="1079"/>
      <c r="C13" s="1079" t="s">
        <v>375</v>
      </c>
      <c r="D13" s="1079" t="s">
        <v>205</v>
      </c>
      <c r="E13" s="1079" t="s">
        <v>613</v>
      </c>
      <c r="F13" s="1079" t="s">
        <v>77</v>
      </c>
      <c r="G13" s="1079" t="s">
        <v>54</v>
      </c>
      <c r="H13" s="1079" t="s">
        <v>614</v>
      </c>
      <c r="I13" s="1079" t="s">
        <v>617</v>
      </c>
      <c r="J13" s="1079" t="s">
        <v>482</v>
      </c>
      <c r="K13" s="1079" t="s">
        <v>191</v>
      </c>
      <c r="L13" s="1079" t="s">
        <v>600</v>
      </c>
      <c r="M13" s="1081" t="s">
        <v>410</v>
      </c>
      <c r="N13" s="1209" t="s">
        <v>526</v>
      </c>
      <c r="O13" s="1213"/>
      <c r="P13" s="1080"/>
    </row>
    <row r="14" spans="1:16" ht="30" customHeight="1">
      <c r="A14" s="1079" t="s">
        <v>451</v>
      </c>
      <c r="B14" s="1079"/>
      <c r="C14" s="1198"/>
      <c r="D14" s="1198"/>
      <c r="E14" s="1198"/>
      <c r="F14" s="1198"/>
      <c r="G14" s="1198"/>
      <c r="H14" s="1198"/>
      <c r="I14" s="1198"/>
      <c r="J14" s="1198"/>
      <c r="K14" s="1198"/>
      <c r="L14" s="1198"/>
      <c r="M14" s="1203"/>
      <c r="N14" s="1210"/>
      <c r="O14" s="1214"/>
      <c r="P14" s="1080"/>
    </row>
    <row r="15" spans="1:16" ht="15.4" customHeight="1">
      <c r="P15" s="1080"/>
    </row>
    <row r="16" spans="1:16" ht="15.4" customHeight="1">
      <c r="A16" s="698" t="s">
        <v>472</v>
      </c>
      <c r="B16" s="698"/>
      <c r="C16" s="698"/>
      <c r="D16" s="698"/>
      <c r="E16" s="698"/>
      <c r="F16" s="698"/>
      <c r="G16" s="698"/>
      <c r="H16" s="698"/>
      <c r="I16" s="698"/>
      <c r="J16" s="698"/>
      <c r="K16" s="698"/>
      <c r="L16" s="698"/>
      <c r="M16" s="698"/>
      <c r="N16" s="698"/>
      <c r="O16" s="698"/>
      <c r="P16" s="1080"/>
    </row>
    <row r="17" spans="1:16" ht="15.4" customHeight="1">
      <c r="A17" s="698" t="s">
        <v>598</v>
      </c>
      <c r="B17" s="698"/>
      <c r="C17" s="698"/>
      <c r="D17" s="698"/>
      <c r="E17" s="698"/>
      <c r="F17" s="698"/>
      <c r="G17" s="698"/>
      <c r="H17" s="698"/>
      <c r="I17" s="698"/>
      <c r="J17" s="698"/>
      <c r="K17" s="698"/>
      <c r="L17" s="698"/>
      <c r="M17" s="698"/>
      <c r="N17" s="698"/>
      <c r="O17" s="698"/>
      <c r="P17" s="1080"/>
    </row>
    <row r="18" spans="1:16" ht="15.4" customHeight="1">
      <c r="A18" s="1161" t="s">
        <v>5</v>
      </c>
      <c r="B18" s="940" t="s">
        <v>599</v>
      </c>
      <c r="C18" s="940"/>
      <c r="D18" s="940"/>
      <c r="E18" s="940" t="s">
        <v>11</v>
      </c>
      <c r="F18" s="940"/>
      <c r="G18" s="940"/>
      <c r="H18" s="940"/>
      <c r="I18" s="1174" t="s">
        <v>557</v>
      </c>
      <c r="J18" s="1109"/>
      <c r="K18" s="1109"/>
      <c r="L18" s="1109"/>
      <c r="M18" s="1109"/>
      <c r="N18" s="940" t="s">
        <v>602</v>
      </c>
      <c r="O18" s="1189"/>
      <c r="P18" s="1080"/>
    </row>
    <row r="19" spans="1:16" ht="15.4" customHeight="1">
      <c r="A19" s="1192" t="s">
        <v>375</v>
      </c>
      <c r="B19" s="1119"/>
      <c r="C19" s="1119"/>
      <c r="D19" s="1119"/>
      <c r="E19" s="1119"/>
      <c r="F19" s="1119"/>
      <c r="G19" s="1119"/>
      <c r="H19" s="1119"/>
      <c r="I19" s="1129"/>
      <c r="J19" s="1133"/>
      <c r="K19" s="1133" t="s">
        <v>454</v>
      </c>
      <c r="L19" s="1133"/>
      <c r="M19" s="1133"/>
      <c r="N19" s="1119"/>
      <c r="O19" s="1151"/>
      <c r="P19" s="1080"/>
    </row>
    <row r="20" spans="1:16" ht="15.4" customHeight="1">
      <c r="A20" s="1193"/>
      <c r="B20" s="1108"/>
      <c r="C20" s="1108"/>
      <c r="D20" s="1108"/>
      <c r="E20" s="1108"/>
      <c r="F20" s="1108"/>
      <c r="G20" s="1108"/>
      <c r="H20" s="1108"/>
      <c r="I20" s="1034"/>
      <c r="J20" s="1020"/>
      <c r="K20" s="1020" t="s">
        <v>454</v>
      </c>
      <c r="L20" s="1020"/>
      <c r="M20" s="1020"/>
      <c r="N20" s="1108"/>
      <c r="O20" s="1152"/>
    </row>
    <row r="21" spans="1:16" ht="15.4" customHeight="1">
      <c r="A21" s="1193"/>
      <c r="B21" s="1108"/>
      <c r="C21" s="1108"/>
      <c r="D21" s="1108"/>
      <c r="E21" s="1108"/>
      <c r="F21" s="1108"/>
      <c r="G21" s="1108"/>
      <c r="H21" s="1108"/>
      <c r="I21" s="1034"/>
      <c r="J21" s="1020"/>
      <c r="K21" s="1020" t="s">
        <v>454</v>
      </c>
      <c r="L21" s="1020"/>
      <c r="M21" s="1020"/>
      <c r="N21" s="1108"/>
      <c r="O21" s="1152"/>
    </row>
    <row r="22" spans="1:16" ht="15.4" customHeight="1">
      <c r="A22" s="1193"/>
      <c r="B22" s="1108"/>
      <c r="C22" s="1108"/>
      <c r="D22" s="1108"/>
      <c r="E22" s="1108"/>
      <c r="F22" s="1108"/>
      <c r="G22" s="1108"/>
      <c r="H22" s="1108"/>
      <c r="I22" s="1034"/>
      <c r="J22" s="1020"/>
      <c r="K22" s="1020" t="s">
        <v>454</v>
      </c>
      <c r="L22" s="1020"/>
      <c r="M22" s="1020"/>
      <c r="N22" s="1108"/>
      <c r="O22" s="1152"/>
    </row>
    <row r="23" spans="1:16" ht="15.4" customHeight="1">
      <c r="A23" s="1193"/>
      <c r="B23" s="1108"/>
      <c r="C23" s="1108"/>
      <c r="D23" s="1108"/>
      <c r="E23" s="1108"/>
      <c r="F23" s="1108"/>
      <c r="G23" s="1108"/>
      <c r="H23" s="1108"/>
      <c r="I23" s="1034"/>
      <c r="J23" s="1020"/>
      <c r="K23" s="1020" t="s">
        <v>454</v>
      </c>
      <c r="L23" s="1020"/>
      <c r="M23" s="1020"/>
      <c r="N23" s="1108"/>
      <c r="O23" s="1152"/>
    </row>
    <row r="24" spans="1:16" ht="15.4" customHeight="1">
      <c r="A24" s="1193"/>
      <c r="B24" s="1120"/>
      <c r="C24" s="1120"/>
      <c r="D24" s="1120"/>
      <c r="E24" s="1120"/>
      <c r="F24" s="1120"/>
      <c r="G24" s="1120"/>
      <c r="H24" s="1120"/>
      <c r="I24" s="1034"/>
      <c r="J24" s="1020"/>
      <c r="K24" s="1020" t="s">
        <v>454</v>
      </c>
      <c r="L24" s="1020"/>
      <c r="M24" s="1020"/>
      <c r="N24" s="1108"/>
      <c r="O24" s="1152"/>
    </row>
    <row r="25" spans="1:16" ht="15.4" customHeight="1">
      <c r="A25" s="1194"/>
      <c r="B25" s="1165"/>
      <c r="C25" s="1169"/>
      <c r="D25" s="1169"/>
      <c r="E25" s="1169"/>
      <c r="F25" s="1169"/>
      <c r="G25" s="1169"/>
      <c r="H25" s="1173"/>
      <c r="I25" s="1175" t="s">
        <v>115</v>
      </c>
      <c r="J25" s="1128"/>
      <c r="K25" s="1128"/>
      <c r="L25" s="1128"/>
      <c r="M25" s="1128"/>
      <c r="N25" s="1175"/>
      <c r="O25" s="1153"/>
    </row>
    <row r="26" spans="1:16" ht="15.4" customHeight="1">
      <c r="A26" s="1192" t="s">
        <v>380</v>
      </c>
      <c r="B26" s="1119"/>
      <c r="C26" s="1119"/>
      <c r="D26" s="1119"/>
      <c r="E26" s="1119"/>
      <c r="F26" s="1119"/>
      <c r="G26" s="1119"/>
      <c r="H26" s="1119"/>
      <c r="I26" s="1129"/>
      <c r="J26" s="1133"/>
      <c r="K26" s="1133" t="s">
        <v>454</v>
      </c>
      <c r="L26" s="1133"/>
      <c r="M26" s="1133"/>
      <c r="N26" s="1119"/>
      <c r="O26" s="1151"/>
    </row>
    <row r="27" spans="1:16" ht="15.4" customHeight="1">
      <c r="A27" s="1193"/>
      <c r="B27" s="1108"/>
      <c r="C27" s="1108"/>
      <c r="D27" s="1108"/>
      <c r="E27" s="1108"/>
      <c r="F27" s="1108"/>
      <c r="G27" s="1108"/>
      <c r="H27" s="1108"/>
      <c r="I27" s="1034"/>
      <c r="J27" s="1020"/>
      <c r="K27" s="1020" t="s">
        <v>454</v>
      </c>
      <c r="L27" s="1020"/>
      <c r="M27" s="1020"/>
      <c r="N27" s="1108"/>
      <c r="O27" s="1152"/>
    </row>
    <row r="28" spans="1:16" ht="15.4" customHeight="1">
      <c r="A28" s="1193"/>
      <c r="B28" s="1108"/>
      <c r="C28" s="1108"/>
      <c r="D28" s="1108"/>
      <c r="E28" s="1108"/>
      <c r="F28" s="1108"/>
      <c r="G28" s="1108"/>
      <c r="H28" s="1108"/>
      <c r="I28" s="1034"/>
      <c r="J28" s="1020"/>
      <c r="K28" s="1020" t="s">
        <v>454</v>
      </c>
      <c r="L28" s="1020"/>
      <c r="M28" s="1020"/>
      <c r="N28" s="1108"/>
      <c r="O28" s="1152"/>
    </row>
    <row r="29" spans="1:16" ht="15.4" customHeight="1">
      <c r="A29" s="1193"/>
      <c r="B29" s="1108"/>
      <c r="C29" s="1108"/>
      <c r="D29" s="1108"/>
      <c r="E29" s="1108"/>
      <c r="F29" s="1108"/>
      <c r="G29" s="1108"/>
      <c r="H29" s="1108"/>
      <c r="I29" s="1034"/>
      <c r="J29" s="1020"/>
      <c r="K29" s="1020" t="s">
        <v>454</v>
      </c>
      <c r="L29" s="1020"/>
      <c r="M29" s="1020"/>
      <c r="N29" s="1108"/>
      <c r="O29" s="1152"/>
    </row>
    <row r="30" spans="1:16" ht="15.4" customHeight="1">
      <c r="A30" s="1193"/>
      <c r="B30" s="1108"/>
      <c r="C30" s="1108"/>
      <c r="D30" s="1108"/>
      <c r="E30" s="1108"/>
      <c r="F30" s="1108"/>
      <c r="G30" s="1108"/>
      <c r="H30" s="1108"/>
      <c r="I30" s="1034"/>
      <c r="J30" s="1020"/>
      <c r="K30" s="1020" t="s">
        <v>454</v>
      </c>
      <c r="L30" s="1020"/>
      <c r="M30" s="1020"/>
      <c r="N30" s="1108"/>
      <c r="O30" s="1152"/>
    </row>
    <row r="31" spans="1:16" ht="15.4" customHeight="1">
      <c r="A31" s="1193"/>
      <c r="B31" s="1120"/>
      <c r="C31" s="1120"/>
      <c r="D31" s="1120"/>
      <c r="E31" s="1120"/>
      <c r="F31" s="1120"/>
      <c r="G31" s="1120"/>
      <c r="H31" s="1120"/>
      <c r="I31" s="1034"/>
      <c r="J31" s="1020"/>
      <c r="K31" s="1020" t="s">
        <v>454</v>
      </c>
      <c r="L31" s="1020"/>
      <c r="M31" s="1020"/>
      <c r="N31" s="1108"/>
      <c r="O31" s="1152"/>
    </row>
    <row r="32" spans="1:16" ht="15.4" customHeight="1">
      <c r="A32" s="1194"/>
      <c r="B32" s="1165"/>
      <c r="C32" s="1169"/>
      <c r="D32" s="1169"/>
      <c r="E32" s="1169"/>
      <c r="F32" s="1169"/>
      <c r="G32" s="1169"/>
      <c r="H32" s="1173"/>
      <c r="I32" s="1175" t="s">
        <v>628</v>
      </c>
      <c r="J32" s="1128"/>
      <c r="K32" s="1128"/>
      <c r="L32" s="1128"/>
      <c r="M32" s="1128"/>
      <c r="N32" s="1175"/>
      <c r="O32" s="1153"/>
    </row>
    <row r="33" spans="1:15" ht="15.4" customHeight="1">
      <c r="A33" s="1192" t="s">
        <v>382</v>
      </c>
      <c r="B33" s="1119"/>
      <c r="C33" s="1119"/>
      <c r="D33" s="1119"/>
      <c r="E33" s="1119"/>
      <c r="F33" s="1119"/>
      <c r="G33" s="1119"/>
      <c r="H33" s="1119"/>
      <c r="I33" s="1129"/>
      <c r="J33" s="1133"/>
      <c r="K33" s="1133" t="s">
        <v>454</v>
      </c>
      <c r="L33" s="1133"/>
      <c r="M33" s="1133"/>
      <c r="N33" s="1119"/>
      <c r="O33" s="1151"/>
    </row>
    <row r="34" spans="1:15" ht="15.4" customHeight="1">
      <c r="A34" s="1193"/>
      <c r="B34" s="1108"/>
      <c r="C34" s="1108"/>
      <c r="D34" s="1108"/>
      <c r="E34" s="1108"/>
      <c r="F34" s="1108"/>
      <c r="G34" s="1108"/>
      <c r="H34" s="1108"/>
      <c r="I34" s="1034"/>
      <c r="J34" s="1020"/>
      <c r="K34" s="1020" t="s">
        <v>454</v>
      </c>
      <c r="L34" s="1020"/>
      <c r="M34" s="1020"/>
      <c r="N34" s="1108"/>
      <c r="O34" s="1152"/>
    </row>
    <row r="35" spans="1:15" ht="15.4" customHeight="1">
      <c r="A35" s="1193"/>
      <c r="B35" s="1108"/>
      <c r="C35" s="1108"/>
      <c r="D35" s="1108"/>
      <c r="E35" s="1108"/>
      <c r="F35" s="1108"/>
      <c r="G35" s="1108"/>
      <c r="H35" s="1108"/>
      <c r="I35" s="1034"/>
      <c r="J35" s="1020"/>
      <c r="K35" s="1020" t="s">
        <v>454</v>
      </c>
      <c r="L35" s="1020"/>
      <c r="M35" s="1020"/>
      <c r="N35" s="1108"/>
      <c r="O35" s="1152"/>
    </row>
    <row r="36" spans="1:15" ht="15.4" customHeight="1">
      <c r="A36" s="1193"/>
      <c r="B36" s="1108"/>
      <c r="C36" s="1108"/>
      <c r="D36" s="1108"/>
      <c r="E36" s="1108"/>
      <c r="F36" s="1108"/>
      <c r="G36" s="1108"/>
      <c r="H36" s="1108"/>
      <c r="I36" s="1034"/>
      <c r="J36" s="1020"/>
      <c r="K36" s="1020" t="s">
        <v>454</v>
      </c>
      <c r="L36" s="1020"/>
      <c r="M36" s="1020"/>
      <c r="N36" s="1108"/>
      <c r="O36" s="1152"/>
    </row>
    <row r="37" spans="1:15" ht="15.4" customHeight="1">
      <c r="A37" s="1193"/>
      <c r="B37" s="1108"/>
      <c r="C37" s="1108"/>
      <c r="D37" s="1108"/>
      <c r="E37" s="1108"/>
      <c r="F37" s="1108"/>
      <c r="G37" s="1108"/>
      <c r="H37" s="1108"/>
      <c r="I37" s="1034"/>
      <c r="J37" s="1020"/>
      <c r="K37" s="1020" t="s">
        <v>454</v>
      </c>
      <c r="L37" s="1020"/>
      <c r="M37" s="1020"/>
      <c r="N37" s="1108"/>
      <c r="O37" s="1152"/>
    </row>
    <row r="38" spans="1:15" ht="15.4" customHeight="1">
      <c r="A38" s="1193"/>
      <c r="B38" s="1120"/>
      <c r="C38" s="1120"/>
      <c r="D38" s="1120"/>
      <c r="E38" s="1120"/>
      <c r="F38" s="1120"/>
      <c r="G38" s="1120"/>
      <c r="H38" s="1120"/>
      <c r="I38" s="1034"/>
      <c r="J38" s="1020"/>
      <c r="K38" s="1020" t="s">
        <v>454</v>
      </c>
      <c r="L38" s="1020"/>
      <c r="M38" s="1020"/>
      <c r="N38" s="1108"/>
      <c r="O38" s="1152"/>
    </row>
    <row r="39" spans="1:15" ht="15.4" customHeight="1">
      <c r="A39" s="1194"/>
      <c r="B39" s="1165"/>
      <c r="C39" s="1169"/>
      <c r="D39" s="1169"/>
      <c r="E39" s="1169"/>
      <c r="F39" s="1169"/>
      <c r="G39" s="1169"/>
      <c r="H39" s="1173"/>
      <c r="I39" s="1175" t="s">
        <v>122</v>
      </c>
      <c r="J39" s="1128"/>
      <c r="K39" s="1128"/>
      <c r="L39" s="1128"/>
      <c r="M39" s="1128"/>
      <c r="N39" s="1175"/>
      <c r="O39" s="1153"/>
    </row>
    <row r="40" spans="1:15" ht="15.4" customHeight="1">
      <c r="A40" s="1192" t="s">
        <v>386</v>
      </c>
      <c r="B40" s="1119"/>
      <c r="C40" s="1119"/>
      <c r="D40" s="1119"/>
      <c r="E40" s="1119"/>
      <c r="F40" s="1119"/>
      <c r="G40" s="1119"/>
      <c r="H40" s="1119"/>
      <c r="I40" s="1129"/>
      <c r="J40" s="1133"/>
      <c r="K40" s="1133" t="s">
        <v>454</v>
      </c>
      <c r="L40" s="1133"/>
      <c r="M40" s="1133"/>
      <c r="N40" s="1119"/>
      <c r="O40" s="1151"/>
    </row>
    <row r="41" spans="1:15" ht="15.4" customHeight="1">
      <c r="A41" s="1193"/>
      <c r="B41" s="1108"/>
      <c r="C41" s="1108"/>
      <c r="D41" s="1108"/>
      <c r="E41" s="1108"/>
      <c r="F41" s="1108"/>
      <c r="G41" s="1108"/>
      <c r="H41" s="1108"/>
      <c r="I41" s="1034"/>
      <c r="J41" s="1020"/>
      <c r="K41" s="1020" t="s">
        <v>454</v>
      </c>
      <c r="L41" s="1020"/>
      <c r="M41" s="1020"/>
      <c r="N41" s="1108"/>
      <c r="O41" s="1152"/>
    </row>
    <row r="42" spans="1:15" ht="15.4" customHeight="1">
      <c r="A42" s="1193"/>
      <c r="B42" s="1108"/>
      <c r="C42" s="1108"/>
      <c r="D42" s="1108"/>
      <c r="E42" s="1108"/>
      <c r="F42" s="1108"/>
      <c r="G42" s="1108"/>
      <c r="H42" s="1108"/>
      <c r="I42" s="1034"/>
      <c r="J42" s="1020"/>
      <c r="K42" s="1020" t="s">
        <v>454</v>
      </c>
      <c r="L42" s="1020"/>
      <c r="M42" s="1020"/>
      <c r="N42" s="1108"/>
      <c r="O42" s="1152"/>
    </row>
    <row r="43" spans="1:15" ht="15.4" customHeight="1">
      <c r="A43" s="1193"/>
      <c r="B43" s="1108"/>
      <c r="C43" s="1108"/>
      <c r="D43" s="1108"/>
      <c r="E43" s="1108"/>
      <c r="F43" s="1108"/>
      <c r="G43" s="1108"/>
      <c r="H43" s="1108"/>
      <c r="I43" s="1034"/>
      <c r="J43" s="1020"/>
      <c r="K43" s="1020" t="s">
        <v>454</v>
      </c>
      <c r="L43" s="1020"/>
      <c r="M43" s="1020"/>
      <c r="N43" s="1108"/>
      <c r="O43" s="1152"/>
    </row>
    <row r="44" spans="1:15" ht="15.4" customHeight="1">
      <c r="A44" s="1193"/>
      <c r="B44" s="1108"/>
      <c r="C44" s="1108"/>
      <c r="D44" s="1108"/>
      <c r="E44" s="1108"/>
      <c r="F44" s="1108"/>
      <c r="G44" s="1108"/>
      <c r="H44" s="1108"/>
      <c r="I44" s="1034"/>
      <c r="J44" s="1020"/>
      <c r="K44" s="1020" t="s">
        <v>454</v>
      </c>
      <c r="L44" s="1020"/>
      <c r="M44" s="1020"/>
      <c r="N44" s="1108"/>
      <c r="O44" s="1152"/>
    </row>
    <row r="45" spans="1:15" ht="15.4" customHeight="1">
      <c r="A45" s="1193"/>
      <c r="B45" s="1120"/>
      <c r="C45" s="1120"/>
      <c r="D45" s="1120"/>
      <c r="E45" s="1120"/>
      <c r="F45" s="1120"/>
      <c r="G45" s="1120"/>
      <c r="H45" s="1120"/>
      <c r="I45" s="1034"/>
      <c r="J45" s="1020"/>
      <c r="K45" s="1020" t="s">
        <v>454</v>
      </c>
      <c r="L45" s="1020"/>
      <c r="M45" s="1020"/>
      <c r="N45" s="1108"/>
      <c r="O45" s="1152"/>
    </row>
    <row r="46" spans="1:15" ht="15.4" customHeight="1">
      <c r="A46" s="1194"/>
      <c r="B46" s="1165"/>
      <c r="C46" s="1169"/>
      <c r="D46" s="1169"/>
      <c r="E46" s="1169"/>
      <c r="F46" s="1169"/>
      <c r="G46" s="1169"/>
      <c r="H46" s="1173"/>
      <c r="I46" s="1175" t="s">
        <v>630</v>
      </c>
      <c r="J46" s="1128"/>
      <c r="K46" s="1128"/>
      <c r="L46" s="1128"/>
      <c r="M46" s="1128"/>
      <c r="N46" s="1175"/>
      <c r="O46" s="1153"/>
    </row>
    <row r="47" spans="1:15" ht="15.4" customHeight="1">
      <c r="A47" s="1192" t="s">
        <v>42</v>
      </c>
      <c r="B47" s="1119"/>
      <c r="C47" s="1119"/>
      <c r="D47" s="1119"/>
      <c r="E47" s="1119"/>
      <c r="F47" s="1119"/>
      <c r="G47" s="1119"/>
      <c r="H47" s="1119"/>
      <c r="I47" s="1129"/>
      <c r="J47" s="1133"/>
      <c r="K47" s="1133" t="s">
        <v>454</v>
      </c>
      <c r="L47" s="1133"/>
      <c r="M47" s="1133"/>
      <c r="N47" s="1119"/>
      <c r="O47" s="1151"/>
    </row>
    <row r="48" spans="1:15" ht="15.4" customHeight="1">
      <c r="A48" s="1193"/>
      <c r="B48" s="1108"/>
      <c r="C48" s="1108"/>
      <c r="D48" s="1108"/>
      <c r="E48" s="1108"/>
      <c r="F48" s="1108"/>
      <c r="G48" s="1108"/>
      <c r="H48" s="1108"/>
      <c r="I48" s="1034"/>
      <c r="J48" s="1020"/>
      <c r="K48" s="1020" t="s">
        <v>454</v>
      </c>
      <c r="L48" s="1020"/>
      <c r="M48" s="1020"/>
      <c r="N48" s="1108"/>
      <c r="O48" s="1152"/>
    </row>
    <row r="49" spans="1:15" ht="15.4" customHeight="1">
      <c r="A49" s="1193"/>
      <c r="B49" s="1108"/>
      <c r="C49" s="1108"/>
      <c r="D49" s="1108"/>
      <c r="E49" s="1108"/>
      <c r="F49" s="1108"/>
      <c r="G49" s="1108"/>
      <c r="H49" s="1108"/>
      <c r="I49" s="1034"/>
      <c r="J49" s="1020"/>
      <c r="K49" s="1020" t="s">
        <v>454</v>
      </c>
      <c r="L49" s="1020"/>
      <c r="M49" s="1020"/>
      <c r="N49" s="1108"/>
      <c r="O49" s="1152"/>
    </row>
    <row r="50" spans="1:15" ht="15.4" customHeight="1">
      <c r="A50" s="1193"/>
      <c r="B50" s="1108"/>
      <c r="C50" s="1108"/>
      <c r="D50" s="1108"/>
      <c r="E50" s="1108"/>
      <c r="F50" s="1108"/>
      <c r="G50" s="1108"/>
      <c r="H50" s="1108"/>
      <c r="I50" s="1034"/>
      <c r="J50" s="1020"/>
      <c r="K50" s="1020" t="s">
        <v>454</v>
      </c>
      <c r="L50" s="1020"/>
      <c r="M50" s="1020"/>
      <c r="N50" s="1108"/>
      <c r="O50" s="1152"/>
    </row>
    <row r="51" spans="1:15" ht="15.4" customHeight="1">
      <c r="A51" s="1193"/>
      <c r="B51" s="1108"/>
      <c r="C51" s="1108"/>
      <c r="D51" s="1108"/>
      <c r="E51" s="1108"/>
      <c r="F51" s="1108"/>
      <c r="G51" s="1108"/>
      <c r="H51" s="1108"/>
      <c r="I51" s="1034"/>
      <c r="J51" s="1020"/>
      <c r="K51" s="1020" t="s">
        <v>454</v>
      </c>
      <c r="L51" s="1020"/>
      <c r="M51" s="1020"/>
      <c r="N51" s="1108"/>
      <c r="O51" s="1152"/>
    </row>
    <row r="52" spans="1:15" ht="15.4" customHeight="1">
      <c r="A52" s="1193"/>
      <c r="B52" s="1120"/>
      <c r="C52" s="1120"/>
      <c r="D52" s="1120"/>
      <c r="E52" s="1120"/>
      <c r="F52" s="1120"/>
      <c r="G52" s="1120"/>
      <c r="H52" s="1120"/>
      <c r="I52" s="1034"/>
      <c r="J52" s="1020"/>
      <c r="K52" s="1020" t="s">
        <v>454</v>
      </c>
      <c r="L52" s="1020"/>
      <c r="M52" s="1020"/>
      <c r="N52" s="1108"/>
      <c r="O52" s="1152"/>
    </row>
    <row r="53" spans="1:15" ht="15.4" customHeight="1">
      <c r="A53" s="1194"/>
      <c r="B53" s="1165"/>
      <c r="C53" s="1169"/>
      <c r="D53" s="1169"/>
      <c r="E53" s="1169"/>
      <c r="F53" s="1169"/>
      <c r="G53" s="1169"/>
      <c r="H53" s="1173"/>
      <c r="I53" s="1175" t="s">
        <v>632</v>
      </c>
      <c r="J53" s="1128"/>
      <c r="K53" s="1128"/>
      <c r="L53" s="1128"/>
      <c r="M53" s="1128"/>
      <c r="N53" s="1175"/>
      <c r="O53" s="1153"/>
    </row>
    <row r="54" spans="1:15" ht="15.4" customHeight="1">
      <c r="A54" s="1192" t="s">
        <v>213</v>
      </c>
      <c r="B54" s="1119"/>
      <c r="C54" s="1119"/>
      <c r="D54" s="1119"/>
      <c r="E54" s="1119"/>
      <c r="F54" s="1119"/>
      <c r="G54" s="1119"/>
      <c r="H54" s="1119"/>
      <c r="I54" s="1129"/>
      <c r="J54" s="1133"/>
      <c r="K54" s="1133" t="s">
        <v>454</v>
      </c>
      <c r="L54" s="1133"/>
      <c r="M54" s="1133"/>
      <c r="N54" s="1119"/>
      <c r="O54" s="1151"/>
    </row>
    <row r="55" spans="1:15" ht="15.4" customHeight="1">
      <c r="A55" s="1193"/>
      <c r="B55" s="1108"/>
      <c r="C55" s="1108"/>
      <c r="D55" s="1108"/>
      <c r="E55" s="1108"/>
      <c r="F55" s="1108"/>
      <c r="G55" s="1108"/>
      <c r="H55" s="1108"/>
      <c r="I55" s="1034"/>
      <c r="J55" s="1020"/>
      <c r="K55" s="1020" t="s">
        <v>454</v>
      </c>
      <c r="L55" s="1020"/>
      <c r="M55" s="1020"/>
      <c r="N55" s="1108"/>
      <c r="O55" s="1152"/>
    </row>
    <row r="56" spans="1:15" ht="15.4" customHeight="1">
      <c r="A56" s="1193"/>
      <c r="B56" s="1108"/>
      <c r="C56" s="1108"/>
      <c r="D56" s="1108"/>
      <c r="E56" s="1108"/>
      <c r="F56" s="1108"/>
      <c r="G56" s="1108"/>
      <c r="H56" s="1108"/>
      <c r="I56" s="1034"/>
      <c r="J56" s="1020"/>
      <c r="K56" s="1020" t="s">
        <v>454</v>
      </c>
      <c r="L56" s="1020"/>
      <c r="M56" s="1020"/>
      <c r="N56" s="1108"/>
      <c r="O56" s="1152"/>
    </row>
    <row r="57" spans="1:15" ht="15.4" customHeight="1">
      <c r="A57" s="1193"/>
      <c r="B57" s="1108"/>
      <c r="C57" s="1108"/>
      <c r="D57" s="1108"/>
      <c r="E57" s="1108"/>
      <c r="F57" s="1108"/>
      <c r="G57" s="1108"/>
      <c r="H57" s="1108"/>
      <c r="I57" s="1034"/>
      <c r="J57" s="1020"/>
      <c r="K57" s="1020" t="s">
        <v>454</v>
      </c>
      <c r="L57" s="1020"/>
      <c r="M57" s="1020"/>
      <c r="N57" s="1108"/>
      <c r="O57" s="1152"/>
    </row>
    <row r="58" spans="1:15" ht="15.4" customHeight="1">
      <c r="A58" s="1193"/>
      <c r="B58" s="1108"/>
      <c r="C58" s="1108"/>
      <c r="D58" s="1108"/>
      <c r="E58" s="1108"/>
      <c r="F58" s="1108"/>
      <c r="G58" s="1108"/>
      <c r="H58" s="1108"/>
      <c r="I58" s="1034"/>
      <c r="J58" s="1020"/>
      <c r="K58" s="1020" t="s">
        <v>454</v>
      </c>
      <c r="L58" s="1020"/>
      <c r="M58" s="1020"/>
      <c r="N58" s="1108"/>
      <c r="O58" s="1152"/>
    </row>
    <row r="59" spans="1:15" ht="15.4" customHeight="1">
      <c r="A59" s="1193"/>
      <c r="B59" s="1120"/>
      <c r="C59" s="1120"/>
      <c r="D59" s="1120"/>
      <c r="E59" s="1120"/>
      <c r="F59" s="1120"/>
      <c r="G59" s="1120"/>
      <c r="H59" s="1120"/>
      <c r="I59" s="1034"/>
      <c r="J59" s="1020"/>
      <c r="K59" s="1020" t="s">
        <v>454</v>
      </c>
      <c r="L59" s="1020"/>
      <c r="M59" s="1020"/>
      <c r="N59" s="1108"/>
      <c r="O59" s="1152"/>
    </row>
    <row r="60" spans="1:15" ht="15.4" customHeight="1">
      <c r="A60" s="1194"/>
      <c r="B60" s="1165"/>
      <c r="C60" s="1169"/>
      <c r="D60" s="1169"/>
      <c r="E60" s="1169"/>
      <c r="F60" s="1169"/>
      <c r="G60" s="1169"/>
      <c r="H60" s="1173"/>
      <c r="I60" s="1175" t="s">
        <v>601</v>
      </c>
      <c r="J60" s="1128"/>
      <c r="K60" s="1128"/>
      <c r="L60" s="1128"/>
      <c r="M60" s="1128"/>
      <c r="N60" s="1175"/>
      <c r="O60" s="1153"/>
    </row>
    <row r="61" spans="1:15" ht="15.4" customHeight="1"/>
    <row r="62" spans="1:15" ht="15.4" customHeight="1">
      <c r="A62" s="1161" t="s">
        <v>5</v>
      </c>
      <c r="B62" s="940" t="s">
        <v>599</v>
      </c>
      <c r="C62" s="940"/>
      <c r="D62" s="940"/>
      <c r="E62" s="940" t="s">
        <v>11</v>
      </c>
      <c r="F62" s="940"/>
      <c r="G62" s="940"/>
      <c r="H62" s="940"/>
      <c r="I62" s="1174" t="s">
        <v>557</v>
      </c>
      <c r="J62" s="1109"/>
      <c r="K62" s="1109"/>
      <c r="L62" s="1109"/>
      <c r="M62" s="1109"/>
      <c r="N62" s="940" t="s">
        <v>602</v>
      </c>
      <c r="O62" s="1189"/>
    </row>
    <row r="63" spans="1:15" ht="15.4" customHeight="1">
      <c r="A63" s="1192" t="s">
        <v>387</v>
      </c>
      <c r="B63" s="1119"/>
      <c r="C63" s="1119"/>
      <c r="D63" s="1119"/>
      <c r="E63" s="1119"/>
      <c r="F63" s="1119"/>
      <c r="G63" s="1119"/>
      <c r="H63" s="1119"/>
      <c r="I63" s="1129"/>
      <c r="J63" s="1133"/>
      <c r="K63" s="1133" t="s">
        <v>454</v>
      </c>
      <c r="L63" s="1133"/>
      <c r="M63" s="1133"/>
      <c r="N63" s="1119"/>
      <c r="O63" s="1151"/>
    </row>
    <row r="64" spans="1:15" ht="15.4" customHeight="1">
      <c r="A64" s="1193"/>
      <c r="B64" s="1108"/>
      <c r="C64" s="1108"/>
      <c r="D64" s="1108"/>
      <c r="E64" s="1108"/>
      <c r="F64" s="1108"/>
      <c r="G64" s="1108"/>
      <c r="H64" s="1108"/>
      <c r="I64" s="1034"/>
      <c r="J64" s="1020"/>
      <c r="K64" s="1020" t="s">
        <v>454</v>
      </c>
      <c r="L64" s="1020"/>
      <c r="M64" s="1020"/>
      <c r="N64" s="1108"/>
      <c r="O64" s="1152"/>
    </row>
    <row r="65" spans="1:15" ht="15.4" customHeight="1">
      <c r="A65" s="1193"/>
      <c r="B65" s="1108"/>
      <c r="C65" s="1108"/>
      <c r="D65" s="1108"/>
      <c r="E65" s="1108"/>
      <c r="F65" s="1108"/>
      <c r="G65" s="1108"/>
      <c r="H65" s="1108"/>
      <c r="I65" s="1034"/>
      <c r="J65" s="1020"/>
      <c r="K65" s="1020" t="s">
        <v>454</v>
      </c>
      <c r="L65" s="1020"/>
      <c r="M65" s="1020"/>
      <c r="N65" s="1108"/>
      <c r="O65" s="1152"/>
    </row>
    <row r="66" spans="1:15" ht="15.4" customHeight="1">
      <c r="A66" s="1193"/>
      <c r="B66" s="1108"/>
      <c r="C66" s="1108"/>
      <c r="D66" s="1108"/>
      <c r="E66" s="1108"/>
      <c r="F66" s="1108"/>
      <c r="G66" s="1108"/>
      <c r="H66" s="1108"/>
      <c r="I66" s="1034"/>
      <c r="J66" s="1020"/>
      <c r="K66" s="1020" t="s">
        <v>454</v>
      </c>
      <c r="L66" s="1020"/>
      <c r="M66" s="1020"/>
      <c r="N66" s="1108"/>
      <c r="O66" s="1152"/>
    </row>
    <row r="67" spans="1:15" ht="15.4" customHeight="1">
      <c r="A67" s="1193"/>
      <c r="B67" s="1108"/>
      <c r="C67" s="1108"/>
      <c r="D67" s="1108"/>
      <c r="E67" s="1108"/>
      <c r="F67" s="1108"/>
      <c r="G67" s="1108"/>
      <c r="H67" s="1108"/>
      <c r="I67" s="1034"/>
      <c r="J67" s="1020"/>
      <c r="K67" s="1020" t="s">
        <v>454</v>
      </c>
      <c r="L67" s="1020"/>
      <c r="M67" s="1020"/>
      <c r="N67" s="1108"/>
      <c r="O67" s="1152"/>
    </row>
    <row r="68" spans="1:15" ht="15.4" customHeight="1">
      <c r="A68" s="1193"/>
      <c r="B68" s="1120"/>
      <c r="C68" s="1120"/>
      <c r="D68" s="1120"/>
      <c r="E68" s="1120"/>
      <c r="F68" s="1120"/>
      <c r="G68" s="1120"/>
      <c r="H68" s="1120"/>
      <c r="I68" s="1034"/>
      <c r="J68" s="1020"/>
      <c r="K68" s="1020" t="s">
        <v>454</v>
      </c>
      <c r="L68" s="1020"/>
      <c r="M68" s="1020"/>
      <c r="N68" s="1108"/>
      <c r="O68" s="1152"/>
    </row>
    <row r="69" spans="1:15" ht="15.4" customHeight="1">
      <c r="A69" s="1194"/>
      <c r="B69" s="1165"/>
      <c r="C69" s="1169"/>
      <c r="D69" s="1169"/>
      <c r="E69" s="1169"/>
      <c r="F69" s="1169"/>
      <c r="G69" s="1169"/>
      <c r="H69" s="1173"/>
      <c r="I69" s="1175" t="s">
        <v>113</v>
      </c>
      <c r="J69" s="1128"/>
      <c r="K69" s="1128"/>
      <c r="L69" s="1128"/>
      <c r="M69" s="1128"/>
      <c r="N69" s="1175"/>
      <c r="O69" s="1153"/>
    </row>
    <row r="70" spans="1:15" ht="15.4" customHeight="1">
      <c r="A70" s="1192" t="s">
        <v>351</v>
      </c>
      <c r="B70" s="1119"/>
      <c r="C70" s="1119"/>
      <c r="D70" s="1119"/>
      <c r="E70" s="1119"/>
      <c r="F70" s="1119"/>
      <c r="G70" s="1119"/>
      <c r="H70" s="1119"/>
      <c r="I70" s="1129"/>
      <c r="J70" s="1133"/>
      <c r="K70" s="1133" t="s">
        <v>454</v>
      </c>
      <c r="L70" s="1133"/>
      <c r="M70" s="1133"/>
      <c r="N70" s="1119"/>
      <c r="O70" s="1151"/>
    </row>
    <row r="71" spans="1:15" ht="15.4" customHeight="1">
      <c r="A71" s="1193"/>
      <c r="B71" s="1108"/>
      <c r="C71" s="1108"/>
      <c r="D71" s="1108"/>
      <c r="E71" s="1108"/>
      <c r="F71" s="1108"/>
      <c r="G71" s="1108"/>
      <c r="H71" s="1108"/>
      <c r="I71" s="1034"/>
      <c r="J71" s="1020"/>
      <c r="K71" s="1020" t="s">
        <v>454</v>
      </c>
      <c r="L71" s="1020"/>
      <c r="M71" s="1020"/>
      <c r="N71" s="1108"/>
      <c r="O71" s="1152"/>
    </row>
    <row r="72" spans="1:15" ht="15.4" customHeight="1">
      <c r="A72" s="1193"/>
      <c r="B72" s="1108"/>
      <c r="C72" s="1108"/>
      <c r="D72" s="1108"/>
      <c r="E72" s="1108"/>
      <c r="F72" s="1108"/>
      <c r="G72" s="1108"/>
      <c r="H72" s="1108"/>
      <c r="I72" s="1034"/>
      <c r="J72" s="1020"/>
      <c r="K72" s="1020" t="s">
        <v>454</v>
      </c>
      <c r="L72" s="1020"/>
      <c r="M72" s="1020"/>
      <c r="N72" s="1108"/>
      <c r="O72" s="1152"/>
    </row>
    <row r="73" spans="1:15" ht="15.4" customHeight="1">
      <c r="A73" s="1193"/>
      <c r="B73" s="1108"/>
      <c r="C73" s="1108"/>
      <c r="D73" s="1108"/>
      <c r="E73" s="1108"/>
      <c r="F73" s="1108"/>
      <c r="G73" s="1108"/>
      <c r="H73" s="1108"/>
      <c r="I73" s="1034"/>
      <c r="J73" s="1020"/>
      <c r="K73" s="1020" t="s">
        <v>454</v>
      </c>
      <c r="L73" s="1020"/>
      <c r="M73" s="1020"/>
      <c r="N73" s="1108"/>
      <c r="O73" s="1152"/>
    </row>
    <row r="74" spans="1:15" ht="15.4" customHeight="1">
      <c r="A74" s="1193"/>
      <c r="B74" s="1108"/>
      <c r="C74" s="1108"/>
      <c r="D74" s="1108"/>
      <c r="E74" s="1108"/>
      <c r="F74" s="1108"/>
      <c r="G74" s="1108"/>
      <c r="H74" s="1108"/>
      <c r="I74" s="1034"/>
      <c r="J74" s="1020"/>
      <c r="K74" s="1020" t="s">
        <v>454</v>
      </c>
      <c r="L74" s="1020"/>
      <c r="M74" s="1020"/>
      <c r="N74" s="1108"/>
      <c r="O74" s="1152"/>
    </row>
    <row r="75" spans="1:15" ht="15.4" customHeight="1">
      <c r="A75" s="1193"/>
      <c r="B75" s="1120"/>
      <c r="C75" s="1120"/>
      <c r="D75" s="1120"/>
      <c r="E75" s="1120"/>
      <c r="F75" s="1120"/>
      <c r="G75" s="1120"/>
      <c r="H75" s="1120"/>
      <c r="I75" s="1034"/>
      <c r="J75" s="1020"/>
      <c r="K75" s="1020" t="s">
        <v>454</v>
      </c>
      <c r="L75" s="1020"/>
      <c r="M75" s="1020"/>
      <c r="N75" s="1108"/>
      <c r="O75" s="1152"/>
    </row>
    <row r="76" spans="1:15" ht="15.4" customHeight="1">
      <c r="A76" s="1194"/>
      <c r="B76" s="1165"/>
      <c r="C76" s="1169"/>
      <c r="D76" s="1169"/>
      <c r="E76" s="1169"/>
      <c r="F76" s="1169"/>
      <c r="G76" s="1169"/>
      <c r="H76" s="1173"/>
      <c r="I76" s="1175" t="s">
        <v>427</v>
      </c>
      <c r="J76" s="1128"/>
      <c r="K76" s="1128"/>
      <c r="L76" s="1128"/>
      <c r="M76" s="1128"/>
      <c r="N76" s="1175"/>
      <c r="O76" s="1153"/>
    </row>
    <row r="77" spans="1:15" ht="15.4" customHeight="1">
      <c r="A77" s="1192" t="s">
        <v>573</v>
      </c>
      <c r="B77" s="1119"/>
      <c r="C77" s="1119"/>
      <c r="D77" s="1119"/>
      <c r="E77" s="1119"/>
      <c r="F77" s="1119"/>
      <c r="G77" s="1119"/>
      <c r="H77" s="1119"/>
      <c r="I77" s="1129"/>
      <c r="J77" s="1133"/>
      <c r="K77" s="1133" t="s">
        <v>454</v>
      </c>
      <c r="L77" s="1133"/>
      <c r="M77" s="1133"/>
      <c r="N77" s="1119"/>
      <c r="O77" s="1151"/>
    </row>
    <row r="78" spans="1:15" ht="15.4" customHeight="1">
      <c r="A78" s="1193"/>
      <c r="B78" s="1108"/>
      <c r="C78" s="1108"/>
      <c r="D78" s="1108"/>
      <c r="E78" s="1108"/>
      <c r="F78" s="1108"/>
      <c r="G78" s="1108"/>
      <c r="H78" s="1108"/>
      <c r="I78" s="1034"/>
      <c r="J78" s="1020"/>
      <c r="K78" s="1020" t="s">
        <v>454</v>
      </c>
      <c r="L78" s="1020"/>
      <c r="M78" s="1020"/>
      <c r="N78" s="1108"/>
      <c r="O78" s="1152"/>
    </row>
    <row r="79" spans="1:15" ht="15.4" customHeight="1">
      <c r="A79" s="1193"/>
      <c r="B79" s="1108"/>
      <c r="C79" s="1108"/>
      <c r="D79" s="1108"/>
      <c r="E79" s="1108"/>
      <c r="F79" s="1108"/>
      <c r="G79" s="1108"/>
      <c r="H79" s="1108"/>
      <c r="I79" s="1034"/>
      <c r="J79" s="1020"/>
      <c r="K79" s="1020" t="s">
        <v>454</v>
      </c>
      <c r="L79" s="1020"/>
      <c r="M79" s="1020"/>
      <c r="N79" s="1108"/>
      <c r="O79" s="1152"/>
    </row>
    <row r="80" spans="1:15" ht="15.4" customHeight="1">
      <c r="A80" s="1193"/>
      <c r="B80" s="1108"/>
      <c r="C80" s="1108"/>
      <c r="D80" s="1108"/>
      <c r="E80" s="1108"/>
      <c r="F80" s="1108"/>
      <c r="G80" s="1108"/>
      <c r="H80" s="1108"/>
      <c r="I80" s="1034"/>
      <c r="J80" s="1020"/>
      <c r="K80" s="1020" t="s">
        <v>454</v>
      </c>
      <c r="L80" s="1020"/>
      <c r="M80" s="1020"/>
      <c r="N80" s="1108"/>
      <c r="O80" s="1152"/>
    </row>
    <row r="81" spans="1:15" ht="15.4" customHeight="1">
      <c r="A81" s="1193"/>
      <c r="B81" s="1108"/>
      <c r="C81" s="1108"/>
      <c r="D81" s="1108"/>
      <c r="E81" s="1108"/>
      <c r="F81" s="1108"/>
      <c r="G81" s="1108"/>
      <c r="H81" s="1108"/>
      <c r="I81" s="1034"/>
      <c r="J81" s="1020"/>
      <c r="K81" s="1020" t="s">
        <v>454</v>
      </c>
      <c r="L81" s="1020"/>
      <c r="M81" s="1020"/>
      <c r="N81" s="1108"/>
      <c r="O81" s="1152"/>
    </row>
    <row r="82" spans="1:15" ht="15.4" customHeight="1">
      <c r="A82" s="1193"/>
      <c r="B82" s="1120"/>
      <c r="C82" s="1120"/>
      <c r="D82" s="1120"/>
      <c r="E82" s="1120"/>
      <c r="F82" s="1120"/>
      <c r="G82" s="1120"/>
      <c r="H82" s="1120"/>
      <c r="I82" s="1034"/>
      <c r="J82" s="1020"/>
      <c r="K82" s="1020" t="s">
        <v>454</v>
      </c>
      <c r="L82" s="1020"/>
      <c r="M82" s="1020"/>
      <c r="N82" s="1108"/>
      <c r="O82" s="1152"/>
    </row>
    <row r="83" spans="1:15" ht="15.4" customHeight="1">
      <c r="A83" s="1194"/>
      <c r="B83" s="1165"/>
      <c r="C83" s="1169"/>
      <c r="D83" s="1169"/>
      <c r="E83" s="1169"/>
      <c r="F83" s="1169"/>
      <c r="G83" s="1169"/>
      <c r="H83" s="1173"/>
      <c r="I83" s="1175" t="s">
        <v>586</v>
      </c>
      <c r="J83" s="1128"/>
      <c r="K83" s="1128"/>
      <c r="L83" s="1128"/>
      <c r="M83" s="1128"/>
      <c r="N83" s="1175"/>
      <c r="O83" s="1153"/>
    </row>
    <row r="84" spans="1:15" ht="15.4" customHeight="1">
      <c r="A84" s="1192" t="s">
        <v>391</v>
      </c>
      <c r="B84" s="1119"/>
      <c r="C84" s="1119"/>
      <c r="D84" s="1119"/>
      <c r="E84" s="1119"/>
      <c r="F84" s="1119"/>
      <c r="G84" s="1119"/>
      <c r="H84" s="1119"/>
      <c r="I84" s="1129"/>
      <c r="J84" s="1133"/>
      <c r="K84" s="1133" t="s">
        <v>454</v>
      </c>
      <c r="L84" s="1133"/>
      <c r="M84" s="1133"/>
      <c r="N84" s="1119"/>
      <c r="O84" s="1151"/>
    </row>
    <row r="85" spans="1:15" ht="15.4" customHeight="1">
      <c r="A85" s="1193"/>
      <c r="B85" s="1108"/>
      <c r="C85" s="1108"/>
      <c r="D85" s="1108"/>
      <c r="E85" s="1108"/>
      <c r="F85" s="1108"/>
      <c r="G85" s="1108"/>
      <c r="H85" s="1108"/>
      <c r="I85" s="1034"/>
      <c r="J85" s="1020"/>
      <c r="K85" s="1020" t="s">
        <v>454</v>
      </c>
      <c r="L85" s="1020"/>
      <c r="M85" s="1020"/>
      <c r="N85" s="1108"/>
      <c r="O85" s="1152"/>
    </row>
    <row r="86" spans="1:15" ht="15.4" customHeight="1">
      <c r="A86" s="1193"/>
      <c r="B86" s="1108"/>
      <c r="C86" s="1108"/>
      <c r="D86" s="1108"/>
      <c r="E86" s="1108"/>
      <c r="F86" s="1108"/>
      <c r="G86" s="1108"/>
      <c r="H86" s="1108"/>
      <c r="I86" s="1034"/>
      <c r="J86" s="1020"/>
      <c r="K86" s="1020" t="s">
        <v>454</v>
      </c>
      <c r="L86" s="1020"/>
      <c r="M86" s="1020"/>
      <c r="N86" s="1108"/>
      <c r="O86" s="1152"/>
    </row>
    <row r="87" spans="1:15" ht="15.4" customHeight="1">
      <c r="A87" s="1193"/>
      <c r="B87" s="1108"/>
      <c r="C87" s="1108"/>
      <c r="D87" s="1108"/>
      <c r="E87" s="1108"/>
      <c r="F87" s="1108"/>
      <c r="G87" s="1108"/>
      <c r="H87" s="1108"/>
      <c r="I87" s="1034"/>
      <c r="J87" s="1020"/>
      <c r="K87" s="1020" t="s">
        <v>454</v>
      </c>
      <c r="L87" s="1020"/>
      <c r="M87" s="1020"/>
      <c r="N87" s="1108"/>
      <c r="O87" s="1152"/>
    </row>
    <row r="88" spans="1:15" ht="15.4" customHeight="1">
      <c r="A88" s="1193"/>
      <c r="B88" s="1108"/>
      <c r="C88" s="1108"/>
      <c r="D88" s="1108"/>
      <c r="E88" s="1108"/>
      <c r="F88" s="1108"/>
      <c r="G88" s="1108"/>
      <c r="H88" s="1108"/>
      <c r="I88" s="1034"/>
      <c r="J88" s="1020"/>
      <c r="K88" s="1020" t="s">
        <v>454</v>
      </c>
      <c r="L88" s="1020"/>
      <c r="M88" s="1020"/>
      <c r="N88" s="1108"/>
      <c r="O88" s="1152"/>
    </row>
    <row r="89" spans="1:15" ht="15.4" customHeight="1">
      <c r="A89" s="1193"/>
      <c r="B89" s="1120"/>
      <c r="C89" s="1120"/>
      <c r="D89" s="1120"/>
      <c r="E89" s="1120"/>
      <c r="F89" s="1120"/>
      <c r="G89" s="1120"/>
      <c r="H89" s="1120"/>
      <c r="I89" s="1034"/>
      <c r="J89" s="1020"/>
      <c r="K89" s="1020" t="s">
        <v>454</v>
      </c>
      <c r="L89" s="1020"/>
      <c r="M89" s="1020"/>
      <c r="N89" s="1108"/>
      <c r="O89" s="1152"/>
    </row>
    <row r="90" spans="1:15" ht="15.4" customHeight="1">
      <c r="A90" s="1194"/>
      <c r="B90" s="1165"/>
      <c r="C90" s="1169"/>
      <c r="D90" s="1169"/>
      <c r="E90" s="1169"/>
      <c r="F90" s="1169"/>
      <c r="G90" s="1169"/>
      <c r="H90" s="1173"/>
      <c r="I90" s="1175" t="s">
        <v>95</v>
      </c>
      <c r="J90" s="1128"/>
      <c r="K90" s="1128"/>
      <c r="L90" s="1128"/>
      <c r="M90" s="1128"/>
      <c r="N90" s="1175"/>
      <c r="O90" s="1153"/>
    </row>
    <row r="91" spans="1:15" ht="15.4" customHeight="1">
      <c r="A91" s="1192" t="s">
        <v>392</v>
      </c>
      <c r="B91" s="1119"/>
      <c r="C91" s="1119"/>
      <c r="D91" s="1119"/>
      <c r="E91" s="1119"/>
      <c r="F91" s="1119"/>
      <c r="G91" s="1119"/>
      <c r="H91" s="1119"/>
      <c r="I91" s="1129"/>
      <c r="J91" s="1133"/>
      <c r="K91" s="1133" t="s">
        <v>454</v>
      </c>
      <c r="L91" s="1133"/>
      <c r="M91" s="1133"/>
      <c r="N91" s="1119"/>
      <c r="O91" s="1151"/>
    </row>
    <row r="92" spans="1:15" ht="15.4" customHeight="1">
      <c r="A92" s="1193"/>
      <c r="B92" s="1108"/>
      <c r="C92" s="1108"/>
      <c r="D92" s="1108"/>
      <c r="E92" s="1108"/>
      <c r="F92" s="1108"/>
      <c r="G92" s="1108"/>
      <c r="H92" s="1108"/>
      <c r="I92" s="1034"/>
      <c r="J92" s="1020"/>
      <c r="K92" s="1020" t="s">
        <v>454</v>
      </c>
      <c r="L92" s="1020"/>
      <c r="M92" s="1020"/>
      <c r="N92" s="1108"/>
      <c r="O92" s="1152"/>
    </row>
    <row r="93" spans="1:15" ht="15.4" customHeight="1">
      <c r="A93" s="1193"/>
      <c r="B93" s="1108"/>
      <c r="C93" s="1108"/>
      <c r="D93" s="1108"/>
      <c r="E93" s="1108"/>
      <c r="F93" s="1108"/>
      <c r="G93" s="1108"/>
      <c r="H93" s="1108"/>
      <c r="I93" s="1034"/>
      <c r="J93" s="1020"/>
      <c r="K93" s="1020" t="s">
        <v>454</v>
      </c>
      <c r="L93" s="1020"/>
      <c r="M93" s="1020"/>
      <c r="N93" s="1108"/>
      <c r="O93" s="1152"/>
    </row>
    <row r="94" spans="1:15" ht="15.4" customHeight="1">
      <c r="A94" s="1193"/>
      <c r="B94" s="1108"/>
      <c r="C94" s="1108"/>
      <c r="D94" s="1108"/>
      <c r="E94" s="1108"/>
      <c r="F94" s="1108"/>
      <c r="G94" s="1108"/>
      <c r="H94" s="1108"/>
      <c r="I94" s="1034"/>
      <c r="J94" s="1020"/>
      <c r="K94" s="1020" t="s">
        <v>454</v>
      </c>
      <c r="L94" s="1020"/>
      <c r="M94" s="1020"/>
      <c r="N94" s="1108"/>
      <c r="O94" s="1152"/>
    </row>
    <row r="95" spans="1:15" ht="15.4" customHeight="1">
      <c r="A95" s="1193"/>
      <c r="B95" s="1108"/>
      <c r="C95" s="1108"/>
      <c r="D95" s="1108"/>
      <c r="E95" s="1108"/>
      <c r="F95" s="1108"/>
      <c r="G95" s="1108"/>
      <c r="H95" s="1108"/>
      <c r="I95" s="1034"/>
      <c r="J95" s="1020"/>
      <c r="K95" s="1020" t="s">
        <v>454</v>
      </c>
      <c r="L95" s="1020"/>
      <c r="M95" s="1020"/>
      <c r="N95" s="1108"/>
      <c r="O95" s="1152"/>
    </row>
    <row r="96" spans="1:15" ht="15.4" customHeight="1">
      <c r="A96" s="1193"/>
      <c r="B96" s="1120"/>
      <c r="C96" s="1120"/>
      <c r="D96" s="1120"/>
      <c r="E96" s="1120"/>
      <c r="F96" s="1120"/>
      <c r="G96" s="1120"/>
      <c r="H96" s="1120"/>
      <c r="I96" s="1034"/>
      <c r="J96" s="1020"/>
      <c r="K96" s="1020" t="s">
        <v>454</v>
      </c>
      <c r="L96" s="1020"/>
      <c r="M96" s="1020"/>
      <c r="N96" s="1108"/>
      <c r="O96" s="1152"/>
    </row>
    <row r="97" spans="1:15" ht="15.4" customHeight="1">
      <c r="A97" s="1194"/>
      <c r="B97" s="1165"/>
      <c r="C97" s="1169"/>
      <c r="D97" s="1169"/>
      <c r="E97" s="1169"/>
      <c r="F97" s="1169"/>
      <c r="G97" s="1169"/>
      <c r="H97" s="1173"/>
      <c r="I97" s="1175" t="s">
        <v>633</v>
      </c>
      <c r="J97" s="1128"/>
      <c r="K97" s="1128"/>
      <c r="L97" s="1128"/>
      <c r="M97" s="1128"/>
      <c r="N97" s="1175"/>
      <c r="O97" s="1153"/>
    </row>
    <row r="98" spans="1:15" ht="15.4" customHeight="1">
      <c r="F98" s="1208" t="s">
        <v>634</v>
      </c>
      <c r="G98" s="1133"/>
      <c r="H98" s="1133"/>
      <c r="I98" s="1133"/>
      <c r="J98" s="1133"/>
      <c r="K98" s="1133"/>
      <c r="L98" s="1133"/>
      <c r="M98" s="1133"/>
      <c r="N98" s="1129"/>
      <c r="O98" s="1154"/>
    </row>
    <row r="99" spans="1:15" ht="14.25" customHeight="1">
      <c r="F99" s="1095"/>
      <c r="G99" s="1106"/>
      <c r="H99" s="1106"/>
      <c r="I99" s="1106"/>
      <c r="J99" s="1106"/>
      <c r="K99" s="1106"/>
      <c r="L99" s="1106"/>
      <c r="M99" s="1106"/>
      <c r="N99" s="1211"/>
      <c r="O99" s="1215"/>
    </row>
    <row r="100" spans="1:15" ht="14.25" customHeight="1">
      <c r="A100" s="1093" t="s">
        <v>208</v>
      </c>
      <c r="B100" s="1104" t="s">
        <v>624</v>
      </c>
      <c r="C100" s="1104"/>
      <c r="D100" s="1104"/>
      <c r="E100" s="1104"/>
      <c r="F100" s="1104"/>
      <c r="G100" s="1104"/>
      <c r="H100" s="1104"/>
      <c r="I100" s="1104"/>
      <c r="J100" s="1104"/>
      <c r="K100" s="1104"/>
      <c r="L100" s="1104"/>
      <c r="M100" s="1104"/>
      <c r="N100" s="1104"/>
      <c r="O100" s="1104"/>
    </row>
    <row r="101" spans="1:15" ht="14.25" customHeight="1">
      <c r="A101" s="1093" t="s">
        <v>208</v>
      </c>
      <c r="B101" s="1104" t="s">
        <v>605</v>
      </c>
      <c r="C101" s="1104"/>
      <c r="D101" s="1104"/>
      <c r="E101" s="1104"/>
      <c r="F101" s="1104"/>
      <c r="G101" s="1104"/>
      <c r="H101" s="1104"/>
      <c r="I101" s="1104"/>
      <c r="J101" s="1104"/>
      <c r="K101" s="1104"/>
      <c r="L101" s="1104"/>
      <c r="M101" s="1104"/>
      <c r="N101" s="1104"/>
      <c r="O101" s="1104"/>
    </row>
    <row r="102" spans="1:15" ht="14.25" customHeight="1">
      <c r="A102" s="1156"/>
      <c r="B102" s="1156"/>
      <c r="C102" s="1156"/>
      <c r="D102" s="1156"/>
      <c r="E102" s="1156"/>
      <c r="F102" s="1156"/>
      <c r="G102" s="1156"/>
      <c r="H102" s="1156"/>
      <c r="I102" s="1156"/>
      <c r="J102" s="1156"/>
      <c r="K102" s="1156"/>
      <c r="L102" s="1156"/>
      <c r="M102" s="1156"/>
      <c r="N102" s="1156"/>
      <c r="O102" s="1156"/>
    </row>
    <row r="103" spans="1:15" ht="14.25" customHeight="1"/>
    <row r="104" spans="1:15" ht="14.25" customHeight="1">
      <c r="A104" s="1094" t="s">
        <v>366</v>
      </c>
      <c r="B104" s="1105"/>
      <c r="C104" s="1105"/>
      <c r="D104" s="1115"/>
    </row>
    <row r="105" spans="1:15" ht="14.25" customHeight="1">
      <c r="A105" s="1095"/>
      <c r="B105" s="1106"/>
      <c r="C105" s="1106"/>
      <c r="D105" s="1116"/>
    </row>
    <row r="106" spans="1:15" ht="15.4" customHeight="1">
      <c r="A106" s="1096"/>
      <c r="B106" s="1080"/>
      <c r="C106" s="1080"/>
      <c r="D106" s="1117" t="s">
        <v>369</v>
      </c>
      <c r="E106" s="1094" t="s">
        <v>572</v>
      </c>
      <c r="F106" s="1105"/>
      <c r="G106" s="1115"/>
      <c r="H106" s="1096" t="s">
        <v>606</v>
      </c>
      <c r="I106" s="1176" t="s">
        <v>571</v>
      </c>
      <c r="J106" s="698"/>
      <c r="K106" s="698"/>
      <c r="L106" s="698"/>
      <c r="M106" s="698"/>
      <c r="N106" s="698"/>
      <c r="O106" s="698"/>
    </row>
    <row r="107" spans="1:15" ht="15.4" customHeight="1">
      <c r="A107" s="1095"/>
      <c r="B107" s="1106"/>
      <c r="C107" s="1106"/>
      <c r="D107" s="1116"/>
      <c r="E107" s="1095"/>
      <c r="F107" s="1106"/>
      <c r="G107" s="1116"/>
      <c r="H107" s="1096"/>
      <c r="I107" s="698"/>
      <c r="J107" s="698"/>
      <c r="K107" s="698"/>
      <c r="L107" s="698"/>
      <c r="M107" s="698"/>
      <c r="N107" s="698"/>
      <c r="O107" s="698"/>
    </row>
    <row r="108" spans="1:15" s="1076" customFormat="1" ht="13.5" customHeight="1">
      <c r="A108" s="1156"/>
      <c r="B108" s="1156"/>
      <c r="C108" s="1156"/>
      <c r="D108" s="1156"/>
      <c r="E108" s="1156"/>
      <c r="F108" s="1156"/>
      <c r="G108" s="1156"/>
      <c r="H108" s="1156"/>
      <c r="I108" s="1156"/>
      <c r="J108" s="1156"/>
      <c r="K108" s="1156"/>
      <c r="L108" s="1156"/>
      <c r="M108" s="1156"/>
      <c r="N108" s="1156"/>
      <c r="O108" s="1156"/>
    </row>
    <row r="109" spans="1:15" s="1076" customFormat="1" ht="13.5" customHeight="1">
      <c r="A109" s="1157" t="s">
        <v>521</v>
      </c>
      <c r="B109" s="1157"/>
      <c r="C109" s="1157"/>
      <c r="D109" s="1157"/>
      <c r="E109" s="1157"/>
      <c r="F109" s="1157"/>
      <c r="G109" s="1157"/>
      <c r="H109" s="1157"/>
      <c r="I109" s="1157"/>
      <c r="J109" s="1157"/>
      <c r="K109" s="1157"/>
      <c r="L109" s="1157"/>
      <c r="M109" s="1157"/>
      <c r="N109" s="1157"/>
      <c r="O109" s="1157"/>
    </row>
    <row r="110" spans="1:15" s="1156" customFormat="1" ht="13.5" customHeight="1">
      <c r="A110" s="1093">
        <v>1</v>
      </c>
      <c r="B110" s="1076" t="s">
        <v>627</v>
      </c>
      <c r="C110" s="1076"/>
      <c r="D110" s="1076"/>
      <c r="E110" s="1076"/>
      <c r="F110" s="1076"/>
      <c r="G110" s="1076"/>
      <c r="H110" s="1076"/>
      <c r="I110" s="1076"/>
      <c r="J110" s="1076"/>
      <c r="K110" s="1076"/>
      <c r="L110" s="1076"/>
      <c r="M110" s="1076"/>
      <c r="N110" s="1076"/>
      <c r="O110" s="1076"/>
    </row>
    <row r="111" spans="1:15" ht="15.4" customHeight="1">
      <c r="A111" s="1093">
        <v>2</v>
      </c>
      <c r="B111" s="1076" t="s">
        <v>309</v>
      </c>
      <c r="C111" s="1076"/>
      <c r="D111" s="1076"/>
      <c r="E111" s="1076"/>
      <c r="F111" s="1076"/>
      <c r="G111" s="1076"/>
      <c r="H111" s="1076"/>
      <c r="I111" s="1076"/>
      <c r="J111" s="1076"/>
      <c r="K111" s="1076"/>
      <c r="L111" s="1076"/>
      <c r="M111" s="1076"/>
      <c r="N111" s="1076"/>
      <c r="O111" s="1076"/>
    </row>
    <row r="112" spans="1:15" ht="15.4" customHeight="1">
      <c r="A112" s="1093">
        <v>3</v>
      </c>
      <c r="B112" s="1076" t="s">
        <v>608</v>
      </c>
      <c r="C112" s="1076"/>
      <c r="D112" s="1076"/>
      <c r="E112" s="1076"/>
      <c r="F112" s="1076"/>
      <c r="G112" s="1076"/>
      <c r="H112" s="1076"/>
      <c r="I112" s="1076"/>
      <c r="J112" s="1076"/>
      <c r="K112" s="1076"/>
      <c r="L112" s="1076"/>
      <c r="M112" s="1076"/>
      <c r="N112" s="1076"/>
      <c r="O112" s="1076"/>
    </row>
    <row r="113" spans="1:15" ht="15.4" customHeight="1">
      <c r="A113" s="1076"/>
      <c r="B113" s="1076" t="s">
        <v>612</v>
      </c>
      <c r="C113" s="1076"/>
      <c r="D113" s="1076"/>
      <c r="E113" s="1076"/>
      <c r="F113" s="1076"/>
      <c r="G113" s="1076"/>
      <c r="H113" s="1076"/>
      <c r="I113" s="1076"/>
      <c r="J113" s="1076"/>
      <c r="K113" s="1076"/>
      <c r="L113" s="1076"/>
      <c r="M113" s="1076"/>
      <c r="N113" s="1076"/>
      <c r="O113" s="1076"/>
    </row>
    <row r="114" spans="1:15" ht="15.4" customHeight="1">
      <c r="A114" s="1093">
        <v>4</v>
      </c>
      <c r="B114" s="1107" t="s">
        <v>254</v>
      </c>
      <c r="C114" s="1107"/>
      <c r="D114" s="1107"/>
      <c r="E114" s="1107"/>
      <c r="F114" s="1107"/>
      <c r="G114" s="1107"/>
      <c r="H114" s="1107"/>
      <c r="I114" s="1107"/>
      <c r="J114" s="1107"/>
      <c r="K114" s="1107"/>
      <c r="L114" s="1107"/>
      <c r="M114" s="1107"/>
      <c r="N114" s="1107"/>
      <c r="O114" s="1107"/>
    </row>
    <row r="115" spans="1:15" ht="15.4" customHeight="1">
      <c r="A115" s="1076"/>
      <c r="B115" s="1107"/>
      <c r="C115" s="1107"/>
      <c r="D115" s="1107"/>
      <c r="E115" s="1107"/>
      <c r="F115" s="1107"/>
      <c r="G115" s="1107"/>
      <c r="H115" s="1107"/>
      <c r="I115" s="1107"/>
      <c r="J115" s="1107"/>
      <c r="K115" s="1107"/>
      <c r="L115" s="1107"/>
      <c r="M115" s="1107"/>
      <c r="N115" s="1107"/>
      <c r="O115" s="1107"/>
    </row>
    <row r="116" spans="1:15" s="1156" customFormat="1" ht="13.5" customHeight="1">
      <c r="A116" s="1207"/>
      <c r="B116" s="1157"/>
      <c r="C116" s="1157"/>
      <c r="D116" s="1157"/>
      <c r="E116" s="1157"/>
      <c r="F116" s="1157"/>
      <c r="G116" s="1157"/>
      <c r="H116" s="1157"/>
      <c r="I116" s="1157"/>
      <c r="J116" s="1157"/>
      <c r="K116" s="1157"/>
      <c r="L116" s="1157"/>
      <c r="M116" s="1157"/>
      <c r="N116" s="1157"/>
      <c r="O116" s="1157"/>
    </row>
    <row r="117" spans="1:15" s="1157" customFormat="1" ht="13.5" customHeight="1"/>
    <row r="118" spans="1:15" s="1076" customFormat="1" ht="13.5" customHeight="1">
      <c r="A118" s="1157"/>
      <c r="B118" s="1157"/>
      <c r="C118" s="1157"/>
      <c r="D118" s="1157"/>
      <c r="E118" s="1157"/>
      <c r="F118" s="1157"/>
      <c r="G118" s="1157"/>
      <c r="H118" s="1157"/>
      <c r="I118" s="1157"/>
      <c r="J118" s="1157"/>
      <c r="K118" s="1157"/>
      <c r="L118" s="1157"/>
      <c r="M118" s="1157"/>
      <c r="N118" s="1157"/>
      <c r="O118" s="1157"/>
    </row>
    <row r="119" spans="1:15" s="1076" customFormat="1" ht="13.5" customHeight="1">
      <c r="A119" s="1156"/>
      <c r="B119" s="1156"/>
      <c r="C119" s="1156"/>
      <c r="D119" s="1156"/>
      <c r="E119" s="1156"/>
      <c r="F119" s="1156"/>
      <c r="G119" s="1156"/>
      <c r="H119" s="1156"/>
      <c r="I119" s="1156"/>
      <c r="J119" s="1156"/>
      <c r="K119" s="1156"/>
      <c r="L119" s="1156"/>
      <c r="M119" s="1156"/>
      <c r="N119" s="1156"/>
      <c r="O119" s="1156"/>
    </row>
    <row r="120" spans="1:15" s="1076" customFormat="1" ht="13.5" customHeight="1">
      <c r="A120" s="1156"/>
      <c r="B120" s="1156"/>
      <c r="C120" s="1156"/>
      <c r="D120" s="1156"/>
      <c r="E120" s="1156"/>
      <c r="F120" s="1156"/>
      <c r="G120" s="1156"/>
      <c r="H120" s="1156"/>
      <c r="I120" s="1156"/>
      <c r="J120" s="1156"/>
      <c r="K120" s="1156"/>
      <c r="L120" s="1156"/>
      <c r="M120" s="1156"/>
      <c r="N120" s="1156"/>
      <c r="O120" s="1156"/>
    </row>
    <row r="121" spans="1:15" s="1076" customFormat="1" ht="13.5" customHeight="1">
      <c r="A121" s="1156"/>
      <c r="B121" s="1156"/>
      <c r="C121" s="1156"/>
      <c r="D121" s="1156"/>
      <c r="E121" s="1156"/>
      <c r="F121" s="1156"/>
      <c r="G121" s="1156"/>
      <c r="H121" s="1156"/>
      <c r="I121" s="1156"/>
      <c r="J121" s="1156"/>
      <c r="K121" s="1156"/>
      <c r="L121" s="1156"/>
      <c r="M121" s="1156"/>
      <c r="N121" s="1156"/>
      <c r="O121" s="1156"/>
    </row>
    <row r="122" spans="1:15" s="1076" customFormat="1" ht="13.5" customHeight="1">
      <c r="A122" s="1156"/>
      <c r="B122" s="1156"/>
      <c r="C122" s="1156"/>
      <c r="D122" s="1156"/>
      <c r="E122" s="1156"/>
      <c r="F122" s="1156"/>
      <c r="G122" s="1156"/>
      <c r="H122" s="1156"/>
      <c r="I122" s="1156"/>
      <c r="J122" s="1156"/>
      <c r="K122" s="1156"/>
      <c r="L122" s="1156"/>
      <c r="M122" s="1156"/>
      <c r="N122" s="1156"/>
      <c r="O122" s="1156"/>
    </row>
    <row r="123" spans="1:15" s="1076" customFormat="1" ht="13.5" customHeight="1">
      <c r="A123" s="1156"/>
      <c r="B123" s="1156"/>
      <c r="C123" s="1156"/>
      <c r="D123" s="1156"/>
      <c r="E123" s="1156"/>
      <c r="F123" s="1156"/>
      <c r="G123" s="1156"/>
      <c r="H123" s="1156"/>
      <c r="I123" s="1156"/>
      <c r="J123" s="1156"/>
      <c r="K123" s="1156"/>
      <c r="L123" s="1156"/>
      <c r="M123" s="1156"/>
      <c r="N123" s="1156"/>
      <c r="O123" s="1156"/>
    </row>
    <row r="124" spans="1:15" s="1157" customFormat="1" ht="13.5" customHeight="1">
      <c r="A124" s="1156"/>
      <c r="B124" s="1156"/>
      <c r="C124" s="1156"/>
      <c r="D124" s="1156"/>
      <c r="E124" s="1156"/>
      <c r="F124" s="1156"/>
      <c r="G124" s="1156"/>
      <c r="H124" s="1156"/>
      <c r="I124" s="1156"/>
      <c r="J124" s="1156"/>
      <c r="K124" s="1156"/>
      <c r="L124" s="1156"/>
      <c r="M124" s="1156"/>
      <c r="N124" s="1156"/>
      <c r="O124" s="1156"/>
    </row>
    <row r="125" spans="1:15" s="1157" customFormat="1" ht="13.5" customHeight="1">
      <c r="A125" s="1156"/>
      <c r="B125" s="1156"/>
      <c r="C125" s="1156"/>
      <c r="D125" s="1156"/>
      <c r="E125" s="1156"/>
      <c r="F125" s="1156"/>
      <c r="G125" s="1156"/>
      <c r="H125" s="1156"/>
      <c r="I125" s="1156"/>
      <c r="J125" s="1156"/>
      <c r="K125" s="1156"/>
      <c r="L125" s="1156"/>
      <c r="M125" s="1156"/>
      <c r="N125" s="1156"/>
      <c r="O125" s="1156"/>
    </row>
    <row r="126" spans="1:15" s="1157" customFormat="1" ht="13.5" customHeight="1">
      <c r="A126" s="1156"/>
      <c r="B126" s="1156"/>
      <c r="C126" s="1156"/>
      <c r="D126" s="1156"/>
      <c r="E126" s="1156"/>
      <c r="F126" s="1156"/>
      <c r="G126" s="1156"/>
      <c r="H126" s="1156"/>
      <c r="I126" s="1156"/>
      <c r="J126" s="1156"/>
      <c r="K126" s="1156"/>
      <c r="L126" s="1156"/>
      <c r="M126" s="1156"/>
      <c r="N126" s="1156"/>
      <c r="O126" s="1156"/>
    </row>
    <row r="127" spans="1:15" s="1156" customFormat="1">
      <c r="A127" s="425"/>
      <c r="B127" s="425"/>
      <c r="C127" s="425"/>
      <c r="D127" s="425"/>
      <c r="E127" s="425"/>
      <c r="F127" s="425"/>
      <c r="G127" s="425"/>
      <c r="H127" s="425"/>
      <c r="I127" s="425"/>
      <c r="J127" s="425"/>
      <c r="K127" s="425"/>
      <c r="L127" s="425"/>
      <c r="M127" s="425"/>
      <c r="N127" s="425"/>
      <c r="O127" s="425"/>
    </row>
    <row r="128" spans="1:15" s="1156" customFormat="1">
      <c r="A128" s="425"/>
      <c r="B128" s="425"/>
      <c r="C128" s="425"/>
      <c r="D128" s="425"/>
      <c r="E128" s="425"/>
      <c r="F128" s="425"/>
      <c r="G128" s="425"/>
      <c r="H128" s="425"/>
      <c r="I128" s="425"/>
      <c r="J128" s="425"/>
      <c r="K128" s="425"/>
      <c r="L128" s="425"/>
      <c r="M128" s="425"/>
      <c r="N128" s="425"/>
      <c r="O128" s="425"/>
    </row>
    <row r="129" spans="1:15" s="1156" customFormat="1">
      <c r="A129" s="425"/>
      <c r="B129" s="425"/>
      <c r="C129" s="425"/>
      <c r="D129" s="425"/>
      <c r="E129" s="425"/>
      <c r="F129" s="425"/>
      <c r="G129" s="425"/>
      <c r="H129" s="425"/>
      <c r="I129" s="425"/>
      <c r="J129" s="425"/>
      <c r="K129" s="425"/>
      <c r="L129" s="425"/>
      <c r="M129" s="425"/>
      <c r="N129" s="425"/>
      <c r="O129" s="425"/>
    </row>
    <row r="130" spans="1:15" s="1156" customFormat="1">
      <c r="A130" s="425"/>
      <c r="B130" s="425"/>
      <c r="C130" s="425"/>
      <c r="D130" s="425"/>
      <c r="E130" s="425"/>
      <c r="F130" s="425"/>
      <c r="G130" s="425"/>
      <c r="H130" s="425"/>
      <c r="I130" s="425"/>
      <c r="J130" s="425"/>
      <c r="K130" s="425"/>
      <c r="L130" s="425"/>
      <c r="M130" s="425"/>
      <c r="N130" s="425"/>
      <c r="O130" s="425"/>
    </row>
    <row r="131" spans="1:15" s="1156" customFormat="1">
      <c r="A131" s="425"/>
      <c r="B131" s="425"/>
      <c r="C131" s="425"/>
      <c r="D131" s="425"/>
      <c r="E131" s="425"/>
      <c r="F131" s="425"/>
      <c r="G131" s="425"/>
      <c r="H131" s="425"/>
      <c r="I131" s="425"/>
      <c r="J131" s="425"/>
      <c r="K131" s="425"/>
      <c r="L131" s="425"/>
      <c r="M131" s="425"/>
      <c r="N131" s="425"/>
      <c r="O131" s="425"/>
    </row>
    <row r="132" spans="1:15" s="1156" customFormat="1">
      <c r="A132" s="425"/>
      <c r="B132" s="425"/>
      <c r="C132" s="425"/>
      <c r="D132" s="425"/>
      <c r="E132" s="425"/>
      <c r="F132" s="425"/>
      <c r="G132" s="425"/>
      <c r="H132" s="425"/>
      <c r="I132" s="425"/>
      <c r="J132" s="425"/>
      <c r="K132" s="425"/>
      <c r="L132" s="425"/>
      <c r="M132" s="425"/>
      <c r="N132" s="425"/>
      <c r="O132" s="425"/>
    </row>
    <row r="133" spans="1:15" s="1156" customFormat="1">
      <c r="A133" s="425"/>
      <c r="B133" s="425"/>
      <c r="C133" s="425"/>
      <c r="D133" s="425"/>
      <c r="E133" s="425"/>
      <c r="F133" s="425"/>
      <c r="G133" s="425"/>
      <c r="H133" s="425"/>
      <c r="I133" s="425"/>
      <c r="J133" s="425"/>
      <c r="K133" s="425"/>
      <c r="L133" s="425"/>
      <c r="M133" s="425"/>
      <c r="N133" s="425"/>
      <c r="O133" s="425"/>
    </row>
    <row r="134" spans="1:15" s="1156" customFormat="1">
      <c r="A134" s="425"/>
      <c r="B134" s="425"/>
      <c r="C134" s="425"/>
      <c r="D134" s="425"/>
      <c r="E134" s="425"/>
      <c r="F134" s="425"/>
      <c r="G134" s="425"/>
      <c r="H134" s="425"/>
      <c r="I134" s="425"/>
      <c r="J134" s="425"/>
      <c r="K134" s="425"/>
      <c r="L134" s="425"/>
      <c r="M134" s="425"/>
      <c r="N134" s="425"/>
      <c r="O134" s="425"/>
    </row>
  </sheetData>
  <mergeCells count="410">
    <mergeCell ref="A3:O3"/>
    <mergeCell ref="A5:B5"/>
    <mergeCell ref="C5:G5"/>
    <mergeCell ref="I5:K5"/>
    <mergeCell ref="L5:O5"/>
    <mergeCell ref="A7:J7"/>
    <mergeCell ref="K7:O7"/>
    <mergeCell ref="K8:O8"/>
    <mergeCell ref="K9:O9"/>
    <mergeCell ref="K10:O10"/>
    <mergeCell ref="A12:O12"/>
    <mergeCell ref="A13:B13"/>
    <mergeCell ref="N13:O13"/>
    <mergeCell ref="A14:B14"/>
    <mergeCell ref="N14:O14"/>
    <mergeCell ref="A16:O16"/>
    <mergeCell ref="A17:O17"/>
    <mergeCell ref="B18:D18"/>
    <mergeCell ref="E18:H18"/>
    <mergeCell ref="I18:M18"/>
    <mergeCell ref="N18:O18"/>
    <mergeCell ref="B19:D19"/>
    <mergeCell ref="E19:H19"/>
    <mergeCell ref="I19:J19"/>
    <mergeCell ref="L19:M19"/>
    <mergeCell ref="N19:O19"/>
    <mergeCell ref="B20:D20"/>
    <mergeCell ref="E20:H20"/>
    <mergeCell ref="I20:J20"/>
    <mergeCell ref="L20:M20"/>
    <mergeCell ref="N20:O20"/>
    <mergeCell ref="B21:D21"/>
    <mergeCell ref="E21:H21"/>
    <mergeCell ref="I21:J21"/>
    <mergeCell ref="L21:M21"/>
    <mergeCell ref="N21:O21"/>
    <mergeCell ref="B22:D22"/>
    <mergeCell ref="E22:H22"/>
    <mergeCell ref="I22:J22"/>
    <mergeCell ref="L22:M22"/>
    <mergeCell ref="N22:O22"/>
    <mergeCell ref="B23:D23"/>
    <mergeCell ref="E23:H23"/>
    <mergeCell ref="I23:J23"/>
    <mergeCell ref="L23:M23"/>
    <mergeCell ref="N23:O23"/>
    <mergeCell ref="B24:D24"/>
    <mergeCell ref="E24:H24"/>
    <mergeCell ref="I24:J24"/>
    <mergeCell ref="L24:M24"/>
    <mergeCell ref="N24:O24"/>
    <mergeCell ref="B25:H25"/>
    <mergeCell ref="I25:M25"/>
    <mergeCell ref="N25:O25"/>
    <mergeCell ref="B26:D26"/>
    <mergeCell ref="E26:H26"/>
    <mergeCell ref="I26:J26"/>
    <mergeCell ref="L26:M26"/>
    <mergeCell ref="N26:O26"/>
    <mergeCell ref="B27:D27"/>
    <mergeCell ref="E27:H27"/>
    <mergeCell ref="I27:J27"/>
    <mergeCell ref="L27:M27"/>
    <mergeCell ref="N27:O27"/>
    <mergeCell ref="B28:D28"/>
    <mergeCell ref="E28:H28"/>
    <mergeCell ref="I28:J28"/>
    <mergeCell ref="L28:M28"/>
    <mergeCell ref="N28:O28"/>
    <mergeCell ref="B29:D29"/>
    <mergeCell ref="E29:H29"/>
    <mergeCell ref="I29:J29"/>
    <mergeCell ref="L29:M29"/>
    <mergeCell ref="N29:O29"/>
    <mergeCell ref="B30:D30"/>
    <mergeCell ref="E30:H30"/>
    <mergeCell ref="I30:J30"/>
    <mergeCell ref="L30:M30"/>
    <mergeCell ref="N30:O30"/>
    <mergeCell ref="B31:D31"/>
    <mergeCell ref="E31:H31"/>
    <mergeCell ref="I31:J31"/>
    <mergeCell ref="L31:M31"/>
    <mergeCell ref="N31:O31"/>
    <mergeCell ref="B32:H32"/>
    <mergeCell ref="I32:M32"/>
    <mergeCell ref="N32:O32"/>
    <mergeCell ref="B33:D33"/>
    <mergeCell ref="E33:H33"/>
    <mergeCell ref="I33:J33"/>
    <mergeCell ref="L33:M33"/>
    <mergeCell ref="N33:O33"/>
    <mergeCell ref="B34:D34"/>
    <mergeCell ref="E34:H34"/>
    <mergeCell ref="I34:J34"/>
    <mergeCell ref="L34:M34"/>
    <mergeCell ref="N34:O34"/>
    <mergeCell ref="B35:D35"/>
    <mergeCell ref="E35:H35"/>
    <mergeCell ref="I35:J35"/>
    <mergeCell ref="L35:M35"/>
    <mergeCell ref="N35:O35"/>
    <mergeCell ref="B36:D36"/>
    <mergeCell ref="E36:H36"/>
    <mergeCell ref="I36:J36"/>
    <mergeCell ref="L36:M36"/>
    <mergeCell ref="N36:O36"/>
    <mergeCell ref="B37:D37"/>
    <mergeCell ref="E37:H37"/>
    <mergeCell ref="I37:J37"/>
    <mergeCell ref="L37:M37"/>
    <mergeCell ref="N37:O37"/>
    <mergeCell ref="B38:D38"/>
    <mergeCell ref="E38:H38"/>
    <mergeCell ref="I38:J38"/>
    <mergeCell ref="L38:M38"/>
    <mergeCell ref="N38:O38"/>
    <mergeCell ref="B39:H39"/>
    <mergeCell ref="I39:M39"/>
    <mergeCell ref="N39:O39"/>
    <mergeCell ref="B40:D40"/>
    <mergeCell ref="E40:H40"/>
    <mergeCell ref="I40:J40"/>
    <mergeCell ref="L40:M40"/>
    <mergeCell ref="N40:O40"/>
    <mergeCell ref="B41:D41"/>
    <mergeCell ref="E41:H41"/>
    <mergeCell ref="I41:J41"/>
    <mergeCell ref="L41:M41"/>
    <mergeCell ref="N41:O41"/>
    <mergeCell ref="B42:D42"/>
    <mergeCell ref="E42:H42"/>
    <mergeCell ref="I42:J42"/>
    <mergeCell ref="L42:M42"/>
    <mergeCell ref="N42:O42"/>
    <mergeCell ref="B43:D43"/>
    <mergeCell ref="E43:H43"/>
    <mergeCell ref="I43:J43"/>
    <mergeCell ref="L43:M43"/>
    <mergeCell ref="N43:O43"/>
    <mergeCell ref="B44:D44"/>
    <mergeCell ref="E44:H44"/>
    <mergeCell ref="I44:J44"/>
    <mergeCell ref="L44:M44"/>
    <mergeCell ref="N44:O44"/>
    <mergeCell ref="B45:D45"/>
    <mergeCell ref="E45:H45"/>
    <mergeCell ref="I45:J45"/>
    <mergeCell ref="L45:M45"/>
    <mergeCell ref="N45:O45"/>
    <mergeCell ref="B46:H46"/>
    <mergeCell ref="I46:M46"/>
    <mergeCell ref="N46:O46"/>
    <mergeCell ref="B47:D47"/>
    <mergeCell ref="E47:H47"/>
    <mergeCell ref="I47:J47"/>
    <mergeCell ref="L47:M47"/>
    <mergeCell ref="N47:O47"/>
    <mergeCell ref="B48:D48"/>
    <mergeCell ref="E48:H48"/>
    <mergeCell ref="I48:J48"/>
    <mergeCell ref="L48:M48"/>
    <mergeCell ref="N48:O48"/>
    <mergeCell ref="B49:D49"/>
    <mergeCell ref="E49:H49"/>
    <mergeCell ref="I49:J49"/>
    <mergeCell ref="L49:M49"/>
    <mergeCell ref="N49:O49"/>
    <mergeCell ref="B50:D50"/>
    <mergeCell ref="E50:H50"/>
    <mergeCell ref="I50:J50"/>
    <mergeCell ref="L50:M50"/>
    <mergeCell ref="N50:O50"/>
    <mergeCell ref="B51:D51"/>
    <mergeCell ref="E51:H51"/>
    <mergeCell ref="I51:J51"/>
    <mergeCell ref="L51:M51"/>
    <mergeCell ref="N51:O51"/>
    <mergeCell ref="B52:D52"/>
    <mergeCell ref="E52:H52"/>
    <mergeCell ref="I52:J52"/>
    <mergeCell ref="L52:M52"/>
    <mergeCell ref="N52:O52"/>
    <mergeCell ref="B53:H53"/>
    <mergeCell ref="I53:M53"/>
    <mergeCell ref="N53:O53"/>
    <mergeCell ref="B54:D54"/>
    <mergeCell ref="E54:H54"/>
    <mergeCell ref="I54:J54"/>
    <mergeCell ref="L54:M54"/>
    <mergeCell ref="N54:O54"/>
    <mergeCell ref="B55:D55"/>
    <mergeCell ref="E55:H55"/>
    <mergeCell ref="I55:J55"/>
    <mergeCell ref="L55:M55"/>
    <mergeCell ref="N55:O55"/>
    <mergeCell ref="B56:D56"/>
    <mergeCell ref="E56:H56"/>
    <mergeCell ref="I56:J56"/>
    <mergeCell ref="L56:M56"/>
    <mergeCell ref="N56:O56"/>
    <mergeCell ref="B57:D57"/>
    <mergeCell ref="E57:H57"/>
    <mergeCell ref="I57:J57"/>
    <mergeCell ref="L57:M57"/>
    <mergeCell ref="N57:O57"/>
    <mergeCell ref="B58:D58"/>
    <mergeCell ref="E58:H58"/>
    <mergeCell ref="I58:J58"/>
    <mergeCell ref="L58:M58"/>
    <mergeCell ref="N58:O58"/>
    <mergeCell ref="B59:D59"/>
    <mergeCell ref="E59:H59"/>
    <mergeCell ref="I59:J59"/>
    <mergeCell ref="L59:M59"/>
    <mergeCell ref="N59:O59"/>
    <mergeCell ref="B60:H60"/>
    <mergeCell ref="I60:M60"/>
    <mergeCell ref="N60:O60"/>
    <mergeCell ref="B62:D62"/>
    <mergeCell ref="E62:H62"/>
    <mergeCell ref="I62:M62"/>
    <mergeCell ref="N62:O62"/>
    <mergeCell ref="B63:D63"/>
    <mergeCell ref="E63:H63"/>
    <mergeCell ref="I63:J63"/>
    <mergeCell ref="L63:M63"/>
    <mergeCell ref="N63:O63"/>
    <mergeCell ref="B64:D64"/>
    <mergeCell ref="E64:H64"/>
    <mergeCell ref="I64:J64"/>
    <mergeCell ref="L64:M64"/>
    <mergeCell ref="N64:O64"/>
    <mergeCell ref="B65:D65"/>
    <mergeCell ref="E65:H65"/>
    <mergeCell ref="I65:J65"/>
    <mergeCell ref="L65:M65"/>
    <mergeCell ref="N65:O65"/>
    <mergeCell ref="B66:D66"/>
    <mergeCell ref="E66:H66"/>
    <mergeCell ref="I66:J66"/>
    <mergeCell ref="L66:M66"/>
    <mergeCell ref="N66:O66"/>
    <mergeCell ref="B67:D67"/>
    <mergeCell ref="E67:H67"/>
    <mergeCell ref="I67:J67"/>
    <mergeCell ref="L67:M67"/>
    <mergeCell ref="N67:O67"/>
    <mergeCell ref="B68:D68"/>
    <mergeCell ref="E68:H68"/>
    <mergeCell ref="I68:J68"/>
    <mergeCell ref="L68:M68"/>
    <mergeCell ref="N68:O68"/>
    <mergeCell ref="B69:H69"/>
    <mergeCell ref="I69:M69"/>
    <mergeCell ref="N69:O69"/>
    <mergeCell ref="B70:D70"/>
    <mergeCell ref="E70:H70"/>
    <mergeCell ref="I70:J70"/>
    <mergeCell ref="L70:M70"/>
    <mergeCell ref="N70:O70"/>
    <mergeCell ref="B71:D71"/>
    <mergeCell ref="E71:H71"/>
    <mergeCell ref="I71:J71"/>
    <mergeCell ref="L71:M71"/>
    <mergeCell ref="N71:O71"/>
    <mergeCell ref="B72:D72"/>
    <mergeCell ref="E72:H72"/>
    <mergeCell ref="I72:J72"/>
    <mergeCell ref="L72:M72"/>
    <mergeCell ref="N72:O72"/>
    <mergeCell ref="B73:D73"/>
    <mergeCell ref="E73:H73"/>
    <mergeCell ref="I73:J73"/>
    <mergeCell ref="L73:M73"/>
    <mergeCell ref="N73:O73"/>
    <mergeCell ref="B74:D74"/>
    <mergeCell ref="E74:H74"/>
    <mergeCell ref="I74:J74"/>
    <mergeCell ref="L74:M74"/>
    <mergeCell ref="N74:O74"/>
    <mergeCell ref="B75:D75"/>
    <mergeCell ref="E75:H75"/>
    <mergeCell ref="I75:J75"/>
    <mergeCell ref="L75:M75"/>
    <mergeCell ref="N75:O75"/>
    <mergeCell ref="B76:H76"/>
    <mergeCell ref="I76:M76"/>
    <mergeCell ref="N76:O76"/>
    <mergeCell ref="B77:D77"/>
    <mergeCell ref="E77:H77"/>
    <mergeCell ref="I77:J77"/>
    <mergeCell ref="L77:M77"/>
    <mergeCell ref="N77:O77"/>
    <mergeCell ref="B78:D78"/>
    <mergeCell ref="E78:H78"/>
    <mergeCell ref="I78:J78"/>
    <mergeCell ref="L78:M78"/>
    <mergeCell ref="N78:O78"/>
    <mergeCell ref="B79:D79"/>
    <mergeCell ref="E79:H79"/>
    <mergeCell ref="I79:J79"/>
    <mergeCell ref="L79:M79"/>
    <mergeCell ref="N79:O79"/>
    <mergeCell ref="B80:D80"/>
    <mergeCell ref="E80:H80"/>
    <mergeCell ref="I80:J80"/>
    <mergeCell ref="L80:M80"/>
    <mergeCell ref="N80:O80"/>
    <mergeCell ref="B81:D81"/>
    <mergeCell ref="E81:H81"/>
    <mergeCell ref="I81:J81"/>
    <mergeCell ref="L81:M81"/>
    <mergeCell ref="N81:O81"/>
    <mergeCell ref="B82:D82"/>
    <mergeCell ref="E82:H82"/>
    <mergeCell ref="I82:J82"/>
    <mergeCell ref="L82:M82"/>
    <mergeCell ref="N82:O82"/>
    <mergeCell ref="B83:H83"/>
    <mergeCell ref="I83:M83"/>
    <mergeCell ref="N83:O83"/>
    <mergeCell ref="B84:D84"/>
    <mergeCell ref="E84:H84"/>
    <mergeCell ref="I84:J84"/>
    <mergeCell ref="L84:M84"/>
    <mergeCell ref="N84:O84"/>
    <mergeCell ref="B85:D85"/>
    <mergeCell ref="E85:H85"/>
    <mergeCell ref="I85:J85"/>
    <mergeCell ref="L85:M85"/>
    <mergeCell ref="N85:O85"/>
    <mergeCell ref="B86:D86"/>
    <mergeCell ref="E86:H86"/>
    <mergeCell ref="I86:J86"/>
    <mergeCell ref="L86:M86"/>
    <mergeCell ref="N86:O86"/>
    <mergeCell ref="B87:D87"/>
    <mergeCell ref="E87:H87"/>
    <mergeCell ref="I87:J87"/>
    <mergeCell ref="L87:M87"/>
    <mergeCell ref="N87:O87"/>
    <mergeCell ref="B88:D88"/>
    <mergeCell ref="E88:H88"/>
    <mergeCell ref="I88:J88"/>
    <mergeCell ref="L88:M88"/>
    <mergeCell ref="N88:O88"/>
    <mergeCell ref="B89:D89"/>
    <mergeCell ref="E89:H89"/>
    <mergeCell ref="I89:J89"/>
    <mergeCell ref="L89:M89"/>
    <mergeCell ref="N89:O89"/>
    <mergeCell ref="B90:H90"/>
    <mergeCell ref="I90:M90"/>
    <mergeCell ref="N90:O90"/>
    <mergeCell ref="B91:D91"/>
    <mergeCell ref="E91:H91"/>
    <mergeCell ref="I91:J91"/>
    <mergeCell ref="L91:M91"/>
    <mergeCell ref="N91:O91"/>
    <mergeCell ref="B92:D92"/>
    <mergeCell ref="E92:H92"/>
    <mergeCell ref="I92:J92"/>
    <mergeCell ref="L92:M92"/>
    <mergeCell ref="N92:O92"/>
    <mergeCell ref="B93:D93"/>
    <mergeCell ref="E93:H93"/>
    <mergeCell ref="I93:J93"/>
    <mergeCell ref="L93:M93"/>
    <mergeCell ref="N93:O93"/>
    <mergeCell ref="B94:D94"/>
    <mergeCell ref="E94:H94"/>
    <mergeCell ref="I94:J94"/>
    <mergeCell ref="L94:M94"/>
    <mergeCell ref="N94:O94"/>
    <mergeCell ref="B95:D95"/>
    <mergeCell ref="E95:H95"/>
    <mergeCell ref="I95:J95"/>
    <mergeCell ref="L95:M95"/>
    <mergeCell ref="N95:O95"/>
    <mergeCell ref="B96:D96"/>
    <mergeCell ref="E96:H96"/>
    <mergeCell ref="I96:J96"/>
    <mergeCell ref="L96:M96"/>
    <mergeCell ref="N96:O96"/>
    <mergeCell ref="B97:H97"/>
    <mergeCell ref="I97:M97"/>
    <mergeCell ref="N97:O97"/>
    <mergeCell ref="B100:O100"/>
    <mergeCell ref="B101:O101"/>
    <mergeCell ref="F98:M99"/>
    <mergeCell ref="N98:O99"/>
    <mergeCell ref="A104:D105"/>
    <mergeCell ref="A106:C107"/>
    <mergeCell ref="D106:D107"/>
    <mergeCell ref="E106:G107"/>
    <mergeCell ref="H106:H107"/>
    <mergeCell ref="I106:O107"/>
    <mergeCell ref="B114:O115"/>
    <mergeCell ref="A19:A25"/>
    <mergeCell ref="A26:A32"/>
    <mergeCell ref="A33:A39"/>
    <mergeCell ref="A40:A46"/>
    <mergeCell ref="A47:A53"/>
    <mergeCell ref="A54:A60"/>
    <mergeCell ref="A63:A69"/>
    <mergeCell ref="A70:A76"/>
    <mergeCell ref="A77:A83"/>
    <mergeCell ref="A84:A90"/>
    <mergeCell ref="A91:A97"/>
  </mergeCells>
  <phoneticPr fontId="24"/>
  <printOptions horizontalCentered="1"/>
  <pageMargins left="0.39370078740157483" right="0.39370078740157483" top="0.59055118110236227" bottom="0.39370078740157483" header="0.27559055118110237" footer="0.43307086614173229"/>
  <pageSetup paperSize="9" scale="91" fitToWidth="1" fitToHeight="1" orientation="portrait" usePrinterDefaults="1" blackAndWhite="1" r:id="rId1"/>
  <headerFooter alignWithMargins="0">
    <oddHeader>&amp;R&amp;A</oddHeader>
  </headerFooter>
  <rowBreaks count="1" manualBreakCount="1">
    <brk id="61" max="14" man="1"/>
  </rowBreaks>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B1:BU81"/>
  <sheetViews>
    <sheetView showGridLines="0" view="pageBreakPreview" zoomScaleNormal="70" zoomScaleSheetLayoutView="100" workbookViewId="0">
      <selection activeCell="AP2" sqref="AP2:BE2"/>
    </sheetView>
  </sheetViews>
  <sheetFormatPr defaultColWidth="4.875" defaultRowHeight="20.25" customHeight="1"/>
  <cols>
    <col min="1" max="1" width="1.75" style="1216" customWidth="1"/>
    <col min="2" max="5" width="6.375" style="1216" customWidth="1"/>
    <col min="6" max="6" width="18.375" style="1216" hidden="1" customWidth="1"/>
    <col min="7" max="58" width="6.25" style="1216" customWidth="1"/>
    <col min="59" max="16384" width="4.875" style="1216"/>
  </cols>
  <sheetData>
    <row r="1" spans="2:64" s="1217" customFormat="1" ht="20.25" customHeight="1">
      <c r="C1" s="1235" t="s">
        <v>517</v>
      </c>
      <c r="D1" s="1235"/>
      <c r="E1" s="1235"/>
      <c r="F1" s="1235"/>
      <c r="G1" s="1235"/>
      <c r="H1" s="1284" t="s">
        <v>625</v>
      </c>
      <c r="J1" s="1284"/>
      <c r="L1" s="1235"/>
      <c r="M1" s="1235"/>
      <c r="N1" s="1235"/>
      <c r="O1" s="1235"/>
      <c r="P1" s="1235"/>
      <c r="Q1" s="1235"/>
      <c r="R1" s="1235"/>
      <c r="AM1" s="1430"/>
      <c r="AN1" s="1323"/>
      <c r="AO1" s="1323" t="s">
        <v>636</v>
      </c>
      <c r="AP1" s="1433" t="s">
        <v>91</v>
      </c>
      <c r="AQ1" s="1434"/>
      <c r="AR1" s="1434"/>
      <c r="AS1" s="1434"/>
      <c r="AT1" s="1434"/>
      <c r="AU1" s="1434"/>
      <c r="AV1" s="1434"/>
      <c r="AW1" s="1434"/>
      <c r="AX1" s="1434"/>
      <c r="AY1" s="1434"/>
      <c r="AZ1" s="1434"/>
      <c r="BA1" s="1434"/>
      <c r="BB1" s="1434"/>
      <c r="BC1" s="1434"/>
      <c r="BD1" s="1434"/>
      <c r="BE1" s="1434"/>
      <c r="BF1" s="1323" t="s">
        <v>579</v>
      </c>
    </row>
    <row r="2" spans="2:64" s="1217" customFormat="1" ht="20.25" customHeight="1">
      <c r="C2" s="1235"/>
      <c r="D2" s="1235"/>
      <c r="E2" s="1235"/>
      <c r="F2" s="1235"/>
      <c r="G2" s="1235"/>
      <c r="J2" s="1284"/>
      <c r="L2" s="1235"/>
      <c r="M2" s="1235"/>
      <c r="N2" s="1235"/>
      <c r="O2" s="1235"/>
      <c r="P2" s="1235"/>
      <c r="Q2" s="1235"/>
      <c r="R2" s="1235"/>
      <c r="Y2" s="1323" t="s">
        <v>373</v>
      </c>
      <c r="Z2" s="1422">
        <v>6</v>
      </c>
      <c r="AA2" s="1422"/>
      <c r="AB2" s="1323" t="s">
        <v>515</v>
      </c>
      <c r="AC2" s="1423">
        <f>IF(Z2=0,"",YEAR(DATE(2018+Z2,1,1)))</f>
        <v>2024</v>
      </c>
      <c r="AD2" s="1423"/>
      <c r="AE2" s="1218" t="s">
        <v>592</v>
      </c>
      <c r="AF2" s="1218" t="s">
        <v>2</v>
      </c>
      <c r="AG2" s="1422">
        <v>4</v>
      </c>
      <c r="AH2" s="1422"/>
      <c r="AI2" s="1218" t="s">
        <v>119</v>
      </c>
      <c r="AM2" s="1430"/>
      <c r="AN2" s="1323"/>
      <c r="AO2" s="1323" t="s">
        <v>637</v>
      </c>
      <c r="AP2" s="1422" t="s">
        <v>639</v>
      </c>
      <c r="AQ2" s="1422"/>
      <c r="AR2" s="1422"/>
      <c r="AS2" s="1422"/>
      <c r="AT2" s="1422"/>
      <c r="AU2" s="1422"/>
      <c r="AV2" s="1422"/>
      <c r="AW2" s="1422"/>
      <c r="AX2" s="1422"/>
      <c r="AY2" s="1422"/>
      <c r="AZ2" s="1422"/>
      <c r="BA2" s="1422"/>
      <c r="BB2" s="1422"/>
      <c r="BC2" s="1422"/>
      <c r="BD2" s="1422"/>
      <c r="BE2" s="1422"/>
      <c r="BF2" s="1323" t="s">
        <v>579</v>
      </c>
    </row>
    <row r="3" spans="2:64" s="1218" customFormat="1" ht="20.25" customHeight="1">
      <c r="G3" s="1284"/>
      <c r="J3" s="1284"/>
      <c r="L3" s="1323"/>
      <c r="M3" s="1323"/>
      <c r="N3" s="1323"/>
      <c r="O3" s="1323"/>
      <c r="P3" s="1323"/>
      <c r="Q3" s="1323"/>
      <c r="R3" s="1323"/>
      <c r="Z3" s="1275"/>
      <c r="AA3" s="1275"/>
      <c r="AB3" s="1275"/>
      <c r="AC3" s="1428"/>
      <c r="AD3" s="1275"/>
      <c r="BA3" s="1478" t="s">
        <v>212</v>
      </c>
      <c r="BB3" s="1490" t="s">
        <v>403</v>
      </c>
      <c r="BC3" s="1504"/>
      <c r="BD3" s="1504"/>
      <c r="BE3" s="1516"/>
      <c r="BF3" s="1323"/>
    </row>
    <row r="4" spans="2:64" s="1218" customFormat="1" ht="18.75">
      <c r="G4" s="1284"/>
      <c r="J4" s="1284"/>
      <c r="L4" s="1323"/>
      <c r="M4" s="1323"/>
      <c r="N4" s="1323"/>
      <c r="O4" s="1323"/>
      <c r="P4" s="1323"/>
      <c r="Q4" s="1323"/>
      <c r="R4" s="1323"/>
      <c r="Z4" s="1423"/>
      <c r="AA4" s="1423"/>
      <c r="AG4" s="1217"/>
      <c r="AH4" s="1217"/>
      <c r="AI4" s="1217"/>
      <c r="AJ4" s="1217"/>
      <c r="AK4" s="1217"/>
      <c r="AL4" s="1217"/>
      <c r="AM4" s="1217"/>
      <c r="AN4" s="1217"/>
      <c r="AO4" s="1217"/>
      <c r="AP4" s="1217"/>
      <c r="AQ4" s="1217"/>
      <c r="AR4" s="1217"/>
      <c r="AS4" s="1217"/>
      <c r="AT4" s="1217"/>
      <c r="AU4" s="1217"/>
      <c r="AV4" s="1217"/>
      <c r="AW4" s="1217"/>
      <c r="AX4" s="1217"/>
      <c r="AY4" s="1217"/>
      <c r="AZ4" s="1217"/>
      <c r="BA4" s="1478" t="s">
        <v>641</v>
      </c>
      <c r="BB4" s="1490" t="s">
        <v>642</v>
      </c>
      <c r="BC4" s="1504"/>
      <c r="BD4" s="1504"/>
      <c r="BE4" s="1516"/>
      <c r="BF4" s="1309"/>
    </row>
    <row r="5" spans="2:64" s="1218" customFormat="1" ht="6.75" customHeight="1">
      <c r="C5" s="1217"/>
      <c r="D5" s="1217"/>
      <c r="E5" s="1217"/>
      <c r="F5" s="1217"/>
      <c r="G5" s="1235"/>
      <c r="H5" s="1217"/>
      <c r="I5" s="1217"/>
      <c r="J5" s="1235"/>
      <c r="K5" s="1217"/>
      <c r="L5" s="1309"/>
      <c r="M5" s="1309"/>
      <c r="N5" s="1309"/>
      <c r="O5" s="1309"/>
      <c r="P5" s="1309"/>
      <c r="Q5" s="1309"/>
      <c r="R5" s="1309"/>
      <c r="S5" s="1217"/>
      <c r="T5" s="1217"/>
      <c r="U5" s="1217"/>
      <c r="V5" s="1217"/>
      <c r="W5" s="1217"/>
      <c r="X5" s="1217"/>
      <c r="Y5" s="1217"/>
      <c r="Z5" s="1313"/>
      <c r="AA5" s="1313"/>
      <c r="AB5" s="1217"/>
      <c r="AC5" s="1217"/>
      <c r="AD5" s="1217"/>
      <c r="AE5" s="1217"/>
      <c r="AG5" s="1217"/>
      <c r="AH5" s="1217"/>
      <c r="AI5" s="1217"/>
      <c r="AJ5" s="1217"/>
      <c r="AK5" s="1217"/>
      <c r="AL5" s="1217"/>
      <c r="AM5" s="1217"/>
      <c r="AN5" s="1217"/>
      <c r="AO5" s="1217"/>
      <c r="AP5" s="1217"/>
      <c r="AQ5" s="1217"/>
      <c r="AR5" s="1217"/>
      <c r="AS5" s="1217"/>
      <c r="AT5" s="1217"/>
      <c r="AU5" s="1217"/>
      <c r="AV5" s="1217"/>
      <c r="AW5" s="1217"/>
      <c r="AX5" s="1217"/>
      <c r="AY5" s="1217"/>
      <c r="AZ5" s="1217"/>
      <c r="BA5" s="1217"/>
      <c r="BB5" s="1217"/>
      <c r="BC5" s="1217"/>
      <c r="BD5" s="1217"/>
      <c r="BE5" s="1309"/>
      <c r="BF5" s="1309"/>
    </row>
    <row r="6" spans="2:64" s="1218" customFormat="1" ht="20.25" customHeight="1">
      <c r="C6" s="1217"/>
      <c r="D6" s="1217"/>
      <c r="E6" s="1217"/>
      <c r="F6" s="1217"/>
      <c r="G6" s="1235"/>
      <c r="H6" s="1217"/>
      <c r="I6" s="1217"/>
      <c r="J6" s="1235"/>
      <c r="K6" s="1217"/>
      <c r="L6" s="1309"/>
      <c r="M6" s="1309"/>
      <c r="N6" s="1309"/>
      <c r="O6" s="1309"/>
      <c r="P6" s="1309"/>
      <c r="Q6" s="1309"/>
      <c r="R6" s="1309"/>
      <c r="S6" s="1217"/>
      <c r="T6" s="1217"/>
      <c r="U6" s="1217"/>
      <c r="V6" s="1217"/>
      <c r="W6" s="1217"/>
      <c r="X6" s="1217"/>
      <c r="Y6" s="1217"/>
      <c r="Z6" s="1313"/>
      <c r="AA6" s="1313"/>
      <c r="AB6" s="1217"/>
      <c r="AC6" s="1217"/>
      <c r="AD6" s="1217"/>
      <c r="AE6" s="1217"/>
      <c r="AG6" s="1217"/>
      <c r="AH6" s="1217"/>
      <c r="AI6" s="1217"/>
      <c r="AJ6" s="1217"/>
      <c r="AK6" s="1217"/>
      <c r="AL6" s="1217" t="s">
        <v>485</v>
      </c>
      <c r="AM6" s="1217"/>
      <c r="AN6" s="1217"/>
      <c r="AO6" s="1217"/>
      <c r="AP6" s="1217"/>
      <c r="AQ6" s="1217"/>
      <c r="AR6" s="1217"/>
      <c r="AS6" s="1217"/>
      <c r="AT6" s="1220"/>
      <c r="AU6" s="1220"/>
      <c r="AV6" s="1435"/>
      <c r="AW6" s="1217"/>
      <c r="AX6" s="1444">
        <v>40</v>
      </c>
      <c r="AY6" s="1458"/>
      <c r="AZ6" s="1435" t="s">
        <v>643</v>
      </c>
      <c r="BA6" s="1217"/>
      <c r="BB6" s="1444">
        <v>160</v>
      </c>
      <c r="BC6" s="1458"/>
      <c r="BD6" s="1435" t="s">
        <v>644</v>
      </c>
      <c r="BE6" s="1217"/>
      <c r="BF6" s="1309"/>
    </row>
    <row r="7" spans="2:64" s="1218" customFormat="1" ht="6.75" customHeight="1">
      <c r="C7" s="1217"/>
      <c r="D7" s="1217"/>
      <c r="E7" s="1217"/>
      <c r="F7" s="1217"/>
      <c r="G7" s="1235"/>
      <c r="H7" s="1217"/>
      <c r="I7" s="1217"/>
      <c r="J7" s="1235"/>
      <c r="K7" s="1217"/>
      <c r="L7" s="1309"/>
      <c r="M7" s="1309"/>
      <c r="N7" s="1309"/>
      <c r="O7" s="1309"/>
      <c r="P7" s="1309"/>
      <c r="Q7" s="1309"/>
      <c r="R7" s="1309"/>
      <c r="S7" s="1217"/>
      <c r="T7" s="1217"/>
      <c r="U7" s="1217"/>
      <c r="V7" s="1217"/>
      <c r="W7" s="1217"/>
      <c r="X7" s="1217"/>
      <c r="Y7" s="1217"/>
      <c r="Z7" s="1313"/>
      <c r="AA7" s="1313"/>
      <c r="AB7" s="1217"/>
      <c r="AC7" s="1217"/>
      <c r="AD7" s="1217"/>
      <c r="AE7" s="1217"/>
      <c r="AG7" s="1217"/>
      <c r="AH7" s="1217"/>
      <c r="AI7" s="1217"/>
      <c r="AJ7" s="1217"/>
      <c r="AK7" s="1217"/>
      <c r="AL7" s="1217"/>
      <c r="AM7" s="1217"/>
      <c r="AN7" s="1217"/>
      <c r="AO7" s="1217"/>
      <c r="AP7" s="1217"/>
      <c r="AQ7" s="1217"/>
      <c r="AR7" s="1217"/>
      <c r="AS7" s="1217"/>
      <c r="AT7" s="1217"/>
      <c r="AU7" s="1217"/>
      <c r="AV7" s="1217"/>
      <c r="AW7" s="1217"/>
      <c r="AX7" s="1217"/>
      <c r="AY7" s="1217"/>
      <c r="AZ7" s="1217"/>
      <c r="BA7" s="1217"/>
      <c r="BB7" s="1217"/>
      <c r="BC7" s="1217"/>
      <c r="BD7" s="1217"/>
      <c r="BE7" s="1309"/>
      <c r="BF7" s="1309"/>
    </row>
    <row r="8" spans="2:64" s="1218" customFormat="1" ht="20.25" customHeight="1">
      <c r="B8" s="169"/>
      <c r="C8" s="169"/>
      <c r="D8" s="169"/>
      <c r="E8" s="169"/>
      <c r="F8" s="169"/>
      <c r="G8" s="1285"/>
      <c r="H8" s="1285"/>
      <c r="I8" s="1285"/>
      <c r="J8" s="169"/>
      <c r="K8" s="169"/>
      <c r="L8" s="1285"/>
      <c r="M8" s="1285"/>
      <c r="N8" s="1285"/>
      <c r="O8" s="169"/>
      <c r="P8" s="1285"/>
      <c r="Q8" s="1285"/>
      <c r="R8" s="1285"/>
      <c r="S8" s="1382"/>
      <c r="T8" s="1396"/>
      <c r="U8" s="1396"/>
      <c r="V8" s="168"/>
      <c r="Z8" s="1313"/>
      <c r="AA8" s="1427"/>
      <c r="AB8" s="1235"/>
      <c r="AC8" s="1313"/>
      <c r="AD8" s="1313"/>
      <c r="AE8" s="1313"/>
      <c r="AF8" s="1423"/>
      <c r="AG8" s="1314"/>
      <c r="AH8" s="1314"/>
      <c r="AI8" s="1314"/>
      <c r="AJ8" s="1217"/>
      <c r="AK8" s="1309"/>
      <c r="AL8" s="1427"/>
      <c r="AM8" s="1427"/>
      <c r="AN8" s="1235"/>
      <c r="AO8" s="1220"/>
      <c r="AP8" s="1220"/>
      <c r="AQ8" s="1220"/>
      <c r="AR8" s="333"/>
      <c r="AS8" s="333"/>
      <c r="AT8" s="1217"/>
      <c r="AU8" s="1436"/>
      <c r="AV8" s="1436"/>
      <c r="AW8" s="169"/>
      <c r="AX8" s="1217"/>
      <c r="AY8" s="1217" t="s">
        <v>248</v>
      </c>
      <c r="AZ8" s="1217"/>
      <c r="BA8" s="1217"/>
      <c r="BB8" s="1491">
        <f>DAY(EOMONTH(DATE(AC2,AG2,1),0))</f>
        <v>30</v>
      </c>
      <c r="BC8" s="1505"/>
      <c r="BD8" s="1217" t="s">
        <v>394</v>
      </c>
      <c r="BE8" s="1217"/>
      <c r="BF8" s="1217"/>
      <c r="BJ8" s="1323"/>
      <c r="BK8" s="1323"/>
      <c r="BL8" s="1323"/>
    </row>
    <row r="9" spans="2:64" s="1218" customFormat="1" ht="6" customHeight="1">
      <c r="B9" s="1220"/>
      <c r="C9" s="1220"/>
      <c r="D9" s="1220"/>
      <c r="E9" s="1220"/>
      <c r="F9" s="1220"/>
      <c r="G9" s="169"/>
      <c r="H9" s="1285"/>
      <c r="I9" s="1220"/>
      <c r="J9" s="1220"/>
      <c r="K9" s="1220"/>
      <c r="L9" s="169"/>
      <c r="M9" s="1285"/>
      <c r="N9" s="1220"/>
      <c r="O9" s="1220"/>
      <c r="P9" s="169"/>
      <c r="Q9" s="1220"/>
      <c r="R9" s="1220"/>
      <c r="S9" s="1220"/>
      <c r="T9" s="1220"/>
      <c r="U9" s="1220"/>
      <c r="V9" s="1220"/>
      <c r="Z9" s="1217"/>
      <c r="AA9" s="1217"/>
      <c r="AB9" s="1217"/>
      <c r="AC9" s="1217"/>
      <c r="AD9" s="1217"/>
      <c r="AE9" s="1217"/>
      <c r="AG9" s="1313"/>
      <c r="AH9" s="1217"/>
      <c r="AI9" s="1217"/>
      <c r="AJ9" s="1314"/>
      <c r="AK9" s="1217"/>
      <c r="AL9" s="1217"/>
      <c r="AM9" s="1217"/>
      <c r="AN9" s="1217"/>
      <c r="AO9" s="1217"/>
      <c r="AP9" s="1217"/>
      <c r="AQ9" s="1313"/>
      <c r="AR9" s="1313"/>
      <c r="AS9" s="1313"/>
      <c r="AT9" s="1217"/>
      <c r="AU9" s="1217"/>
      <c r="AV9" s="1217"/>
      <c r="AW9" s="1217"/>
      <c r="AX9" s="1217"/>
      <c r="AY9" s="1217"/>
      <c r="AZ9" s="1217"/>
      <c r="BA9" s="1217"/>
      <c r="BB9" s="1217"/>
      <c r="BC9" s="1217"/>
      <c r="BD9" s="1217"/>
      <c r="BE9" s="1217"/>
      <c r="BF9" s="1217"/>
      <c r="BJ9" s="1323"/>
      <c r="BK9" s="1323"/>
      <c r="BL9" s="1323"/>
    </row>
    <row r="10" spans="2:64" s="1218" customFormat="1" ht="18.75">
      <c r="B10" s="169"/>
      <c r="C10" s="169"/>
      <c r="D10" s="169"/>
      <c r="E10" s="169"/>
      <c r="F10" s="169"/>
      <c r="G10" s="1285"/>
      <c r="H10" s="1285"/>
      <c r="I10" s="1285"/>
      <c r="J10" s="169"/>
      <c r="K10" s="169"/>
      <c r="L10" s="1285"/>
      <c r="M10" s="1285"/>
      <c r="N10" s="1285"/>
      <c r="O10" s="169"/>
      <c r="P10" s="1285"/>
      <c r="Q10" s="1285"/>
      <c r="R10" s="1285"/>
      <c r="S10" s="1382"/>
      <c r="T10" s="1396"/>
      <c r="U10" s="1396"/>
      <c r="V10" s="168"/>
      <c r="Z10" s="1313"/>
      <c r="AA10" s="1427"/>
      <c r="AB10" s="1235"/>
      <c r="AC10" s="1313"/>
      <c r="AD10" s="1313"/>
      <c r="AE10" s="1313"/>
      <c r="AG10" s="1314"/>
      <c r="AH10" s="1314"/>
      <c r="AI10" s="1314"/>
      <c r="AJ10" s="1217"/>
      <c r="AK10" s="1309"/>
      <c r="AL10" s="1427"/>
      <c r="AM10" s="1217"/>
      <c r="AN10" s="1217"/>
      <c r="AO10" s="1431"/>
      <c r="AP10" s="1431"/>
      <c r="AQ10" s="1431"/>
      <c r="AR10" s="1435"/>
      <c r="AS10" s="1313"/>
      <c r="AT10" s="1313"/>
      <c r="AU10" s="1313"/>
      <c r="AV10" s="1217"/>
      <c r="AW10" s="1217"/>
      <c r="AX10" s="337"/>
      <c r="AY10" s="337"/>
      <c r="AZ10" s="1309" t="s">
        <v>646</v>
      </c>
      <c r="BA10" s="1217"/>
      <c r="BB10" s="1444">
        <v>1</v>
      </c>
      <c r="BC10" s="1506"/>
      <c r="BD10" s="1458"/>
      <c r="BE10" s="1517" t="s">
        <v>348</v>
      </c>
      <c r="BF10" s="1217"/>
      <c r="BJ10" s="1323"/>
      <c r="BK10" s="1323"/>
      <c r="BL10" s="1323"/>
    </row>
    <row r="11" spans="2:64" s="1218" customFormat="1" ht="6" customHeight="1">
      <c r="B11" s="1220"/>
      <c r="C11" s="1220"/>
      <c r="D11" s="1220"/>
      <c r="E11" s="1220"/>
      <c r="F11" s="1275"/>
      <c r="G11" s="1220"/>
      <c r="H11" s="1220"/>
      <c r="I11" s="1220"/>
      <c r="J11" s="1220"/>
      <c r="K11" s="169"/>
      <c r="L11" s="1285"/>
      <c r="M11" s="1220"/>
      <c r="N11" s="1220"/>
      <c r="O11" s="169"/>
      <c r="P11" s="1220"/>
      <c r="Q11" s="1220"/>
      <c r="R11" s="1220"/>
      <c r="S11" s="1220"/>
      <c r="T11" s="1220"/>
      <c r="U11" s="1220"/>
      <c r="V11" s="1275"/>
      <c r="Z11" s="1217"/>
      <c r="AA11" s="1217"/>
      <c r="AB11" s="1217"/>
      <c r="AC11" s="1217"/>
      <c r="AD11" s="1217"/>
      <c r="AE11" s="1217"/>
      <c r="AG11" s="1313"/>
      <c r="AH11" s="1314"/>
      <c r="AI11" s="1217"/>
      <c r="AJ11" s="1314"/>
      <c r="AK11" s="1217"/>
      <c r="AL11" s="1217"/>
      <c r="AM11" s="1217"/>
      <c r="AN11" s="1217"/>
      <c r="AO11" s="1220"/>
      <c r="AP11" s="1220"/>
      <c r="AQ11" s="169"/>
      <c r="AR11" s="357"/>
      <c r="AS11" s="1313"/>
      <c r="AT11" s="1313"/>
      <c r="AU11" s="1313"/>
      <c r="AV11" s="1217"/>
      <c r="AW11" s="1217"/>
      <c r="AX11" s="337"/>
      <c r="AY11" s="337"/>
      <c r="AZ11" s="1217"/>
      <c r="BA11" s="1217"/>
      <c r="BB11" s="1313"/>
      <c r="BC11" s="1313"/>
      <c r="BD11" s="1313"/>
      <c r="BE11" s="1517"/>
      <c r="BF11" s="1217"/>
      <c r="BJ11" s="1323"/>
      <c r="BK11" s="1323"/>
      <c r="BL11" s="1323"/>
    </row>
    <row r="12" spans="2:64" s="1218" customFormat="1" ht="20.25" customHeight="1">
      <c r="B12" s="1219"/>
      <c r="C12" s="1219"/>
      <c r="D12" s="1219"/>
      <c r="E12" s="1219"/>
      <c r="F12" s="1219"/>
      <c r="G12" s="1219"/>
      <c r="H12" s="1219"/>
      <c r="I12" s="1219"/>
      <c r="J12" s="1219"/>
      <c r="K12" s="1219"/>
      <c r="L12" s="1219"/>
      <c r="M12" s="1219"/>
      <c r="N12" s="1219"/>
      <c r="O12" s="1219"/>
      <c r="P12" s="1219"/>
      <c r="Q12" s="1219"/>
      <c r="R12" s="1219"/>
      <c r="S12" s="1219"/>
      <c r="T12" s="1219"/>
      <c r="U12" s="1219"/>
      <c r="V12" s="1219"/>
      <c r="Z12" s="169"/>
      <c r="AA12" s="1216"/>
      <c r="AB12" s="1216"/>
      <c r="AC12" s="169"/>
      <c r="AD12" s="1313"/>
      <c r="AE12" s="1313"/>
      <c r="AF12" s="1423"/>
      <c r="AG12" s="1235"/>
      <c r="AH12" s="1314"/>
      <c r="AI12" s="1217"/>
      <c r="AJ12" s="1314"/>
      <c r="AK12" s="1217"/>
      <c r="AL12" s="1217"/>
      <c r="AM12" s="1217"/>
      <c r="AN12" s="1217"/>
      <c r="AO12" s="1432"/>
      <c r="AP12" s="1432"/>
      <c r="AQ12" s="1432"/>
      <c r="AR12" s="1435"/>
      <c r="AS12" s="1313"/>
      <c r="AT12" s="1313"/>
      <c r="AU12" s="1313"/>
      <c r="AV12" s="1217"/>
      <c r="AW12" s="1217"/>
      <c r="AX12" s="337"/>
      <c r="AY12" s="337"/>
      <c r="AZ12" s="1217"/>
      <c r="BA12" s="1217"/>
      <c r="BB12" s="1444">
        <v>1</v>
      </c>
      <c r="BC12" s="1506"/>
      <c r="BD12" s="1458"/>
      <c r="BE12" s="1518" t="s">
        <v>45</v>
      </c>
      <c r="BF12" s="1217"/>
      <c r="BJ12" s="1323"/>
      <c r="BK12" s="1323"/>
      <c r="BL12" s="1323"/>
    </row>
    <row r="13" spans="2:64" s="1218" customFormat="1" ht="6.75" customHeight="1">
      <c r="B13" s="1219"/>
      <c r="C13" s="1219"/>
      <c r="D13" s="1219"/>
      <c r="E13" s="1219"/>
      <c r="F13" s="1219"/>
      <c r="G13" s="1219"/>
      <c r="H13" s="1219"/>
      <c r="I13" s="1219"/>
      <c r="J13" s="1219"/>
      <c r="K13" s="1219"/>
      <c r="L13" s="1219"/>
      <c r="M13" s="1219"/>
      <c r="N13" s="1219"/>
      <c r="O13" s="1219"/>
      <c r="P13" s="1219"/>
      <c r="Q13" s="1219"/>
      <c r="R13" s="1219"/>
      <c r="S13" s="1219"/>
      <c r="T13" s="1219"/>
      <c r="U13" s="1219"/>
      <c r="V13" s="1219"/>
      <c r="Z13" s="1285"/>
      <c r="AA13" s="400"/>
      <c r="AB13" s="400"/>
      <c r="AC13" s="1285"/>
      <c r="AD13" s="1314"/>
      <c r="AE13" s="1314"/>
      <c r="AG13" s="1217"/>
      <c r="AH13" s="1217"/>
      <c r="AI13" s="1217"/>
      <c r="AJ13" s="1217"/>
      <c r="AK13" s="1217"/>
      <c r="AL13" s="1217"/>
      <c r="AM13" s="1217"/>
      <c r="AN13" s="1217"/>
      <c r="AO13" s="1220"/>
      <c r="AP13" s="1220"/>
      <c r="AQ13" s="1220"/>
      <c r="AR13" s="1217"/>
      <c r="AS13" s="1313"/>
      <c r="AT13" s="1313"/>
      <c r="AU13" s="1313"/>
      <c r="AV13" s="1217"/>
      <c r="AW13" s="1217"/>
      <c r="AX13" s="337"/>
      <c r="AY13" s="337"/>
      <c r="AZ13" s="1217"/>
      <c r="BA13" s="1217"/>
      <c r="BB13" s="1313"/>
      <c r="BC13" s="1313"/>
      <c r="BD13" s="1313"/>
      <c r="BE13" s="1517"/>
      <c r="BF13" s="1217"/>
      <c r="BJ13" s="1323"/>
      <c r="BK13" s="1323"/>
      <c r="BL13" s="1323"/>
    </row>
    <row r="14" spans="2:64" s="1218" customFormat="1" ht="18.75">
      <c r="B14" s="1219"/>
      <c r="C14" s="1219"/>
      <c r="D14" s="1219"/>
      <c r="E14" s="1219"/>
      <c r="F14" s="1219"/>
      <c r="G14" s="1219"/>
      <c r="H14" s="1219"/>
      <c r="I14" s="1219"/>
      <c r="J14" s="1219"/>
      <c r="K14" s="1219"/>
      <c r="L14" s="1219"/>
      <c r="M14" s="1219"/>
      <c r="N14" s="1219"/>
      <c r="O14" s="1219"/>
      <c r="P14" s="1219"/>
      <c r="Q14" s="1219"/>
      <c r="R14" s="1219"/>
      <c r="S14" s="1219"/>
      <c r="T14" s="1219"/>
      <c r="U14" s="1219"/>
      <c r="V14" s="1219"/>
      <c r="Z14" s="169"/>
      <c r="AA14" s="1216"/>
      <c r="AB14" s="1216"/>
      <c r="AC14" s="169"/>
      <c r="AD14" s="1313"/>
      <c r="AE14" s="1313"/>
      <c r="AG14" s="1217"/>
      <c r="AH14" s="1217"/>
      <c r="AI14" s="1217"/>
      <c r="AJ14" s="1217"/>
      <c r="AK14" s="1217"/>
      <c r="AL14" s="1217"/>
      <c r="AM14" s="1217"/>
      <c r="AN14" s="1217"/>
      <c r="AO14" s="1220"/>
      <c r="AP14" s="1220"/>
      <c r="AQ14" s="1220"/>
      <c r="AR14" s="1217"/>
      <c r="AS14" s="1313"/>
      <c r="AT14" s="1309" t="s">
        <v>647</v>
      </c>
      <c r="AU14" s="1437"/>
      <c r="AV14" s="1439"/>
      <c r="AW14" s="1441"/>
      <c r="AX14" s="1313" t="s">
        <v>454</v>
      </c>
      <c r="AY14" s="1437"/>
      <c r="AZ14" s="1439"/>
      <c r="BA14" s="1441"/>
      <c r="BB14" s="1309" t="s">
        <v>305</v>
      </c>
      <c r="BC14" s="1507">
        <f>(AY14-AU14)*24</f>
        <v>0</v>
      </c>
      <c r="BD14" s="1515"/>
      <c r="BE14" s="1235" t="s">
        <v>538</v>
      </c>
      <c r="BF14" s="1313"/>
      <c r="BJ14" s="1323"/>
      <c r="BK14" s="1323"/>
      <c r="BL14" s="1323"/>
    </row>
    <row r="15" spans="2:64" s="1218" customFormat="1" ht="6.75" customHeight="1">
      <c r="C15" s="333"/>
      <c r="D15" s="333"/>
      <c r="E15" s="333"/>
      <c r="F15" s="333"/>
      <c r="G15" s="1217"/>
      <c r="H15" s="1217"/>
      <c r="I15" s="1309"/>
      <c r="J15" s="1313"/>
      <c r="K15" s="1314"/>
      <c r="L15" s="1217"/>
      <c r="M15" s="1217"/>
      <c r="N15" s="1313"/>
      <c r="O15" s="1217"/>
      <c r="P15" s="1217"/>
      <c r="Q15" s="1314"/>
      <c r="R15" s="1217"/>
      <c r="S15" s="1217"/>
      <c r="T15" s="1217"/>
      <c r="U15" s="1217"/>
      <c r="V15" s="1217"/>
      <c r="W15" s="1309"/>
      <c r="X15" s="1313"/>
      <c r="Y15" s="1313"/>
      <c r="Z15" s="1235"/>
      <c r="AA15" s="1313"/>
      <c r="AB15" s="1309"/>
      <c r="AC15" s="1313"/>
      <c r="AD15" s="1314"/>
      <c r="AE15" s="1217"/>
      <c r="AG15" s="1423"/>
      <c r="AH15" s="1429"/>
      <c r="AJ15" s="1429"/>
      <c r="AQ15" s="1423"/>
      <c r="AR15" s="1423"/>
      <c r="AS15" s="1423"/>
      <c r="AT15" s="1423"/>
      <c r="AU15" s="1423"/>
      <c r="AX15" s="1445"/>
      <c r="AY15" s="1445"/>
      <c r="BB15" s="1423"/>
      <c r="BC15" s="1423"/>
      <c r="BD15" s="1423"/>
      <c r="BE15" s="1519"/>
      <c r="BJ15" s="1323"/>
      <c r="BK15" s="1323"/>
      <c r="BL15" s="1323"/>
    </row>
    <row r="16" spans="2:64" ht="8.4499999999999993" customHeight="1">
      <c r="C16" s="400"/>
      <c r="D16" s="400"/>
      <c r="E16" s="400"/>
      <c r="F16" s="400"/>
      <c r="G16" s="400"/>
      <c r="X16" s="400"/>
      <c r="AN16" s="400"/>
      <c r="BE16" s="1520"/>
      <c r="BF16" s="1520"/>
      <c r="BG16" s="1520"/>
    </row>
    <row r="17" spans="2:58" ht="20.25" customHeight="1">
      <c r="B17" s="1221" t="s">
        <v>361</v>
      </c>
      <c r="C17" s="1236" t="s">
        <v>649</v>
      </c>
      <c r="D17" s="1255"/>
      <c r="E17" s="1265"/>
      <c r="F17" s="1265"/>
      <c r="G17" s="1286" t="s">
        <v>650</v>
      </c>
      <c r="H17" s="1298" t="s">
        <v>9</v>
      </c>
      <c r="I17" s="1255"/>
      <c r="J17" s="1255"/>
      <c r="K17" s="1265"/>
      <c r="L17" s="1298" t="s">
        <v>279</v>
      </c>
      <c r="M17" s="1255"/>
      <c r="N17" s="1255"/>
      <c r="O17" s="1342"/>
      <c r="P17" s="1350"/>
      <c r="Q17" s="1359"/>
      <c r="R17" s="1367"/>
      <c r="S17" s="1383" t="s">
        <v>615</v>
      </c>
      <c r="T17" s="1397"/>
      <c r="U17" s="1397"/>
      <c r="V17" s="1397"/>
      <c r="W17" s="1397"/>
      <c r="X17" s="1397"/>
      <c r="Y17" s="1397"/>
      <c r="Z17" s="1397"/>
      <c r="AA17" s="1397"/>
      <c r="AB17" s="1397"/>
      <c r="AC17" s="1397"/>
      <c r="AD17" s="1397"/>
      <c r="AE17" s="1397"/>
      <c r="AF17" s="1397"/>
      <c r="AG17" s="1397"/>
      <c r="AH17" s="1397"/>
      <c r="AI17" s="1397"/>
      <c r="AJ17" s="1397"/>
      <c r="AK17" s="1397"/>
      <c r="AL17" s="1397"/>
      <c r="AM17" s="1397"/>
      <c r="AN17" s="1397"/>
      <c r="AO17" s="1397"/>
      <c r="AP17" s="1397"/>
      <c r="AQ17" s="1397"/>
      <c r="AR17" s="1397"/>
      <c r="AS17" s="1397"/>
      <c r="AT17" s="1397"/>
      <c r="AU17" s="1397"/>
      <c r="AV17" s="1397"/>
      <c r="AW17" s="1442"/>
      <c r="AX17" s="1446" t="str">
        <f>IF(BB3="４週","(11) 1～4週目の勤務時間数合計","(11) 1か月の勤務時間数   合計")</f>
        <v>(11) 1～4週目の勤務時間数合計</v>
      </c>
      <c r="AY17" s="1459"/>
      <c r="AZ17" s="1470" t="s">
        <v>445</v>
      </c>
      <c r="BA17" s="1479"/>
      <c r="BB17" s="1492" t="s">
        <v>651</v>
      </c>
      <c r="BC17" s="1293"/>
      <c r="BD17" s="1293"/>
      <c r="BE17" s="1293"/>
      <c r="BF17" s="1521"/>
    </row>
    <row r="18" spans="2:58" ht="20.25" customHeight="1">
      <c r="B18" s="1222"/>
      <c r="C18" s="1237"/>
      <c r="D18" s="1256"/>
      <c r="E18" s="1266"/>
      <c r="F18" s="1266"/>
      <c r="G18" s="1287"/>
      <c r="H18" s="1299"/>
      <c r="I18" s="1256"/>
      <c r="J18" s="1256"/>
      <c r="K18" s="1266"/>
      <c r="L18" s="1299"/>
      <c r="M18" s="1256"/>
      <c r="N18" s="1256"/>
      <c r="O18" s="1343"/>
      <c r="P18" s="1351"/>
      <c r="Q18" s="1360"/>
      <c r="R18" s="1368"/>
      <c r="S18" s="1384" t="s">
        <v>653</v>
      </c>
      <c r="T18" s="1398"/>
      <c r="U18" s="1398"/>
      <c r="V18" s="1398"/>
      <c r="W18" s="1398"/>
      <c r="X18" s="1398"/>
      <c r="Y18" s="1410"/>
      <c r="Z18" s="1384" t="s">
        <v>65</v>
      </c>
      <c r="AA18" s="1398"/>
      <c r="AB18" s="1398"/>
      <c r="AC18" s="1398"/>
      <c r="AD18" s="1398"/>
      <c r="AE18" s="1398"/>
      <c r="AF18" s="1410"/>
      <c r="AG18" s="1384" t="s">
        <v>129</v>
      </c>
      <c r="AH18" s="1398"/>
      <c r="AI18" s="1398"/>
      <c r="AJ18" s="1398"/>
      <c r="AK18" s="1398"/>
      <c r="AL18" s="1398"/>
      <c r="AM18" s="1410"/>
      <c r="AN18" s="1384" t="s">
        <v>562</v>
      </c>
      <c r="AO18" s="1398"/>
      <c r="AP18" s="1398"/>
      <c r="AQ18" s="1398"/>
      <c r="AR18" s="1398"/>
      <c r="AS18" s="1398"/>
      <c r="AT18" s="1410"/>
      <c r="AU18" s="1438" t="s">
        <v>654</v>
      </c>
      <c r="AV18" s="1440"/>
      <c r="AW18" s="1443"/>
      <c r="AX18" s="1447"/>
      <c r="AY18" s="1460"/>
      <c r="AZ18" s="1471"/>
      <c r="BA18" s="1480"/>
      <c r="BB18" s="1233"/>
      <c r="BC18" s="387"/>
      <c r="BD18" s="387"/>
      <c r="BE18" s="387"/>
      <c r="BF18" s="1321"/>
    </row>
    <row r="19" spans="2:58" ht="20.25" customHeight="1">
      <c r="B19" s="1222"/>
      <c r="C19" s="1237"/>
      <c r="D19" s="1256"/>
      <c r="E19" s="1266"/>
      <c r="F19" s="1266"/>
      <c r="G19" s="1287"/>
      <c r="H19" s="1299"/>
      <c r="I19" s="1256"/>
      <c r="J19" s="1256"/>
      <c r="K19" s="1266"/>
      <c r="L19" s="1299"/>
      <c r="M19" s="1256"/>
      <c r="N19" s="1256"/>
      <c r="O19" s="1343"/>
      <c r="P19" s="1351"/>
      <c r="Q19" s="1360"/>
      <c r="R19" s="1368"/>
      <c r="S19" s="1385">
        <v>1</v>
      </c>
      <c r="T19" s="1399">
        <v>2</v>
      </c>
      <c r="U19" s="1399">
        <v>3</v>
      </c>
      <c r="V19" s="1399">
        <v>4</v>
      </c>
      <c r="W19" s="1399">
        <v>5</v>
      </c>
      <c r="X19" s="1399">
        <v>6</v>
      </c>
      <c r="Y19" s="1411">
        <v>7</v>
      </c>
      <c r="Z19" s="1385">
        <v>8</v>
      </c>
      <c r="AA19" s="1399">
        <v>9</v>
      </c>
      <c r="AB19" s="1399">
        <v>10</v>
      </c>
      <c r="AC19" s="1399">
        <v>11</v>
      </c>
      <c r="AD19" s="1399">
        <v>12</v>
      </c>
      <c r="AE19" s="1399">
        <v>13</v>
      </c>
      <c r="AF19" s="1411">
        <v>14</v>
      </c>
      <c r="AG19" s="358">
        <v>15</v>
      </c>
      <c r="AH19" s="1399">
        <v>16</v>
      </c>
      <c r="AI19" s="1399">
        <v>17</v>
      </c>
      <c r="AJ19" s="1399">
        <v>18</v>
      </c>
      <c r="AK19" s="1399">
        <v>19</v>
      </c>
      <c r="AL19" s="1399">
        <v>20</v>
      </c>
      <c r="AM19" s="1411">
        <v>21</v>
      </c>
      <c r="AN19" s="1385">
        <v>22</v>
      </c>
      <c r="AO19" s="1399">
        <v>23</v>
      </c>
      <c r="AP19" s="1399">
        <v>24</v>
      </c>
      <c r="AQ19" s="1399">
        <v>25</v>
      </c>
      <c r="AR19" s="1399">
        <v>26</v>
      </c>
      <c r="AS19" s="1399">
        <v>27</v>
      </c>
      <c r="AT19" s="1411">
        <v>28</v>
      </c>
      <c r="AU19" s="1385" t="str">
        <f>IF($BB$3="暦月",IF(DAY(DATE($AC$2,$AG$2,29))=29,29,""),"")</f>
        <v/>
      </c>
      <c r="AV19" s="1399" t="str">
        <f>IF($BB$3="暦月",IF(DAY(DATE($AC$2,$AG$2,30))=30,30,""),"")</f>
        <v/>
      </c>
      <c r="AW19" s="1411" t="str">
        <f>IF($BB$3="暦月",IF(DAY(DATE($AC$2,$AG$2,31))=31,31,""),"")</f>
        <v/>
      </c>
      <c r="AX19" s="1447"/>
      <c r="AY19" s="1460"/>
      <c r="AZ19" s="1471"/>
      <c r="BA19" s="1480"/>
      <c r="BB19" s="1233"/>
      <c r="BC19" s="387"/>
      <c r="BD19" s="387"/>
      <c r="BE19" s="387"/>
      <c r="BF19" s="1321"/>
    </row>
    <row r="20" spans="2:58" ht="20.25" hidden="1" customHeight="1">
      <c r="B20" s="1222"/>
      <c r="C20" s="1237"/>
      <c r="D20" s="1256"/>
      <c r="E20" s="1266"/>
      <c r="F20" s="1266"/>
      <c r="G20" s="1287"/>
      <c r="H20" s="1299"/>
      <c r="I20" s="1256"/>
      <c r="J20" s="1256"/>
      <c r="K20" s="1266"/>
      <c r="L20" s="1299"/>
      <c r="M20" s="1256"/>
      <c r="N20" s="1256"/>
      <c r="O20" s="1343"/>
      <c r="P20" s="1351"/>
      <c r="Q20" s="1360"/>
      <c r="R20" s="1368"/>
      <c r="S20" s="1385">
        <f>WEEKDAY(DATE($AC$2,$AG$2,1))</f>
        <v>2</v>
      </c>
      <c r="T20" s="1399">
        <f>WEEKDAY(DATE($AC$2,$AG$2,2))</f>
        <v>3</v>
      </c>
      <c r="U20" s="1399">
        <f>WEEKDAY(DATE($AC$2,$AG$2,3))</f>
        <v>4</v>
      </c>
      <c r="V20" s="1399">
        <f>WEEKDAY(DATE($AC$2,$AG$2,4))</f>
        <v>5</v>
      </c>
      <c r="W20" s="1399">
        <f>WEEKDAY(DATE($AC$2,$AG$2,5))</f>
        <v>6</v>
      </c>
      <c r="X20" s="1399">
        <f>WEEKDAY(DATE($AC$2,$AG$2,6))</f>
        <v>7</v>
      </c>
      <c r="Y20" s="1411">
        <f>WEEKDAY(DATE($AC$2,$AG$2,7))</f>
        <v>1</v>
      </c>
      <c r="Z20" s="1385">
        <f>WEEKDAY(DATE($AC$2,$AG$2,8))</f>
        <v>2</v>
      </c>
      <c r="AA20" s="1399">
        <f>WEEKDAY(DATE($AC$2,$AG$2,9))</f>
        <v>3</v>
      </c>
      <c r="AB20" s="1399">
        <f>WEEKDAY(DATE($AC$2,$AG$2,10))</f>
        <v>4</v>
      </c>
      <c r="AC20" s="1399">
        <f>WEEKDAY(DATE($AC$2,$AG$2,11))</f>
        <v>5</v>
      </c>
      <c r="AD20" s="1399">
        <f>WEEKDAY(DATE($AC$2,$AG$2,12))</f>
        <v>6</v>
      </c>
      <c r="AE20" s="1399">
        <f>WEEKDAY(DATE($AC$2,$AG$2,13))</f>
        <v>7</v>
      </c>
      <c r="AF20" s="1411">
        <f>WEEKDAY(DATE($AC$2,$AG$2,14))</f>
        <v>1</v>
      </c>
      <c r="AG20" s="1385">
        <f>WEEKDAY(DATE($AC$2,$AG$2,15))</f>
        <v>2</v>
      </c>
      <c r="AH20" s="1399">
        <f>WEEKDAY(DATE($AC$2,$AG$2,16))</f>
        <v>3</v>
      </c>
      <c r="AI20" s="1399">
        <f>WEEKDAY(DATE($AC$2,$AG$2,17))</f>
        <v>4</v>
      </c>
      <c r="AJ20" s="1399">
        <f>WEEKDAY(DATE($AC$2,$AG$2,18))</f>
        <v>5</v>
      </c>
      <c r="AK20" s="1399">
        <f>WEEKDAY(DATE($AC$2,$AG$2,19))</f>
        <v>6</v>
      </c>
      <c r="AL20" s="1399">
        <f>WEEKDAY(DATE($AC$2,$AG$2,20))</f>
        <v>7</v>
      </c>
      <c r="AM20" s="1411">
        <f>WEEKDAY(DATE($AC$2,$AG$2,21))</f>
        <v>1</v>
      </c>
      <c r="AN20" s="1385">
        <f>WEEKDAY(DATE($AC$2,$AG$2,22))</f>
        <v>2</v>
      </c>
      <c r="AO20" s="1399">
        <f>WEEKDAY(DATE($AC$2,$AG$2,23))</f>
        <v>3</v>
      </c>
      <c r="AP20" s="1399">
        <f>WEEKDAY(DATE($AC$2,$AG$2,24))</f>
        <v>4</v>
      </c>
      <c r="AQ20" s="1399">
        <f>WEEKDAY(DATE($AC$2,$AG$2,25))</f>
        <v>5</v>
      </c>
      <c r="AR20" s="1399">
        <f>WEEKDAY(DATE($AC$2,$AG$2,26))</f>
        <v>6</v>
      </c>
      <c r="AS20" s="1399">
        <f>WEEKDAY(DATE($AC$2,$AG$2,27))</f>
        <v>7</v>
      </c>
      <c r="AT20" s="1411">
        <f>WEEKDAY(DATE($AC$2,$AG$2,28))</f>
        <v>1</v>
      </c>
      <c r="AU20" s="1385">
        <f>IF(AU19=29,WEEKDAY(DATE($AC$2,$AG$2,29)),0)</f>
        <v>0</v>
      </c>
      <c r="AV20" s="1399">
        <f>IF(AV19=30,WEEKDAY(DATE($AC$2,$AG$2,30)),0)</f>
        <v>0</v>
      </c>
      <c r="AW20" s="1411">
        <f>IF(AW19=31,WEEKDAY(DATE($AC$2,$AG$2,31)),0)</f>
        <v>0</v>
      </c>
      <c r="AX20" s="1447"/>
      <c r="AY20" s="1460"/>
      <c r="AZ20" s="1471"/>
      <c r="BA20" s="1480"/>
      <c r="BB20" s="1233"/>
      <c r="BC20" s="387"/>
      <c r="BD20" s="387"/>
      <c r="BE20" s="387"/>
      <c r="BF20" s="1321"/>
    </row>
    <row r="21" spans="2:58" ht="22.5" customHeight="1">
      <c r="B21" s="1223"/>
      <c r="C21" s="1238"/>
      <c r="D21" s="1257"/>
      <c r="E21" s="1267"/>
      <c r="F21" s="1267"/>
      <c r="G21" s="1288"/>
      <c r="H21" s="1300"/>
      <c r="I21" s="1257"/>
      <c r="J21" s="1257"/>
      <c r="K21" s="1267"/>
      <c r="L21" s="1300"/>
      <c r="M21" s="1257"/>
      <c r="N21" s="1257"/>
      <c r="O21" s="1344"/>
      <c r="P21" s="1352"/>
      <c r="Q21" s="1361"/>
      <c r="R21" s="1369"/>
      <c r="S21" s="1386" t="str">
        <f t="shared" ref="S21:AT21" si="0">IF(S20=1,"日",IF(S20=2,"月",IF(S20=3,"火",IF(S20=4,"水",IF(S20=5,"木",IF(S20=6,"金","土"))))))</f>
        <v>月</v>
      </c>
      <c r="T21" s="1400" t="str">
        <f t="shared" si="0"/>
        <v>火</v>
      </c>
      <c r="U21" s="1400" t="str">
        <f t="shared" si="0"/>
        <v>水</v>
      </c>
      <c r="V21" s="1400" t="str">
        <f t="shared" si="0"/>
        <v>木</v>
      </c>
      <c r="W21" s="1400" t="str">
        <f t="shared" si="0"/>
        <v>金</v>
      </c>
      <c r="X21" s="1400" t="str">
        <f t="shared" si="0"/>
        <v>土</v>
      </c>
      <c r="Y21" s="1412" t="str">
        <f t="shared" si="0"/>
        <v>日</v>
      </c>
      <c r="Z21" s="1386" t="str">
        <f t="shared" si="0"/>
        <v>月</v>
      </c>
      <c r="AA21" s="1400" t="str">
        <f t="shared" si="0"/>
        <v>火</v>
      </c>
      <c r="AB21" s="1400" t="str">
        <f t="shared" si="0"/>
        <v>水</v>
      </c>
      <c r="AC21" s="1400" t="str">
        <f t="shared" si="0"/>
        <v>木</v>
      </c>
      <c r="AD21" s="1400" t="str">
        <f t="shared" si="0"/>
        <v>金</v>
      </c>
      <c r="AE21" s="1400" t="str">
        <f t="shared" si="0"/>
        <v>土</v>
      </c>
      <c r="AF21" s="1412" t="str">
        <f t="shared" si="0"/>
        <v>日</v>
      </c>
      <c r="AG21" s="1386" t="str">
        <f t="shared" si="0"/>
        <v>月</v>
      </c>
      <c r="AH21" s="1400" t="str">
        <f t="shared" si="0"/>
        <v>火</v>
      </c>
      <c r="AI21" s="1400" t="str">
        <f t="shared" si="0"/>
        <v>水</v>
      </c>
      <c r="AJ21" s="1400" t="str">
        <f t="shared" si="0"/>
        <v>木</v>
      </c>
      <c r="AK21" s="1400" t="str">
        <f t="shared" si="0"/>
        <v>金</v>
      </c>
      <c r="AL21" s="1400" t="str">
        <f t="shared" si="0"/>
        <v>土</v>
      </c>
      <c r="AM21" s="1412" t="str">
        <f t="shared" si="0"/>
        <v>日</v>
      </c>
      <c r="AN21" s="1386" t="str">
        <f t="shared" si="0"/>
        <v>月</v>
      </c>
      <c r="AO21" s="1400" t="str">
        <f t="shared" si="0"/>
        <v>火</v>
      </c>
      <c r="AP21" s="1400" t="str">
        <f t="shared" si="0"/>
        <v>水</v>
      </c>
      <c r="AQ21" s="1400" t="str">
        <f t="shared" si="0"/>
        <v>木</v>
      </c>
      <c r="AR21" s="1400" t="str">
        <f t="shared" si="0"/>
        <v>金</v>
      </c>
      <c r="AS21" s="1400" t="str">
        <f t="shared" si="0"/>
        <v>土</v>
      </c>
      <c r="AT21" s="1412" t="str">
        <f t="shared" si="0"/>
        <v>日</v>
      </c>
      <c r="AU21" s="1400" t="str">
        <f>IF(AU20=1,"日",IF(AU20=2,"月",IF(AU20=3,"火",IF(AU20=4,"水",IF(AU20=5,"木",IF(AU20=6,"金",IF(AU20=0,"","土")))))))</f>
        <v/>
      </c>
      <c r="AV21" s="1400" t="str">
        <f>IF(AV20=1,"日",IF(AV20=2,"月",IF(AV20=3,"火",IF(AV20=4,"水",IF(AV20=5,"木",IF(AV20=6,"金",IF(AV20=0,"","土")))))))</f>
        <v/>
      </c>
      <c r="AW21" s="1400" t="str">
        <f>IF(AW20=1,"日",IF(AW20=2,"月",IF(AW20=3,"火",IF(AW20=4,"水",IF(AW20=5,"木",IF(AW20=6,"金",IF(AW20=0,"","土")))))))</f>
        <v/>
      </c>
      <c r="AX21" s="1448"/>
      <c r="AY21" s="1461"/>
      <c r="AZ21" s="1472"/>
      <c r="BA21" s="1481"/>
      <c r="BB21" s="1234"/>
      <c r="BC21" s="1252"/>
      <c r="BD21" s="1252"/>
      <c r="BE21" s="1252"/>
      <c r="BF21" s="1322"/>
    </row>
    <row r="22" spans="2:58" ht="20.25" customHeight="1">
      <c r="B22" s="1224">
        <v>1</v>
      </c>
      <c r="C22" s="1239"/>
      <c r="D22" s="1258"/>
      <c r="E22" s="1268"/>
      <c r="F22" s="1276"/>
      <c r="G22" s="1289"/>
      <c r="H22" s="1301"/>
      <c r="I22" s="1310"/>
      <c r="J22" s="1310"/>
      <c r="K22" s="1315"/>
      <c r="L22" s="1324"/>
      <c r="M22" s="1333"/>
      <c r="N22" s="1333"/>
      <c r="O22" s="1345"/>
      <c r="P22" s="1353" t="s">
        <v>658</v>
      </c>
      <c r="Q22" s="1362"/>
      <c r="R22" s="1370"/>
      <c r="S22" s="1387"/>
      <c r="T22" s="1401"/>
      <c r="U22" s="1401"/>
      <c r="V22" s="1401"/>
      <c r="W22" s="1401"/>
      <c r="X22" s="1401"/>
      <c r="Y22" s="1413"/>
      <c r="Z22" s="1387"/>
      <c r="AA22" s="1401"/>
      <c r="AB22" s="1401"/>
      <c r="AC22" s="1401"/>
      <c r="AD22" s="1401"/>
      <c r="AE22" s="1401"/>
      <c r="AF22" s="1413"/>
      <c r="AG22" s="1387"/>
      <c r="AH22" s="1401"/>
      <c r="AI22" s="1401"/>
      <c r="AJ22" s="1401"/>
      <c r="AK22" s="1401"/>
      <c r="AL22" s="1401"/>
      <c r="AM22" s="1413"/>
      <c r="AN22" s="1387"/>
      <c r="AO22" s="1401"/>
      <c r="AP22" s="1401"/>
      <c r="AQ22" s="1401"/>
      <c r="AR22" s="1401"/>
      <c r="AS22" s="1401"/>
      <c r="AT22" s="1413"/>
      <c r="AU22" s="1387"/>
      <c r="AV22" s="1401"/>
      <c r="AW22" s="1401"/>
      <c r="AX22" s="1449"/>
      <c r="AY22" s="1462"/>
      <c r="AZ22" s="1473"/>
      <c r="BA22" s="1482"/>
      <c r="BB22" s="1493"/>
      <c r="BC22" s="1508"/>
      <c r="BD22" s="1508"/>
      <c r="BE22" s="1508"/>
      <c r="BF22" s="1522"/>
    </row>
    <row r="23" spans="2:58" ht="20.25" customHeight="1">
      <c r="B23" s="1225"/>
      <c r="C23" s="1240"/>
      <c r="D23" s="1259"/>
      <c r="E23" s="1269"/>
      <c r="F23" s="1277"/>
      <c r="G23" s="1290"/>
      <c r="H23" s="1302"/>
      <c r="I23" s="1311"/>
      <c r="J23" s="1311"/>
      <c r="K23" s="1316"/>
      <c r="L23" s="1325"/>
      <c r="M23" s="1334"/>
      <c r="N23" s="1334"/>
      <c r="O23" s="1346"/>
      <c r="P23" s="1354" t="s">
        <v>306</v>
      </c>
      <c r="Q23" s="1363"/>
      <c r="R23" s="1371"/>
      <c r="S23" s="1388" t="str">
        <f>IF(S22="","",VLOOKUP(S22,'標準様式１シフト記号表（勤務時間帯）'!$C$6:$K$35,9,FALSE))</f>
        <v/>
      </c>
      <c r="T23" s="1402" t="str">
        <f>IF(T22="","",VLOOKUP(T22,'標準様式１シフト記号表（勤務時間帯）'!$C$6:$K$35,9,FALSE))</f>
        <v/>
      </c>
      <c r="U23" s="1402" t="str">
        <f>IF(U22="","",VLOOKUP(U22,'標準様式１シフト記号表（勤務時間帯）'!$C$6:$K$35,9,FALSE))</f>
        <v/>
      </c>
      <c r="V23" s="1402" t="str">
        <f>IF(V22="","",VLOOKUP(V22,'標準様式１シフト記号表（勤務時間帯）'!$C$6:$K$35,9,FALSE))</f>
        <v/>
      </c>
      <c r="W23" s="1402" t="str">
        <f>IF(W22="","",VLOOKUP(W22,'標準様式１シフト記号表（勤務時間帯）'!$C$6:$K$35,9,FALSE))</f>
        <v/>
      </c>
      <c r="X23" s="1402" t="str">
        <f>IF(X22="","",VLOOKUP(X22,'標準様式１シフト記号表（勤務時間帯）'!$C$6:$K$35,9,FALSE))</f>
        <v/>
      </c>
      <c r="Y23" s="1414" t="str">
        <f>IF(Y22="","",VLOOKUP(Y22,'標準様式１シフト記号表（勤務時間帯）'!$C$6:$K$35,9,FALSE))</f>
        <v/>
      </c>
      <c r="Z23" s="1388" t="str">
        <f>IF(Z22="","",VLOOKUP(Z22,'標準様式１シフト記号表（勤務時間帯）'!$C$6:$K$35,9,FALSE))</f>
        <v/>
      </c>
      <c r="AA23" s="1402" t="str">
        <f>IF(AA22="","",VLOOKUP(AA22,'標準様式１シフト記号表（勤務時間帯）'!$C$6:$K$35,9,FALSE))</f>
        <v/>
      </c>
      <c r="AB23" s="1402" t="str">
        <f>IF(AB22="","",VLOOKUP(AB22,'標準様式１シフト記号表（勤務時間帯）'!$C$6:$K$35,9,FALSE))</f>
        <v/>
      </c>
      <c r="AC23" s="1402" t="str">
        <f>IF(AC22="","",VLOOKUP(AC22,'標準様式１シフト記号表（勤務時間帯）'!$C$6:$K$35,9,FALSE))</f>
        <v/>
      </c>
      <c r="AD23" s="1402" t="str">
        <f>IF(AD22="","",VLOOKUP(AD22,'標準様式１シフト記号表（勤務時間帯）'!$C$6:$K$35,9,FALSE))</f>
        <v/>
      </c>
      <c r="AE23" s="1402" t="str">
        <f>IF(AE22="","",VLOOKUP(AE22,'標準様式１シフト記号表（勤務時間帯）'!$C$6:$K$35,9,FALSE))</f>
        <v/>
      </c>
      <c r="AF23" s="1414" t="str">
        <f>IF(AF22="","",VLOOKUP(AF22,'標準様式１シフト記号表（勤務時間帯）'!$C$6:$K$35,9,FALSE))</f>
        <v/>
      </c>
      <c r="AG23" s="1388" t="str">
        <f>IF(AG22="","",VLOOKUP(AG22,'標準様式１シフト記号表（勤務時間帯）'!$C$6:$K$35,9,FALSE))</f>
        <v/>
      </c>
      <c r="AH23" s="1402" t="str">
        <f>IF(AH22="","",VLOOKUP(AH22,'標準様式１シフト記号表（勤務時間帯）'!$C$6:$K$35,9,FALSE))</f>
        <v/>
      </c>
      <c r="AI23" s="1402" t="str">
        <f>IF(AI22="","",VLOOKUP(AI22,'標準様式１シフト記号表（勤務時間帯）'!$C$6:$K$35,9,FALSE))</f>
        <v/>
      </c>
      <c r="AJ23" s="1402" t="str">
        <f>IF(AJ22="","",VLOOKUP(AJ22,'標準様式１シフト記号表（勤務時間帯）'!$C$6:$K$35,9,FALSE))</f>
        <v/>
      </c>
      <c r="AK23" s="1402" t="str">
        <f>IF(AK22="","",VLOOKUP(AK22,'標準様式１シフト記号表（勤務時間帯）'!$C$6:$K$35,9,FALSE))</f>
        <v/>
      </c>
      <c r="AL23" s="1402" t="str">
        <f>IF(AL22="","",VLOOKUP(AL22,'標準様式１シフト記号表（勤務時間帯）'!$C$6:$K$35,9,FALSE))</f>
        <v/>
      </c>
      <c r="AM23" s="1414" t="str">
        <f>IF(AM22="","",VLOOKUP(AM22,'標準様式１シフト記号表（勤務時間帯）'!$C$6:$K$35,9,FALSE))</f>
        <v/>
      </c>
      <c r="AN23" s="1388" t="str">
        <f>IF(AN22="","",VLOOKUP(AN22,'標準様式１シフト記号表（勤務時間帯）'!$C$6:$K$35,9,FALSE))</f>
        <v/>
      </c>
      <c r="AO23" s="1402" t="str">
        <f>IF(AO22="","",VLOOKUP(AO22,'標準様式１シフト記号表（勤務時間帯）'!$C$6:$K$35,9,FALSE))</f>
        <v/>
      </c>
      <c r="AP23" s="1402" t="str">
        <f>IF(AP22="","",VLOOKUP(AP22,'標準様式１シフト記号表（勤務時間帯）'!$C$6:$K$35,9,FALSE))</f>
        <v/>
      </c>
      <c r="AQ23" s="1402" t="str">
        <f>IF(AQ22="","",VLOOKUP(AQ22,'標準様式１シフト記号表（勤務時間帯）'!$C$6:$K$35,9,FALSE))</f>
        <v/>
      </c>
      <c r="AR23" s="1402" t="str">
        <f>IF(AR22="","",VLOOKUP(AR22,'標準様式１シフト記号表（勤務時間帯）'!$C$6:$K$35,9,FALSE))</f>
        <v/>
      </c>
      <c r="AS23" s="1402" t="str">
        <f>IF(AS22="","",VLOOKUP(AS22,'標準様式１シフト記号表（勤務時間帯）'!$C$6:$K$35,9,FALSE))</f>
        <v/>
      </c>
      <c r="AT23" s="1414" t="str">
        <f>IF(AT22="","",VLOOKUP(AT22,'標準様式１シフト記号表（勤務時間帯）'!$C$6:$K$35,9,FALSE))</f>
        <v/>
      </c>
      <c r="AU23" s="1388" t="str">
        <f>IF(AU22="","",VLOOKUP(AU22,'標準様式１シフト記号表（勤務時間帯）'!$C$6:$K$35,9,FALSE))</f>
        <v/>
      </c>
      <c r="AV23" s="1402" t="str">
        <f>IF(AV22="","",VLOOKUP(AV22,'標準様式１シフト記号表（勤務時間帯）'!$C$6:$K$35,9,FALSE))</f>
        <v/>
      </c>
      <c r="AW23" s="1402" t="str">
        <f>IF(AW22="","",VLOOKUP(AW22,'標準様式１シフト記号表（勤務時間帯）'!$C$6:$K$35,9,FALSE))</f>
        <v/>
      </c>
      <c r="AX23" s="1450">
        <f>IF($BB$3="４週",SUM(S23:AT23),IF($BB$3="暦月",SUM(S23:AW23),""))</f>
        <v>0</v>
      </c>
      <c r="AY23" s="1463"/>
      <c r="AZ23" s="1474">
        <f>IF($BB$3="４週",AX23/4,IF($BB$3="暦月",'標準様式１（1枚版）'!AX23/('標準様式１（1枚版）'!$BB$8/7),""))</f>
        <v>0</v>
      </c>
      <c r="BA23" s="1483"/>
      <c r="BB23" s="1494"/>
      <c r="BC23" s="1509"/>
      <c r="BD23" s="1509"/>
      <c r="BE23" s="1509"/>
      <c r="BF23" s="1523"/>
    </row>
    <row r="24" spans="2:58" ht="20.25" customHeight="1">
      <c r="B24" s="1225"/>
      <c r="C24" s="1241"/>
      <c r="D24" s="1260"/>
      <c r="E24" s="1270"/>
      <c r="F24" s="1278">
        <f>C22</f>
        <v>0</v>
      </c>
      <c r="G24" s="1290"/>
      <c r="H24" s="1302"/>
      <c r="I24" s="1311"/>
      <c r="J24" s="1311"/>
      <c r="K24" s="1316"/>
      <c r="L24" s="1325"/>
      <c r="M24" s="1334"/>
      <c r="N24" s="1334"/>
      <c r="O24" s="1346"/>
      <c r="P24" s="1355" t="s">
        <v>660</v>
      </c>
      <c r="Q24" s="1364"/>
      <c r="R24" s="1372"/>
      <c r="S24" s="1389" t="str">
        <f>IF(S22="","",VLOOKUP(S22,'標準様式１シフト記号表（勤務時間帯）'!$C$6:$U$35,19,FALSE))</f>
        <v/>
      </c>
      <c r="T24" s="1403" t="str">
        <f>IF(T22="","",VLOOKUP(T22,'標準様式１シフト記号表（勤務時間帯）'!$C$6:$U$35,19,FALSE))</f>
        <v/>
      </c>
      <c r="U24" s="1403" t="str">
        <f>IF(U22="","",VLOOKUP(U22,'標準様式１シフト記号表（勤務時間帯）'!$C$6:$U$35,19,FALSE))</f>
        <v/>
      </c>
      <c r="V24" s="1403" t="str">
        <f>IF(V22="","",VLOOKUP(V22,'標準様式１シフト記号表（勤務時間帯）'!$C$6:$U$35,19,FALSE))</f>
        <v/>
      </c>
      <c r="W24" s="1403" t="str">
        <f>IF(W22="","",VLOOKUP(W22,'標準様式１シフト記号表（勤務時間帯）'!$C$6:$U$35,19,FALSE))</f>
        <v/>
      </c>
      <c r="X24" s="1403" t="str">
        <f>IF(X22="","",VLOOKUP(X22,'標準様式１シフト記号表（勤務時間帯）'!$C$6:$U$35,19,FALSE))</f>
        <v/>
      </c>
      <c r="Y24" s="1415" t="str">
        <f>IF(Y22="","",VLOOKUP(Y22,'標準様式１シフト記号表（勤務時間帯）'!$C$6:$U$35,19,FALSE))</f>
        <v/>
      </c>
      <c r="Z24" s="1389" t="str">
        <f>IF(Z22="","",VLOOKUP(Z22,'標準様式１シフト記号表（勤務時間帯）'!$C$6:$U$35,19,FALSE))</f>
        <v/>
      </c>
      <c r="AA24" s="1403" t="str">
        <f>IF(AA22="","",VLOOKUP(AA22,'標準様式１シフト記号表（勤務時間帯）'!$C$6:$U$35,19,FALSE))</f>
        <v/>
      </c>
      <c r="AB24" s="1403" t="str">
        <f>IF(AB22="","",VLOOKUP(AB22,'標準様式１シフト記号表（勤務時間帯）'!$C$6:$U$35,19,FALSE))</f>
        <v/>
      </c>
      <c r="AC24" s="1403" t="str">
        <f>IF(AC22="","",VLOOKUP(AC22,'標準様式１シフト記号表（勤務時間帯）'!$C$6:$U$35,19,FALSE))</f>
        <v/>
      </c>
      <c r="AD24" s="1403" t="str">
        <f>IF(AD22="","",VLOOKUP(AD22,'標準様式１シフト記号表（勤務時間帯）'!$C$6:$U$35,19,FALSE))</f>
        <v/>
      </c>
      <c r="AE24" s="1403" t="str">
        <f>IF(AE22="","",VLOOKUP(AE22,'標準様式１シフト記号表（勤務時間帯）'!$C$6:$U$35,19,FALSE))</f>
        <v/>
      </c>
      <c r="AF24" s="1415" t="str">
        <f>IF(AF22="","",VLOOKUP(AF22,'標準様式１シフト記号表（勤務時間帯）'!$C$6:$U$35,19,FALSE))</f>
        <v/>
      </c>
      <c r="AG24" s="1389" t="str">
        <f>IF(AG22="","",VLOOKUP(AG22,'標準様式１シフト記号表（勤務時間帯）'!$C$6:$U$35,19,FALSE))</f>
        <v/>
      </c>
      <c r="AH24" s="1403" t="str">
        <f>IF(AH22="","",VLOOKUP(AH22,'標準様式１シフト記号表（勤務時間帯）'!$C$6:$U$35,19,FALSE))</f>
        <v/>
      </c>
      <c r="AI24" s="1403" t="str">
        <f>IF(AI22="","",VLOOKUP(AI22,'標準様式１シフト記号表（勤務時間帯）'!$C$6:$U$35,19,FALSE))</f>
        <v/>
      </c>
      <c r="AJ24" s="1403" t="str">
        <f>IF(AJ22="","",VLOOKUP(AJ22,'標準様式１シフト記号表（勤務時間帯）'!$C$6:$U$35,19,FALSE))</f>
        <v/>
      </c>
      <c r="AK24" s="1403" t="str">
        <f>IF(AK22="","",VLOOKUP(AK22,'標準様式１シフト記号表（勤務時間帯）'!$C$6:$U$35,19,FALSE))</f>
        <v/>
      </c>
      <c r="AL24" s="1403" t="str">
        <f>IF(AL22="","",VLOOKUP(AL22,'標準様式１シフト記号表（勤務時間帯）'!$C$6:$U$35,19,FALSE))</f>
        <v/>
      </c>
      <c r="AM24" s="1415" t="str">
        <f>IF(AM22="","",VLOOKUP(AM22,'標準様式１シフト記号表（勤務時間帯）'!$C$6:$U$35,19,FALSE))</f>
        <v/>
      </c>
      <c r="AN24" s="1389" t="str">
        <f>IF(AN22="","",VLOOKUP(AN22,'標準様式１シフト記号表（勤務時間帯）'!$C$6:$U$35,19,FALSE))</f>
        <v/>
      </c>
      <c r="AO24" s="1403" t="str">
        <f>IF(AO22="","",VLOOKUP(AO22,'標準様式１シフト記号表（勤務時間帯）'!$C$6:$U$35,19,FALSE))</f>
        <v/>
      </c>
      <c r="AP24" s="1403" t="str">
        <f>IF(AP22="","",VLOOKUP(AP22,'標準様式１シフト記号表（勤務時間帯）'!$C$6:$U$35,19,FALSE))</f>
        <v/>
      </c>
      <c r="AQ24" s="1403" t="str">
        <f>IF(AQ22="","",VLOOKUP(AQ22,'標準様式１シフト記号表（勤務時間帯）'!$C$6:$U$35,19,FALSE))</f>
        <v/>
      </c>
      <c r="AR24" s="1403" t="str">
        <f>IF(AR22="","",VLOOKUP(AR22,'標準様式１シフト記号表（勤務時間帯）'!$C$6:$U$35,19,FALSE))</f>
        <v/>
      </c>
      <c r="AS24" s="1403" t="str">
        <f>IF(AS22="","",VLOOKUP(AS22,'標準様式１シフト記号表（勤務時間帯）'!$C$6:$U$35,19,FALSE))</f>
        <v/>
      </c>
      <c r="AT24" s="1415" t="str">
        <f>IF(AT22="","",VLOOKUP(AT22,'標準様式１シフト記号表（勤務時間帯）'!$C$6:$U$35,19,FALSE))</f>
        <v/>
      </c>
      <c r="AU24" s="1389" t="str">
        <f>IF(AU22="","",VLOOKUP(AU22,'標準様式１シフト記号表（勤務時間帯）'!$C$6:$U$35,19,FALSE))</f>
        <v/>
      </c>
      <c r="AV24" s="1403" t="str">
        <f>IF(AV22="","",VLOOKUP(AV22,'標準様式１シフト記号表（勤務時間帯）'!$C$6:$U$35,19,FALSE))</f>
        <v/>
      </c>
      <c r="AW24" s="1403" t="str">
        <f>IF(AW22="","",VLOOKUP(AW22,'標準様式１シフト記号表（勤務時間帯）'!$C$6:$U$35,19,FALSE))</f>
        <v/>
      </c>
      <c r="AX24" s="1451">
        <f>IF($BB$3="４週",SUM(S24:AT24),IF($BB$3="暦月",SUM(S24:AW24),""))</f>
        <v>0</v>
      </c>
      <c r="AY24" s="1464"/>
      <c r="AZ24" s="1475">
        <f>IF($BB$3="４週",AX24/4,IF($BB$3="暦月",'標準様式１（1枚版）'!AX24/('標準様式１（1枚版）'!$BB$8/7),""))</f>
        <v>0</v>
      </c>
      <c r="BA24" s="1484"/>
      <c r="BB24" s="1495"/>
      <c r="BC24" s="1510"/>
      <c r="BD24" s="1510"/>
      <c r="BE24" s="1510"/>
      <c r="BF24" s="1524"/>
    </row>
    <row r="25" spans="2:58" ht="20.25" customHeight="1">
      <c r="B25" s="1225">
        <f>B22+1</f>
        <v>2</v>
      </c>
      <c r="C25" s="1242"/>
      <c r="D25" s="1261"/>
      <c r="E25" s="1271"/>
      <c r="F25" s="1279"/>
      <c r="G25" s="1279"/>
      <c r="H25" s="1303"/>
      <c r="I25" s="1311"/>
      <c r="J25" s="1311"/>
      <c r="K25" s="1316"/>
      <c r="L25" s="1326"/>
      <c r="M25" s="1335"/>
      <c r="N25" s="1335"/>
      <c r="O25" s="1347"/>
      <c r="P25" s="1356" t="s">
        <v>658</v>
      </c>
      <c r="Q25" s="1365"/>
      <c r="R25" s="1373"/>
      <c r="S25" s="1387"/>
      <c r="T25" s="1401"/>
      <c r="U25" s="1401"/>
      <c r="V25" s="1401"/>
      <c r="W25" s="1401"/>
      <c r="X25" s="1401"/>
      <c r="Y25" s="1413"/>
      <c r="Z25" s="1387"/>
      <c r="AA25" s="1401"/>
      <c r="AB25" s="1401"/>
      <c r="AC25" s="1401"/>
      <c r="AD25" s="1401"/>
      <c r="AE25" s="1401"/>
      <c r="AF25" s="1413"/>
      <c r="AG25" s="1387"/>
      <c r="AH25" s="1401"/>
      <c r="AI25" s="1401"/>
      <c r="AJ25" s="1401"/>
      <c r="AK25" s="1401"/>
      <c r="AL25" s="1401"/>
      <c r="AM25" s="1413"/>
      <c r="AN25" s="1387"/>
      <c r="AO25" s="1401"/>
      <c r="AP25" s="1401"/>
      <c r="AQ25" s="1401"/>
      <c r="AR25" s="1401"/>
      <c r="AS25" s="1401"/>
      <c r="AT25" s="1413"/>
      <c r="AU25" s="1387"/>
      <c r="AV25" s="1401"/>
      <c r="AW25" s="1401"/>
      <c r="AX25" s="1452"/>
      <c r="AY25" s="1465"/>
      <c r="AZ25" s="1476"/>
      <c r="BA25" s="1485"/>
      <c r="BB25" s="1496"/>
      <c r="BC25" s="1511"/>
      <c r="BD25" s="1511"/>
      <c r="BE25" s="1511"/>
      <c r="BF25" s="1525"/>
    </row>
    <row r="26" spans="2:58" ht="20.25" customHeight="1">
      <c r="B26" s="1225"/>
      <c r="C26" s="1240"/>
      <c r="D26" s="1259"/>
      <c r="E26" s="1269"/>
      <c r="F26" s="1277"/>
      <c r="G26" s="1290"/>
      <c r="H26" s="1302"/>
      <c r="I26" s="1311"/>
      <c r="J26" s="1311"/>
      <c r="K26" s="1316"/>
      <c r="L26" s="1325"/>
      <c r="M26" s="1334"/>
      <c r="N26" s="1334"/>
      <c r="O26" s="1346"/>
      <c r="P26" s="1354" t="s">
        <v>306</v>
      </c>
      <c r="Q26" s="1363"/>
      <c r="R26" s="1371"/>
      <c r="S26" s="1388" t="str">
        <f>IF(S25="","",VLOOKUP(S25,'標準様式１シフト記号表（勤務時間帯）'!$C$6:$K$35,9,FALSE))</f>
        <v/>
      </c>
      <c r="T26" s="1402" t="str">
        <f>IF(T25="","",VLOOKUP(T25,'標準様式１シフト記号表（勤務時間帯）'!$C$6:$K$35,9,FALSE))</f>
        <v/>
      </c>
      <c r="U26" s="1402" t="str">
        <f>IF(U25="","",VLOOKUP(U25,'標準様式１シフト記号表（勤務時間帯）'!$C$6:$K$35,9,FALSE))</f>
        <v/>
      </c>
      <c r="V26" s="1402" t="str">
        <f>IF(V25="","",VLOOKUP(V25,'標準様式１シフト記号表（勤務時間帯）'!$C$6:$K$35,9,FALSE))</f>
        <v/>
      </c>
      <c r="W26" s="1402" t="str">
        <f>IF(W25="","",VLOOKUP(W25,'標準様式１シフト記号表（勤務時間帯）'!$C$6:$K$35,9,FALSE))</f>
        <v/>
      </c>
      <c r="X26" s="1402" t="str">
        <f>IF(X25="","",VLOOKUP(X25,'標準様式１シフト記号表（勤務時間帯）'!$C$6:$K$35,9,FALSE))</f>
        <v/>
      </c>
      <c r="Y26" s="1414" t="str">
        <f>IF(Y25="","",VLOOKUP(Y25,'標準様式１シフト記号表（勤務時間帯）'!$C$6:$K$35,9,FALSE))</f>
        <v/>
      </c>
      <c r="Z26" s="1388" t="str">
        <f>IF(Z25="","",VLOOKUP(Z25,'標準様式１シフト記号表（勤務時間帯）'!$C$6:$K$35,9,FALSE))</f>
        <v/>
      </c>
      <c r="AA26" s="1402" t="str">
        <f>IF(AA25="","",VLOOKUP(AA25,'標準様式１シフト記号表（勤務時間帯）'!$C$6:$K$35,9,FALSE))</f>
        <v/>
      </c>
      <c r="AB26" s="1402" t="str">
        <f>IF(AB25="","",VLOOKUP(AB25,'標準様式１シフト記号表（勤務時間帯）'!$C$6:$K$35,9,FALSE))</f>
        <v/>
      </c>
      <c r="AC26" s="1402" t="str">
        <f>IF(AC25="","",VLOOKUP(AC25,'標準様式１シフト記号表（勤務時間帯）'!$C$6:$K$35,9,FALSE))</f>
        <v/>
      </c>
      <c r="AD26" s="1402" t="str">
        <f>IF(AD25="","",VLOOKUP(AD25,'標準様式１シフト記号表（勤務時間帯）'!$C$6:$K$35,9,FALSE))</f>
        <v/>
      </c>
      <c r="AE26" s="1402" t="str">
        <f>IF(AE25="","",VLOOKUP(AE25,'標準様式１シフト記号表（勤務時間帯）'!$C$6:$K$35,9,FALSE))</f>
        <v/>
      </c>
      <c r="AF26" s="1414" t="str">
        <f>IF(AF25="","",VLOOKUP(AF25,'標準様式１シフト記号表（勤務時間帯）'!$C$6:$K$35,9,FALSE))</f>
        <v/>
      </c>
      <c r="AG26" s="1388" t="str">
        <f>IF(AG25="","",VLOOKUP(AG25,'標準様式１シフト記号表（勤務時間帯）'!$C$6:$K$35,9,FALSE))</f>
        <v/>
      </c>
      <c r="AH26" s="1402" t="str">
        <f>IF(AH25="","",VLOOKUP(AH25,'標準様式１シフト記号表（勤務時間帯）'!$C$6:$K$35,9,FALSE))</f>
        <v/>
      </c>
      <c r="AI26" s="1402" t="str">
        <f>IF(AI25="","",VLOOKUP(AI25,'標準様式１シフト記号表（勤務時間帯）'!$C$6:$K$35,9,FALSE))</f>
        <v/>
      </c>
      <c r="AJ26" s="1402" t="str">
        <f>IF(AJ25="","",VLOOKUP(AJ25,'標準様式１シフト記号表（勤務時間帯）'!$C$6:$K$35,9,FALSE))</f>
        <v/>
      </c>
      <c r="AK26" s="1402" t="str">
        <f>IF(AK25="","",VLOOKUP(AK25,'標準様式１シフト記号表（勤務時間帯）'!$C$6:$K$35,9,FALSE))</f>
        <v/>
      </c>
      <c r="AL26" s="1402" t="str">
        <f>IF(AL25="","",VLOOKUP(AL25,'標準様式１シフト記号表（勤務時間帯）'!$C$6:$K$35,9,FALSE))</f>
        <v/>
      </c>
      <c r="AM26" s="1414" t="str">
        <f>IF(AM25="","",VLOOKUP(AM25,'標準様式１シフト記号表（勤務時間帯）'!$C$6:$K$35,9,FALSE))</f>
        <v/>
      </c>
      <c r="AN26" s="1388" t="str">
        <f>IF(AN25="","",VLOOKUP(AN25,'標準様式１シフト記号表（勤務時間帯）'!$C$6:$K$35,9,FALSE))</f>
        <v/>
      </c>
      <c r="AO26" s="1402" t="str">
        <f>IF(AO25="","",VLOOKUP(AO25,'標準様式１シフト記号表（勤務時間帯）'!$C$6:$K$35,9,FALSE))</f>
        <v/>
      </c>
      <c r="AP26" s="1402" t="str">
        <f>IF(AP25="","",VLOOKUP(AP25,'標準様式１シフト記号表（勤務時間帯）'!$C$6:$K$35,9,FALSE))</f>
        <v/>
      </c>
      <c r="AQ26" s="1402" t="str">
        <f>IF(AQ25="","",VLOOKUP(AQ25,'標準様式１シフト記号表（勤務時間帯）'!$C$6:$K$35,9,FALSE))</f>
        <v/>
      </c>
      <c r="AR26" s="1402" t="str">
        <f>IF(AR25="","",VLOOKUP(AR25,'標準様式１シフト記号表（勤務時間帯）'!$C$6:$K$35,9,FALSE))</f>
        <v/>
      </c>
      <c r="AS26" s="1402" t="str">
        <f>IF(AS25="","",VLOOKUP(AS25,'標準様式１シフト記号表（勤務時間帯）'!$C$6:$K$35,9,FALSE))</f>
        <v/>
      </c>
      <c r="AT26" s="1414" t="str">
        <f>IF(AT25="","",VLOOKUP(AT25,'標準様式１シフト記号表（勤務時間帯）'!$C$6:$K$35,9,FALSE))</f>
        <v/>
      </c>
      <c r="AU26" s="1388" t="str">
        <f>IF(AU25="","",VLOOKUP(AU25,'標準様式１シフト記号表（勤務時間帯）'!$C$6:$K$35,9,FALSE))</f>
        <v/>
      </c>
      <c r="AV26" s="1402" t="str">
        <f>IF(AV25="","",VLOOKUP(AV25,'標準様式１シフト記号表（勤務時間帯）'!$C$6:$K$35,9,FALSE))</f>
        <v/>
      </c>
      <c r="AW26" s="1402" t="str">
        <f>IF(AW25="","",VLOOKUP(AW25,'標準様式１シフト記号表（勤務時間帯）'!$C$6:$K$35,9,FALSE))</f>
        <v/>
      </c>
      <c r="AX26" s="1450">
        <f>IF($BB$3="４週",SUM(S26:AT26),IF($BB$3="暦月",SUM(S26:AW26),""))</f>
        <v>0</v>
      </c>
      <c r="AY26" s="1463"/>
      <c r="AZ26" s="1474">
        <f>IF($BB$3="４週",AX26/4,IF($BB$3="暦月",'標準様式１（1枚版）'!AX26/('標準様式１（1枚版）'!$BB$8/7),""))</f>
        <v>0</v>
      </c>
      <c r="BA26" s="1483"/>
      <c r="BB26" s="1494"/>
      <c r="BC26" s="1509"/>
      <c r="BD26" s="1509"/>
      <c r="BE26" s="1509"/>
      <c r="BF26" s="1523"/>
    </row>
    <row r="27" spans="2:58" ht="20.25" customHeight="1">
      <c r="B27" s="1225"/>
      <c r="C27" s="1241"/>
      <c r="D27" s="1260"/>
      <c r="E27" s="1270"/>
      <c r="F27" s="1277">
        <f>C25</f>
        <v>0</v>
      </c>
      <c r="G27" s="1291"/>
      <c r="H27" s="1302"/>
      <c r="I27" s="1311"/>
      <c r="J27" s="1311"/>
      <c r="K27" s="1316"/>
      <c r="L27" s="1327"/>
      <c r="M27" s="1336"/>
      <c r="N27" s="1336"/>
      <c r="O27" s="1348"/>
      <c r="P27" s="1355" t="s">
        <v>660</v>
      </c>
      <c r="Q27" s="1364"/>
      <c r="R27" s="1372"/>
      <c r="S27" s="1389" t="str">
        <f>IF(S25="","",VLOOKUP(S25,'標準様式１シフト記号表（勤務時間帯）'!$C$6:$U$35,19,FALSE))</f>
        <v/>
      </c>
      <c r="T27" s="1403" t="str">
        <f>IF(T25="","",VLOOKUP(T25,'標準様式１シフト記号表（勤務時間帯）'!$C$6:$U$35,19,FALSE))</f>
        <v/>
      </c>
      <c r="U27" s="1403" t="str">
        <f>IF(U25="","",VLOOKUP(U25,'標準様式１シフト記号表（勤務時間帯）'!$C$6:$U$35,19,FALSE))</f>
        <v/>
      </c>
      <c r="V27" s="1403" t="str">
        <f>IF(V25="","",VLOOKUP(V25,'標準様式１シフト記号表（勤務時間帯）'!$C$6:$U$35,19,FALSE))</f>
        <v/>
      </c>
      <c r="W27" s="1403" t="str">
        <f>IF(W25="","",VLOOKUP(W25,'標準様式１シフト記号表（勤務時間帯）'!$C$6:$U$35,19,FALSE))</f>
        <v/>
      </c>
      <c r="X27" s="1403" t="str">
        <f>IF(X25="","",VLOOKUP(X25,'標準様式１シフト記号表（勤務時間帯）'!$C$6:$U$35,19,FALSE))</f>
        <v/>
      </c>
      <c r="Y27" s="1415" t="str">
        <f>IF(Y25="","",VLOOKUP(Y25,'標準様式１シフト記号表（勤務時間帯）'!$C$6:$U$35,19,FALSE))</f>
        <v/>
      </c>
      <c r="Z27" s="1389" t="str">
        <f>IF(Z25="","",VLOOKUP(Z25,'標準様式１シフト記号表（勤務時間帯）'!$C$6:$U$35,19,FALSE))</f>
        <v/>
      </c>
      <c r="AA27" s="1403" t="str">
        <f>IF(AA25="","",VLOOKUP(AA25,'標準様式１シフト記号表（勤務時間帯）'!$C$6:$U$35,19,FALSE))</f>
        <v/>
      </c>
      <c r="AB27" s="1403" t="str">
        <f>IF(AB25="","",VLOOKUP(AB25,'標準様式１シフト記号表（勤務時間帯）'!$C$6:$U$35,19,FALSE))</f>
        <v/>
      </c>
      <c r="AC27" s="1403" t="str">
        <f>IF(AC25="","",VLOOKUP(AC25,'標準様式１シフト記号表（勤務時間帯）'!$C$6:$U$35,19,FALSE))</f>
        <v/>
      </c>
      <c r="AD27" s="1403" t="str">
        <f>IF(AD25="","",VLOOKUP(AD25,'標準様式１シフト記号表（勤務時間帯）'!$C$6:$U$35,19,FALSE))</f>
        <v/>
      </c>
      <c r="AE27" s="1403" t="str">
        <f>IF(AE25="","",VLOOKUP(AE25,'標準様式１シフト記号表（勤務時間帯）'!$C$6:$U$35,19,FALSE))</f>
        <v/>
      </c>
      <c r="AF27" s="1415" t="str">
        <f>IF(AF25="","",VLOOKUP(AF25,'標準様式１シフト記号表（勤務時間帯）'!$C$6:$U$35,19,FALSE))</f>
        <v/>
      </c>
      <c r="AG27" s="1389" t="str">
        <f>IF(AG25="","",VLOOKUP(AG25,'標準様式１シフト記号表（勤務時間帯）'!$C$6:$U$35,19,FALSE))</f>
        <v/>
      </c>
      <c r="AH27" s="1403" t="str">
        <f>IF(AH25="","",VLOOKUP(AH25,'標準様式１シフト記号表（勤務時間帯）'!$C$6:$U$35,19,FALSE))</f>
        <v/>
      </c>
      <c r="AI27" s="1403" t="str">
        <f>IF(AI25="","",VLOOKUP(AI25,'標準様式１シフト記号表（勤務時間帯）'!$C$6:$U$35,19,FALSE))</f>
        <v/>
      </c>
      <c r="AJ27" s="1403" t="str">
        <f>IF(AJ25="","",VLOOKUP(AJ25,'標準様式１シフト記号表（勤務時間帯）'!$C$6:$U$35,19,FALSE))</f>
        <v/>
      </c>
      <c r="AK27" s="1403" t="str">
        <f>IF(AK25="","",VLOOKUP(AK25,'標準様式１シフト記号表（勤務時間帯）'!$C$6:$U$35,19,FALSE))</f>
        <v/>
      </c>
      <c r="AL27" s="1403" t="str">
        <f>IF(AL25="","",VLOOKUP(AL25,'標準様式１シフト記号表（勤務時間帯）'!$C$6:$U$35,19,FALSE))</f>
        <v/>
      </c>
      <c r="AM27" s="1415" t="str">
        <f>IF(AM25="","",VLOOKUP(AM25,'標準様式１シフト記号表（勤務時間帯）'!$C$6:$U$35,19,FALSE))</f>
        <v/>
      </c>
      <c r="AN27" s="1389" t="str">
        <f>IF(AN25="","",VLOOKUP(AN25,'標準様式１シフト記号表（勤務時間帯）'!$C$6:$U$35,19,FALSE))</f>
        <v/>
      </c>
      <c r="AO27" s="1403" t="str">
        <f>IF(AO25="","",VLOOKUP(AO25,'標準様式１シフト記号表（勤務時間帯）'!$C$6:$U$35,19,FALSE))</f>
        <v/>
      </c>
      <c r="AP27" s="1403" t="str">
        <f>IF(AP25="","",VLOOKUP(AP25,'標準様式１シフト記号表（勤務時間帯）'!$C$6:$U$35,19,FALSE))</f>
        <v/>
      </c>
      <c r="AQ27" s="1403" t="str">
        <f>IF(AQ25="","",VLOOKUP(AQ25,'標準様式１シフト記号表（勤務時間帯）'!$C$6:$U$35,19,FALSE))</f>
        <v/>
      </c>
      <c r="AR27" s="1403" t="str">
        <f>IF(AR25="","",VLOOKUP(AR25,'標準様式１シフト記号表（勤務時間帯）'!$C$6:$U$35,19,FALSE))</f>
        <v/>
      </c>
      <c r="AS27" s="1403" t="str">
        <f>IF(AS25="","",VLOOKUP(AS25,'標準様式１シフト記号表（勤務時間帯）'!$C$6:$U$35,19,FALSE))</f>
        <v/>
      </c>
      <c r="AT27" s="1415" t="str">
        <f>IF(AT25="","",VLOOKUP(AT25,'標準様式１シフト記号表（勤務時間帯）'!$C$6:$U$35,19,FALSE))</f>
        <v/>
      </c>
      <c r="AU27" s="1389" t="str">
        <f>IF(AU25="","",VLOOKUP(AU25,'標準様式１シフト記号表（勤務時間帯）'!$C$6:$U$35,19,FALSE))</f>
        <v/>
      </c>
      <c r="AV27" s="1403" t="str">
        <f>IF(AV25="","",VLOOKUP(AV25,'標準様式１シフト記号表（勤務時間帯）'!$C$6:$U$35,19,FALSE))</f>
        <v/>
      </c>
      <c r="AW27" s="1403" t="str">
        <f>IF(AW25="","",VLOOKUP(AW25,'標準様式１シフト記号表（勤務時間帯）'!$C$6:$U$35,19,FALSE))</f>
        <v/>
      </c>
      <c r="AX27" s="1451">
        <f>IF($BB$3="４週",SUM(S27:AT27),IF($BB$3="暦月",SUM(S27:AW27),""))</f>
        <v>0</v>
      </c>
      <c r="AY27" s="1464"/>
      <c r="AZ27" s="1475">
        <f>IF($BB$3="４週",AX27/4,IF($BB$3="暦月",'標準様式１（1枚版）'!AX27/('標準様式１（1枚版）'!$BB$8/7),""))</f>
        <v>0</v>
      </c>
      <c r="BA27" s="1484"/>
      <c r="BB27" s="1495"/>
      <c r="BC27" s="1510"/>
      <c r="BD27" s="1510"/>
      <c r="BE27" s="1510"/>
      <c r="BF27" s="1524"/>
    </row>
    <row r="28" spans="2:58" ht="20.25" customHeight="1">
      <c r="B28" s="1225">
        <f>B25+1</f>
        <v>3</v>
      </c>
      <c r="C28" s="1243"/>
      <c r="D28" s="1262"/>
      <c r="E28" s="1272"/>
      <c r="F28" s="1279"/>
      <c r="G28" s="1279"/>
      <c r="H28" s="1303"/>
      <c r="I28" s="1311"/>
      <c r="J28" s="1311"/>
      <c r="K28" s="1316"/>
      <c r="L28" s="1326"/>
      <c r="M28" s="1335"/>
      <c r="N28" s="1335"/>
      <c r="O28" s="1347"/>
      <c r="P28" s="1356" t="s">
        <v>658</v>
      </c>
      <c r="Q28" s="1365"/>
      <c r="R28" s="1373"/>
      <c r="S28" s="1387"/>
      <c r="T28" s="1401"/>
      <c r="U28" s="1401"/>
      <c r="V28" s="1401"/>
      <c r="W28" s="1401"/>
      <c r="X28" s="1401"/>
      <c r="Y28" s="1413"/>
      <c r="Z28" s="1387"/>
      <c r="AA28" s="1401"/>
      <c r="AB28" s="1401"/>
      <c r="AC28" s="1401"/>
      <c r="AD28" s="1401"/>
      <c r="AE28" s="1401"/>
      <c r="AF28" s="1413"/>
      <c r="AG28" s="1387"/>
      <c r="AH28" s="1401"/>
      <c r="AI28" s="1401"/>
      <c r="AJ28" s="1401"/>
      <c r="AK28" s="1401"/>
      <c r="AL28" s="1401"/>
      <c r="AM28" s="1413"/>
      <c r="AN28" s="1387"/>
      <c r="AO28" s="1401"/>
      <c r="AP28" s="1401"/>
      <c r="AQ28" s="1401"/>
      <c r="AR28" s="1401"/>
      <c r="AS28" s="1401"/>
      <c r="AT28" s="1413"/>
      <c r="AU28" s="1387"/>
      <c r="AV28" s="1401"/>
      <c r="AW28" s="1401"/>
      <c r="AX28" s="1452"/>
      <c r="AY28" s="1465"/>
      <c r="AZ28" s="1476"/>
      <c r="BA28" s="1485"/>
      <c r="BB28" s="1496"/>
      <c r="BC28" s="1511"/>
      <c r="BD28" s="1511"/>
      <c r="BE28" s="1511"/>
      <c r="BF28" s="1525"/>
    </row>
    <row r="29" spans="2:58" ht="20.25" customHeight="1">
      <c r="B29" s="1225"/>
      <c r="C29" s="1244"/>
      <c r="D29" s="1263"/>
      <c r="E29" s="1273"/>
      <c r="F29" s="1277"/>
      <c r="G29" s="1290"/>
      <c r="H29" s="1302"/>
      <c r="I29" s="1311"/>
      <c r="J29" s="1311"/>
      <c r="K29" s="1316"/>
      <c r="L29" s="1325"/>
      <c r="M29" s="1334"/>
      <c r="N29" s="1334"/>
      <c r="O29" s="1346"/>
      <c r="P29" s="1354" t="s">
        <v>306</v>
      </c>
      <c r="Q29" s="1363"/>
      <c r="R29" s="1371"/>
      <c r="S29" s="1388" t="str">
        <f>IF(S28="","",VLOOKUP(S28,'標準様式１シフト記号表（勤務時間帯）'!$C$6:$K$35,9,FALSE))</f>
        <v/>
      </c>
      <c r="T29" s="1402" t="str">
        <f>IF(T28="","",VLOOKUP(T28,'標準様式１シフト記号表（勤務時間帯）'!$C$6:$K$35,9,FALSE))</f>
        <v/>
      </c>
      <c r="U29" s="1402" t="str">
        <f>IF(U28="","",VLOOKUP(U28,'標準様式１シフト記号表（勤務時間帯）'!$C$6:$K$35,9,FALSE))</f>
        <v/>
      </c>
      <c r="V29" s="1402" t="str">
        <f>IF(V28="","",VLOOKUP(V28,'標準様式１シフト記号表（勤務時間帯）'!$C$6:$K$35,9,FALSE))</f>
        <v/>
      </c>
      <c r="W29" s="1402" t="str">
        <f>IF(W28="","",VLOOKUP(W28,'標準様式１シフト記号表（勤務時間帯）'!$C$6:$K$35,9,FALSE))</f>
        <v/>
      </c>
      <c r="X29" s="1402" t="str">
        <f>IF(X28="","",VLOOKUP(X28,'標準様式１シフト記号表（勤務時間帯）'!$C$6:$K$35,9,FALSE))</f>
        <v/>
      </c>
      <c r="Y29" s="1414" t="str">
        <f>IF(Y28="","",VLOOKUP(Y28,'標準様式１シフト記号表（勤務時間帯）'!$C$6:$K$35,9,FALSE))</f>
        <v/>
      </c>
      <c r="Z29" s="1388" t="str">
        <f>IF(Z28="","",VLOOKUP(Z28,'標準様式１シフト記号表（勤務時間帯）'!$C$6:$K$35,9,FALSE))</f>
        <v/>
      </c>
      <c r="AA29" s="1402" t="str">
        <f>IF(AA28="","",VLOOKUP(AA28,'標準様式１シフト記号表（勤務時間帯）'!$C$6:$K$35,9,FALSE))</f>
        <v/>
      </c>
      <c r="AB29" s="1402" t="str">
        <f>IF(AB28="","",VLOOKUP(AB28,'標準様式１シフト記号表（勤務時間帯）'!$C$6:$K$35,9,FALSE))</f>
        <v/>
      </c>
      <c r="AC29" s="1402" t="str">
        <f>IF(AC28="","",VLOOKUP(AC28,'標準様式１シフト記号表（勤務時間帯）'!$C$6:$K$35,9,FALSE))</f>
        <v/>
      </c>
      <c r="AD29" s="1402" t="str">
        <f>IF(AD28="","",VLOOKUP(AD28,'標準様式１シフト記号表（勤務時間帯）'!$C$6:$K$35,9,FALSE))</f>
        <v/>
      </c>
      <c r="AE29" s="1402" t="str">
        <f>IF(AE28="","",VLOOKUP(AE28,'標準様式１シフト記号表（勤務時間帯）'!$C$6:$K$35,9,FALSE))</f>
        <v/>
      </c>
      <c r="AF29" s="1414" t="str">
        <f>IF(AF28="","",VLOOKUP(AF28,'標準様式１シフト記号表（勤務時間帯）'!$C$6:$K$35,9,FALSE))</f>
        <v/>
      </c>
      <c r="AG29" s="1388" t="str">
        <f>IF(AG28="","",VLOOKUP(AG28,'標準様式１シフト記号表（勤務時間帯）'!$C$6:$K$35,9,FALSE))</f>
        <v/>
      </c>
      <c r="AH29" s="1402" t="str">
        <f>IF(AH28="","",VLOOKUP(AH28,'標準様式１シフト記号表（勤務時間帯）'!$C$6:$K$35,9,FALSE))</f>
        <v/>
      </c>
      <c r="AI29" s="1402" t="str">
        <f>IF(AI28="","",VLOOKUP(AI28,'標準様式１シフト記号表（勤務時間帯）'!$C$6:$K$35,9,FALSE))</f>
        <v/>
      </c>
      <c r="AJ29" s="1402" t="str">
        <f>IF(AJ28="","",VLOOKUP(AJ28,'標準様式１シフト記号表（勤務時間帯）'!$C$6:$K$35,9,FALSE))</f>
        <v/>
      </c>
      <c r="AK29" s="1402" t="str">
        <f>IF(AK28="","",VLOOKUP(AK28,'標準様式１シフト記号表（勤務時間帯）'!$C$6:$K$35,9,FALSE))</f>
        <v/>
      </c>
      <c r="AL29" s="1402" t="str">
        <f>IF(AL28="","",VLOOKUP(AL28,'標準様式１シフト記号表（勤務時間帯）'!$C$6:$K$35,9,FALSE))</f>
        <v/>
      </c>
      <c r="AM29" s="1414" t="str">
        <f>IF(AM28="","",VLOOKUP(AM28,'標準様式１シフト記号表（勤務時間帯）'!$C$6:$K$35,9,FALSE))</f>
        <v/>
      </c>
      <c r="AN29" s="1388" t="str">
        <f>IF(AN28="","",VLOOKUP(AN28,'標準様式１シフト記号表（勤務時間帯）'!$C$6:$K$35,9,FALSE))</f>
        <v/>
      </c>
      <c r="AO29" s="1402" t="str">
        <f>IF(AO28="","",VLOOKUP(AO28,'標準様式１シフト記号表（勤務時間帯）'!$C$6:$K$35,9,FALSE))</f>
        <v/>
      </c>
      <c r="AP29" s="1402" t="str">
        <f>IF(AP28="","",VLOOKUP(AP28,'標準様式１シフト記号表（勤務時間帯）'!$C$6:$K$35,9,FALSE))</f>
        <v/>
      </c>
      <c r="AQ29" s="1402" t="str">
        <f>IF(AQ28="","",VLOOKUP(AQ28,'標準様式１シフト記号表（勤務時間帯）'!$C$6:$K$35,9,FALSE))</f>
        <v/>
      </c>
      <c r="AR29" s="1402" t="str">
        <f>IF(AR28="","",VLOOKUP(AR28,'標準様式１シフト記号表（勤務時間帯）'!$C$6:$K$35,9,FALSE))</f>
        <v/>
      </c>
      <c r="AS29" s="1402" t="str">
        <f>IF(AS28="","",VLOOKUP(AS28,'標準様式１シフト記号表（勤務時間帯）'!$C$6:$K$35,9,FALSE))</f>
        <v/>
      </c>
      <c r="AT29" s="1414" t="str">
        <f>IF(AT28="","",VLOOKUP(AT28,'標準様式１シフト記号表（勤務時間帯）'!$C$6:$K$35,9,FALSE))</f>
        <v/>
      </c>
      <c r="AU29" s="1388" t="str">
        <f>IF(AU28="","",VLOOKUP(AU28,'標準様式１シフト記号表（勤務時間帯）'!$C$6:$K$35,9,FALSE))</f>
        <v/>
      </c>
      <c r="AV29" s="1402" t="str">
        <f>IF(AV28="","",VLOOKUP(AV28,'標準様式１シフト記号表（勤務時間帯）'!$C$6:$K$35,9,FALSE))</f>
        <v/>
      </c>
      <c r="AW29" s="1402" t="str">
        <f>IF(AW28="","",VLOOKUP(AW28,'標準様式１シフト記号表（勤務時間帯）'!$C$6:$K$35,9,FALSE))</f>
        <v/>
      </c>
      <c r="AX29" s="1450">
        <f>IF($BB$3="４週",SUM(S29:AT29),IF($BB$3="暦月",SUM(S29:AW29),""))</f>
        <v>0</v>
      </c>
      <c r="AY29" s="1463"/>
      <c r="AZ29" s="1474">
        <f>IF($BB$3="４週",AX29/4,IF($BB$3="暦月",'標準様式１（1枚版）'!AX29/('標準様式１（1枚版）'!$BB$8/7),""))</f>
        <v>0</v>
      </c>
      <c r="BA29" s="1483"/>
      <c r="BB29" s="1494"/>
      <c r="BC29" s="1509"/>
      <c r="BD29" s="1509"/>
      <c r="BE29" s="1509"/>
      <c r="BF29" s="1523"/>
    </row>
    <row r="30" spans="2:58" ht="20.25" customHeight="1">
      <c r="B30" s="1225"/>
      <c r="C30" s="1245"/>
      <c r="D30" s="1264"/>
      <c r="E30" s="1274"/>
      <c r="F30" s="1277">
        <f>C28</f>
        <v>0</v>
      </c>
      <c r="G30" s="1291"/>
      <c r="H30" s="1302"/>
      <c r="I30" s="1311"/>
      <c r="J30" s="1311"/>
      <c r="K30" s="1316"/>
      <c r="L30" s="1327"/>
      <c r="M30" s="1336"/>
      <c r="N30" s="1336"/>
      <c r="O30" s="1348"/>
      <c r="P30" s="1355" t="s">
        <v>660</v>
      </c>
      <c r="Q30" s="1364"/>
      <c r="R30" s="1372"/>
      <c r="S30" s="1389" t="str">
        <f>IF(S28="","",VLOOKUP(S28,'標準様式１シフト記号表（勤務時間帯）'!$C$6:$U$35,19,FALSE))</f>
        <v/>
      </c>
      <c r="T30" s="1403" t="str">
        <f>IF(T28="","",VLOOKUP(T28,'標準様式１シフト記号表（勤務時間帯）'!$C$6:$U$35,19,FALSE))</f>
        <v/>
      </c>
      <c r="U30" s="1403" t="str">
        <f>IF(U28="","",VLOOKUP(U28,'標準様式１シフト記号表（勤務時間帯）'!$C$6:$U$35,19,FALSE))</f>
        <v/>
      </c>
      <c r="V30" s="1403" t="str">
        <f>IF(V28="","",VLOOKUP(V28,'標準様式１シフト記号表（勤務時間帯）'!$C$6:$U$35,19,FALSE))</f>
        <v/>
      </c>
      <c r="W30" s="1403" t="str">
        <f>IF(W28="","",VLOOKUP(W28,'標準様式１シフト記号表（勤務時間帯）'!$C$6:$U$35,19,FALSE))</f>
        <v/>
      </c>
      <c r="X30" s="1403" t="str">
        <f>IF(X28="","",VLOOKUP(X28,'標準様式１シフト記号表（勤務時間帯）'!$C$6:$U$35,19,FALSE))</f>
        <v/>
      </c>
      <c r="Y30" s="1415" t="str">
        <f>IF(Y28="","",VLOOKUP(Y28,'標準様式１シフト記号表（勤務時間帯）'!$C$6:$U$35,19,FALSE))</f>
        <v/>
      </c>
      <c r="Z30" s="1389" t="str">
        <f>IF(Z28="","",VLOOKUP(Z28,'標準様式１シフト記号表（勤務時間帯）'!$C$6:$U$35,19,FALSE))</f>
        <v/>
      </c>
      <c r="AA30" s="1403" t="str">
        <f>IF(AA28="","",VLOOKUP(AA28,'標準様式１シフト記号表（勤務時間帯）'!$C$6:$U$35,19,FALSE))</f>
        <v/>
      </c>
      <c r="AB30" s="1403" t="str">
        <f>IF(AB28="","",VLOOKUP(AB28,'標準様式１シフト記号表（勤務時間帯）'!$C$6:$U$35,19,FALSE))</f>
        <v/>
      </c>
      <c r="AC30" s="1403" t="str">
        <f>IF(AC28="","",VLOOKUP(AC28,'標準様式１シフト記号表（勤務時間帯）'!$C$6:$U$35,19,FALSE))</f>
        <v/>
      </c>
      <c r="AD30" s="1403" t="str">
        <f>IF(AD28="","",VLOOKUP(AD28,'標準様式１シフト記号表（勤務時間帯）'!$C$6:$U$35,19,FALSE))</f>
        <v/>
      </c>
      <c r="AE30" s="1403" t="str">
        <f>IF(AE28="","",VLOOKUP(AE28,'標準様式１シフト記号表（勤務時間帯）'!$C$6:$U$35,19,FALSE))</f>
        <v/>
      </c>
      <c r="AF30" s="1415" t="str">
        <f>IF(AF28="","",VLOOKUP(AF28,'標準様式１シフト記号表（勤務時間帯）'!$C$6:$U$35,19,FALSE))</f>
        <v/>
      </c>
      <c r="AG30" s="1389" t="str">
        <f>IF(AG28="","",VLOOKUP(AG28,'標準様式１シフト記号表（勤務時間帯）'!$C$6:$U$35,19,FALSE))</f>
        <v/>
      </c>
      <c r="AH30" s="1403" t="str">
        <f>IF(AH28="","",VLOOKUP(AH28,'標準様式１シフト記号表（勤務時間帯）'!$C$6:$U$35,19,FALSE))</f>
        <v/>
      </c>
      <c r="AI30" s="1403" t="str">
        <f>IF(AI28="","",VLOOKUP(AI28,'標準様式１シフト記号表（勤務時間帯）'!$C$6:$U$35,19,FALSE))</f>
        <v/>
      </c>
      <c r="AJ30" s="1403" t="str">
        <f>IF(AJ28="","",VLOOKUP(AJ28,'標準様式１シフト記号表（勤務時間帯）'!$C$6:$U$35,19,FALSE))</f>
        <v/>
      </c>
      <c r="AK30" s="1403" t="str">
        <f>IF(AK28="","",VLOOKUP(AK28,'標準様式１シフト記号表（勤務時間帯）'!$C$6:$U$35,19,FALSE))</f>
        <v/>
      </c>
      <c r="AL30" s="1403" t="str">
        <f>IF(AL28="","",VLOOKUP(AL28,'標準様式１シフト記号表（勤務時間帯）'!$C$6:$U$35,19,FALSE))</f>
        <v/>
      </c>
      <c r="AM30" s="1415" t="str">
        <f>IF(AM28="","",VLOOKUP(AM28,'標準様式１シフト記号表（勤務時間帯）'!$C$6:$U$35,19,FALSE))</f>
        <v/>
      </c>
      <c r="AN30" s="1389" t="str">
        <f>IF(AN28="","",VLOOKUP(AN28,'標準様式１シフト記号表（勤務時間帯）'!$C$6:$U$35,19,FALSE))</f>
        <v/>
      </c>
      <c r="AO30" s="1403" t="str">
        <f>IF(AO28="","",VLOOKUP(AO28,'標準様式１シフト記号表（勤務時間帯）'!$C$6:$U$35,19,FALSE))</f>
        <v/>
      </c>
      <c r="AP30" s="1403" t="str">
        <f>IF(AP28="","",VLOOKUP(AP28,'標準様式１シフト記号表（勤務時間帯）'!$C$6:$U$35,19,FALSE))</f>
        <v/>
      </c>
      <c r="AQ30" s="1403" t="str">
        <f>IF(AQ28="","",VLOOKUP(AQ28,'標準様式１シフト記号表（勤務時間帯）'!$C$6:$U$35,19,FALSE))</f>
        <v/>
      </c>
      <c r="AR30" s="1403" t="str">
        <f>IF(AR28="","",VLOOKUP(AR28,'標準様式１シフト記号表（勤務時間帯）'!$C$6:$U$35,19,FALSE))</f>
        <v/>
      </c>
      <c r="AS30" s="1403" t="str">
        <f>IF(AS28="","",VLOOKUP(AS28,'標準様式１シフト記号表（勤務時間帯）'!$C$6:$U$35,19,FALSE))</f>
        <v/>
      </c>
      <c r="AT30" s="1415" t="str">
        <f>IF(AT28="","",VLOOKUP(AT28,'標準様式１シフト記号表（勤務時間帯）'!$C$6:$U$35,19,FALSE))</f>
        <v/>
      </c>
      <c r="AU30" s="1389" t="str">
        <f>IF(AU28="","",VLOOKUP(AU28,'標準様式１シフト記号表（勤務時間帯）'!$C$6:$U$35,19,FALSE))</f>
        <v/>
      </c>
      <c r="AV30" s="1403" t="str">
        <f>IF(AV28="","",VLOOKUP(AV28,'標準様式１シフト記号表（勤務時間帯）'!$C$6:$U$35,19,FALSE))</f>
        <v/>
      </c>
      <c r="AW30" s="1403" t="str">
        <f>IF(AW28="","",VLOOKUP(AW28,'標準様式１シフト記号表（勤務時間帯）'!$C$6:$U$35,19,FALSE))</f>
        <v/>
      </c>
      <c r="AX30" s="1451">
        <f>IF($BB$3="４週",SUM(S30:AT30),IF($BB$3="暦月",SUM(S30:AW30),""))</f>
        <v>0</v>
      </c>
      <c r="AY30" s="1464"/>
      <c r="AZ30" s="1475">
        <f>IF($BB$3="４週",AX30/4,IF($BB$3="暦月",'標準様式１（1枚版）'!AX30/('標準様式１（1枚版）'!$BB$8/7),""))</f>
        <v>0</v>
      </c>
      <c r="BA30" s="1484"/>
      <c r="BB30" s="1495"/>
      <c r="BC30" s="1510"/>
      <c r="BD30" s="1510"/>
      <c r="BE30" s="1510"/>
      <c r="BF30" s="1524"/>
    </row>
    <row r="31" spans="2:58" ht="20.25" customHeight="1">
      <c r="B31" s="1225">
        <f>B28+1</f>
        <v>4</v>
      </c>
      <c r="C31" s="1243"/>
      <c r="D31" s="1262"/>
      <c r="E31" s="1272"/>
      <c r="F31" s="1279"/>
      <c r="G31" s="1279"/>
      <c r="H31" s="1303"/>
      <c r="I31" s="1311"/>
      <c r="J31" s="1311"/>
      <c r="K31" s="1316"/>
      <c r="L31" s="1326"/>
      <c r="M31" s="1335"/>
      <c r="N31" s="1335"/>
      <c r="O31" s="1347"/>
      <c r="P31" s="1356" t="s">
        <v>658</v>
      </c>
      <c r="Q31" s="1365"/>
      <c r="R31" s="1373"/>
      <c r="S31" s="1387"/>
      <c r="T31" s="1401"/>
      <c r="U31" s="1401"/>
      <c r="V31" s="1401"/>
      <c r="W31" s="1401"/>
      <c r="X31" s="1401"/>
      <c r="Y31" s="1413"/>
      <c r="Z31" s="1387"/>
      <c r="AA31" s="1401"/>
      <c r="AB31" s="1401"/>
      <c r="AC31" s="1401"/>
      <c r="AD31" s="1401"/>
      <c r="AE31" s="1401"/>
      <c r="AF31" s="1413"/>
      <c r="AG31" s="1387"/>
      <c r="AH31" s="1401"/>
      <c r="AI31" s="1401"/>
      <c r="AJ31" s="1401"/>
      <c r="AK31" s="1401"/>
      <c r="AL31" s="1401"/>
      <c r="AM31" s="1413"/>
      <c r="AN31" s="1387"/>
      <c r="AO31" s="1401"/>
      <c r="AP31" s="1401"/>
      <c r="AQ31" s="1401"/>
      <c r="AR31" s="1401"/>
      <c r="AS31" s="1401"/>
      <c r="AT31" s="1413"/>
      <c r="AU31" s="1387"/>
      <c r="AV31" s="1401"/>
      <c r="AW31" s="1401"/>
      <c r="AX31" s="1452"/>
      <c r="AY31" s="1465"/>
      <c r="AZ31" s="1476"/>
      <c r="BA31" s="1485"/>
      <c r="BB31" s="1496"/>
      <c r="BC31" s="1511"/>
      <c r="BD31" s="1511"/>
      <c r="BE31" s="1511"/>
      <c r="BF31" s="1525"/>
    </row>
    <row r="32" spans="2:58" ht="20.25" customHeight="1">
      <c r="B32" s="1225"/>
      <c r="C32" s="1244"/>
      <c r="D32" s="1263"/>
      <c r="E32" s="1273"/>
      <c r="F32" s="1277"/>
      <c r="G32" s="1290"/>
      <c r="H32" s="1302"/>
      <c r="I32" s="1311"/>
      <c r="J32" s="1311"/>
      <c r="K32" s="1316"/>
      <c r="L32" s="1325"/>
      <c r="M32" s="1334"/>
      <c r="N32" s="1334"/>
      <c r="O32" s="1346"/>
      <c r="P32" s="1354" t="s">
        <v>306</v>
      </c>
      <c r="Q32" s="1363"/>
      <c r="R32" s="1371"/>
      <c r="S32" s="1388" t="str">
        <f>IF(S31="","",VLOOKUP(S31,'標準様式１シフト記号表（勤務時間帯）'!$C$6:$K$35,9,FALSE))</f>
        <v/>
      </c>
      <c r="T32" s="1402" t="str">
        <f>IF(T31="","",VLOOKUP(T31,'標準様式１シフト記号表（勤務時間帯）'!$C$6:$K$35,9,FALSE))</f>
        <v/>
      </c>
      <c r="U32" s="1402" t="str">
        <f>IF(U31="","",VLOOKUP(U31,'標準様式１シフト記号表（勤務時間帯）'!$C$6:$K$35,9,FALSE))</f>
        <v/>
      </c>
      <c r="V32" s="1402" t="str">
        <f>IF(V31="","",VLOOKUP(V31,'標準様式１シフト記号表（勤務時間帯）'!$C$6:$K$35,9,FALSE))</f>
        <v/>
      </c>
      <c r="W32" s="1402" t="str">
        <f>IF(W31="","",VLOOKUP(W31,'標準様式１シフト記号表（勤務時間帯）'!$C$6:$K$35,9,FALSE))</f>
        <v/>
      </c>
      <c r="X32" s="1402" t="str">
        <f>IF(X31="","",VLOOKUP(X31,'標準様式１シフト記号表（勤務時間帯）'!$C$6:$K$35,9,FALSE))</f>
        <v/>
      </c>
      <c r="Y32" s="1414" t="str">
        <f>IF(Y31="","",VLOOKUP(Y31,'標準様式１シフト記号表（勤務時間帯）'!$C$6:$K$35,9,FALSE))</f>
        <v/>
      </c>
      <c r="Z32" s="1388" t="str">
        <f>IF(Z31="","",VLOOKUP(Z31,'標準様式１シフト記号表（勤務時間帯）'!$C$6:$K$35,9,FALSE))</f>
        <v/>
      </c>
      <c r="AA32" s="1402" t="str">
        <f>IF(AA31="","",VLOOKUP(AA31,'標準様式１シフト記号表（勤務時間帯）'!$C$6:$K$35,9,FALSE))</f>
        <v/>
      </c>
      <c r="AB32" s="1402" t="str">
        <f>IF(AB31="","",VLOOKUP(AB31,'標準様式１シフト記号表（勤務時間帯）'!$C$6:$K$35,9,FALSE))</f>
        <v/>
      </c>
      <c r="AC32" s="1402" t="str">
        <f>IF(AC31="","",VLOOKUP(AC31,'標準様式１シフト記号表（勤務時間帯）'!$C$6:$K$35,9,FALSE))</f>
        <v/>
      </c>
      <c r="AD32" s="1402" t="str">
        <f>IF(AD31="","",VLOOKUP(AD31,'標準様式１シフト記号表（勤務時間帯）'!$C$6:$K$35,9,FALSE))</f>
        <v/>
      </c>
      <c r="AE32" s="1402" t="str">
        <f>IF(AE31="","",VLOOKUP(AE31,'標準様式１シフト記号表（勤務時間帯）'!$C$6:$K$35,9,FALSE))</f>
        <v/>
      </c>
      <c r="AF32" s="1414" t="str">
        <f>IF(AF31="","",VLOOKUP(AF31,'標準様式１シフト記号表（勤務時間帯）'!$C$6:$K$35,9,FALSE))</f>
        <v/>
      </c>
      <c r="AG32" s="1388" t="str">
        <f>IF(AG31="","",VLOOKUP(AG31,'標準様式１シフト記号表（勤務時間帯）'!$C$6:$K$35,9,FALSE))</f>
        <v/>
      </c>
      <c r="AH32" s="1402" t="str">
        <f>IF(AH31="","",VLOOKUP(AH31,'標準様式１シフト記号表（勤務時間帯）'!$C$6:$K$35,9,FALSE))</f>
        <v/>
      </c>
      <c r="AI32" s="1402" t="str">
        <f>IF(AI31="","",VLOOKUP(AI31,'標準様式１シフト記号表（勤務時間帯）'!$C$6:$K$35,9,FALSE))</f>
        <v/>
      </c>
      <c r="AJ32" s="1402" t="str">
        <f>IF(AJ31="","",VLOOKUP(AJ31,'標準様式１シフト記号表（勤務時間帯）'!$C$6:$K$35,9,FALSE))</f>
        <v/>
      </c>
      <c r="AK32" s="1402" t="str">
        <f>IF(AK31="","",VLOOKUP(AK31,'標準様式１シフト記号表（勤務時間帯）'!$C$6:$K$35,9,FALSE))</f>
        <v/>
      </c>
      <c r="AL32" s="1402" t="str">
        <f>IF(AL31="","",VLOOKUP(AL31,'標準様式１シフト記号表（勤務時間帯）'!$C$6:$K$35,9,FALSE))</f>
        <v/>
      </c>
      <c r="AM32" s="1414" t="str">
        <f>IF(AM31="","",VLOOKUP(AM31,'標準様式１シフト記号表（勤務時間帯）'!$C$6:$K$35,9,FALSE))</f>
        <v/>
      </c>
      <c r="AN32" s="1388" t="str">
        <f>IF(AN31="","",VLOOKUP(AN31,'標準様式１シフト記号表（勤務時間帯）'!$C$6:$K$35,9,FALSE))</f>
        <v/>
      </c>
      <c r="AO32" s="1402" t="str">
        <f>IF(AO31="","",VLOOKUP(AO31,'標準様式１シフト記号表（勤務時間帯）'!$C$6:$K$35,9,FALSE))</f>
        <v/>
      </c>
      <c r="AP32" s="1402" t="str">
        <f>IF(AP31="","",VLOOKUP(AP31,'標準様式１シフト記号表（勤務時間帯）'!$C$6:$K$35,9,FALSE))</f>
        <v/>
      </c>
      <c r="AQ32" s="1402" t="str">
        <f>IF(AQ31="","",VLOOKUP(AQ31,'標準様式１シフト記号表（勤務時間帯）'!$C$6:$K$35,9,FALSE))</f>
        <v/>
      </c>
      <c r="AR32" s="1402" t="str">
        <f>IF(AR31="","",VLOOKUP(AR31,'標準様式１シフト記号表（勤務時間帯）'!$C$6:$K$35,9,FALSE))</f>
        <v/>
      </c>
      <c r="AS32" s="1402" t="str">
        <f>IF(AS31="","",VLOOKUP(AS31,'標準様式１シフト記号表（勤務時間帯）'!$C$6:$K$35,9,FALSE))</f>
        <v/>
      </c>
      <c r="AT32" s="1414" t="str">
        <f>IF(AT31="","",VLOOKUP(AT31,'標準様式１シフト記号表（勤務時間帯）'!$C$6:$K$35,9,FALSE))</f>
        <v/>
      </c>
      <c r="AU32" s="1388" t="str">
        <f>IF(AU31="","",VLOOKUP(AU31,'標準様式１シフト記号表（勤務時間帯）'!$C$6:$K$35,9,FALSE))</f>
        <v/>
      </c>
      <c r="AV32" s="1402" t="str">
        <f>IF(AV31="","",VLOOKUP(AV31,'標準様式１シフト記号表（勤務時間帯）'!$C$6:$K$35,9,FALSE))</f>
        <v/>
      </c>
      <c r="AW32" s="1402" t="str">
        <f>IF(AW31="","",VLOOKUP(AW31,'標準様式１シフト記号表（勤務時間帯）'!$C$6:$K$35,9,FALSE))</f>
        <v/>
      </c>
      <c r="AX32" s="1450">
        <f>IF($BB$3="４週",SUM(S32:AT32),IF($BB$3="暦月",SUM(S32:AW32),""))</f>
        <v>0</v>
      </c>
      <c r="AY32" s="1463"/>
      <c r="AZ32" s="1474">
        <f>IF($BB$3="４週",AX32/4,IF($BB$3="暦月",'標準様式１（1枚版）'!AX32/('標準様式１（1枚版）'!$BB$8/7),""))</f>
        <v>0</v>
      </c>
      <c r="BA32" s="1483"/>
      <c r="BB32" s="1494"/>
      <c r="BC32" s="1509"/>
      <c r="BD32" s="1509"/>
      <c r="BE32" s="1509"/>
      <c r="BF32" s="1523"/>
    </row>
    <row r="33" spans="2:58" ht="20.25" customHeight="1">
      <c r="B33" s="1225"/>
      <c r="C33" s="1245"/>
      <c r="D33" s="1264"/>
      <c r="E33" s="1274"/>
      <c r="F33" s="1277">
        <f>C31</f>
        <v>0</v>
      </c>
      <c r="G33" s="1291"/>
      <c r="H33" s="1302"/>
      <c r="I33" s="1311"/>
      <c r="J33" s="1311"/>
      <c r="K33" s="1316"/>
      <c r="L33" s="1327"/>
      <c r="M33" s="1336"/>
      <c r="N33" s="1336"/>
      <c r="O33" s="1348"/>
      <c r="P33" s="1355" t="s">
        <v>660</v>
      </c>
      <c r="Q33" s="1364"/>
      <c r="R33" s="1372"/>
      <c r="S33" s="1389" t="str">
        <f>IF(S31="","",VLOOKUP(S31,'標準様式１シフト記号表（勤務時間帯）'!$C$6:$U$35,19,FALSE))</f>
        <v/>
      </c>
      <c r="T33" s="1403" t="str">
        <f>IF(T31="","",VLOOKUP(T31,'標準様式１シフト記号表（勤務時間帯）'!$C$6:$U$35,19,FALSE))</f>
        <v/>
      </c>
      <c r="U33" s="1403" t="str">
        <f>IF(U31="","",VLOOKUP(U31,'標準様式１シフト記号表（勤務時間帯）'!$C$6:$U$35,19,FALSE))</f>
        <v/>
      </c>
      <c r="V33" s="1403" t="str">
        <f>IF(V31="","",VLOOKUP(V31,'標準様式１シフト記号表（勤務時間帯）'!$C$6:$U$35,19,FALSE))</f>
        <v/>
      </c>
      <c r="W33" s="1403" t="str">
        <f>IF(W31="","",VLOOKUP(W31,'標準様式１シフト記号表（勤務時間帯）'!$C$6:$U$35,19,FALSE))</f>
        <v/>
      </c>
      <c r="X33" s="1403" t="str">
        <f>IF(X31="","",VLOOKUP(X31,'標準様式１シフト記号表（勤務時間帯）'!$C$6:$U$35,19,FALSE))</f>
        <v/>
      </c>
      <c r="Y33" s="1415" t="str">
        <f>IF(Y31="","",VLOOKUP(Y31,'標準様式１シフト記号表（勤務時間帯）'!$C$6:$U$35,19,FALSE))</f>
        <v/>
      </c>
      <c r="Z33" s="1389" t="str">
        <f>IF(Z31="","",VLOOKUP(Z31,'標準様式１シフト記号表（勤務時間帯）'!$C$6:$U$35,19,FALSE))</f>
        <v/>
      </c>
      <c r="AA33" s="1403" t="str">
        <f>IF(AA31="","",VLOOKUP(AA31,'標準様式１シフト記号表（勤務時間帯）'!$C$6:$U$35,19,FALSE))</f>
        <v/>
      </c>
      <c r="AB33" s="1403" t="str">
        <f>IF(AB31="","",VLOOKUP(AB31,'標準様式１シフト記号表（勤務時間帯）'!$C$6:$U$35,19,FALSE))</f>
        <v/>
      </c>
      <c r="AC33" s="1403" t="str">
        <f>IF(AC31="","",VLOOKUP(AC31,'標準様式１シフト記号表（勤務時間帯）'!$C$6:$U$35,19,FALSE))</f>
        <v/>
      </c>
      <c r="AD33" s="1403" t="str">
        <f>IF(AD31="","",VLOOKUP(AD31,'標準様式１シフト記号表（勤務時間帯）'!$C$6:$U$35,19,FALSE))</f>
        <v/>
      </c>
      <c r="AE33" s="1403" t="str">
        <f>IF(AE31="","",VLOOKUP(AE31,'標準様式１シフト記号表（勤務時間帯）'!$C$6:$U$35,19,FALSE))</f>
        <v/>
      </c>
      <c r="AF33" s="1415" t="str">
        <f>IF(AF31="","",VLOOKUP(AF31,'標準様式１シフト記号表（勤務時間帯）'!$C$6:$U$35,19,FALSE))</f>
        <v/>
      </c>
      <c r="AG33" s="1389" t="str">
        <f>IF(AG31="","",VLOOKUP(AG31,'標準様式１シフト記号表（勤務時間帯）'!$C$6:$U$35,19,FALSE))</f>
        <v/>
      </c>
      <c r="AH33" s="1403" t="str">
        <f>IF(AH31="","",VLOOKUP(AH31,'標準様式１シフト記号表（勤務時間帯）'!$C$6:$U$35,19,FALSE))</f>
        <v/>
      </c>
      <c r="AI33" s="1403" t="str">
        <f>IF(AI31="","",VLOOKUP(AI31,'標準様式１シフト記号表（勤務時間帯）'!$C$6:$U$35,19,FALSE))</f>
        <v/>
      </c>
      <c r="AJ33" s="1403" t="str">
        <f>IF(AJ31="","",VLOOKUP(AJ31,'標準様式１シフト記号表（勤務時間帯）'!$C$6:$U$35,19,FALSE))</f>
        <v/>
      </c>
      <c r="AK33" s="1403" t="str">
        <f>IF(AK31="","",VLOOKUP(AK31,'標準様式１シフト記号表（勤務時間帯）'!$C$6:$U$35,19,FALSE))</f>
        <v/>
      </c>
      <c r="AL33" s="1403" t="str">
        <f>IF(AL31="","",VLOOKUP(AL31,'標準様式１シフト記号表（勤務時間帯）'!$C$6:$U$35,19,FALSE))</f>
        <v/>
      </c>
      <c r="AM33" s="1415" t="str">
        <f>IF(AM31="","",VLOOKUP(AM31,'標準様式１シフト記号表（勤務時間帯）'!$C$6:$U$35,19,FALSE))</f>
        <v/>
      </c>
      <c r="AN33" s="1389" t="str">
        <f>IF(AN31="","",VLOOKUP(AN31,'標準様式１シフト記号表（勤務時間帯）'!$C$6:$U$35,19,FALSE))</f>
        <v/>
      </c>
      <c r="AO33" s="1403" t="str">
        <f>IF(AO31="","",VLOOKUP(AO31,'標準様式１シフト記号表（勤務時間帯）'!$C$6:$U$35,19,FALSE))</f>
        <v/>
      </c>
      <c r="AP33" s="1403" t="str">
        <f>IF(AP31="","",VLOOKUP(AP31,'標準様式１シフト記号表（勤務時間帯）'!$C$6:$U$35,19,FALSE))</f>
        <v/>
      </c>
      <c r="AQ33" s="1403" t="str">
        <f>IF(AQ31="","",VLOOKUP(AQ31,'標準様式１シフト記号表（勤務時間帯）'!$C$6:$U$35,19,FALSE))</f>
        <v/>
      </c>
      <c r="AR33" s="1403" t="str">
        <f>IF(AR31="","",VLOOKUP(AR31,'標準様式１シフト記号表（勤務時間帯）'!$C$6:$U$35,19,FALSE))</f>
        <v/>
      </c>
      <c r="AS33" s="1403" t="str">
        <f>IF(AS31="","",VLOOKUP(AS31,'標準様式１シフト記号表（勤務時間帯）'!$C$6:$U$35,19,FALSE))</f>
        <v/>
      </c>
      <c r="AT33" s="1415" t="str">
        <f>IF(AT31="","",VLOOKUP(AT31,'標準様式１シフト記号表（勤務時間帯）'!$C$6:$U$35,19,FALSE))</f>
        <v/>
      </c>
      <c r="AU33" s="1389" t="str">
        <f>IF(AU31="","",VLOOKUP(AU31,'標準様式１シフト記号表（勤務時間帯）'!$C$6:$U$35,19,FALSE))</f>
        <v/>
      </c>
      <c r="AV33" s="1403" t="str">
        <f>IF(AV31="","",VLOOKUP(AV31,'標準様式１シフト記号表（勤務時間帯）'!$C$6:$U$35,19,FALSE))</f>
        <v/>
      </c>
      <c r="AW33" s="1403" t="str">
        <f>IF(AW31="","",VLOOKUP(AW31,'標準様式１シフト記号表（勤務時間帯）'!$C$6:$U$35,19,FALSE))</f>
        <v/>
      </c>
      <c r="AX33" s="1451">
        <f>IF($BB$3="４週",SUM(S33:AT33),IF($BB$3="暦月",SUM(S33:AW33),""))</f>
        <v>0</v>
      </c>
      <c r="AY33" s="1464"/>
      <c r="AZ33" s="1475">
        <f>IF($BB$3="４週",AX33/4,IF($BB$3="暦月",'標準様式１（1枚版）'!AX33/('標準様式１（1枚版）'!$BB$8/7),""))</f>
        <v>0</v>
      </c>
      <c r="BA33" s="1484"/>
      <c r="BB33" s="1495"/>
      <c r="BC33" s="1510"/>
      <c r="BD33" s="1510"/>
      <c r="BE33" s="1510"/>
      <c r="BF33" s="1524"/>
    </row>
    <row r="34" spans="2:58" ht="20.25" customHeight="1">
      <c r="B34" s="1225">
        <f>B31+1</f>
        <v>5</v>
      </c>
      <c r="C34" s="1243"/>
      <c r="D34" s="1262"/>
      <c r="E34" s="1272"/>
      <c r="F34" s="1279"/>
      <c r="G34" s="1279"/>
      <c r="H34" s="1303"/>
      <c r="I34" s="1311"/>
      <c r="J34" s="1311"/>
      <c r="K34" s="1316"/>
      <c r="L34" s="1326"/>
      <c r="M34" s="1335"/>
      <c r="N34" s="1335"/>
      <c r="O34" s="1347"/>
      <c r="P34" s="1356" t="s">
        <v>658</v>
      </c>
      <c r="Q34" s="1365"/>
      <c r="R34" s="1373"/>
      <c r="S34" s="1387"/>
      <c r="T34" s="1401"/>
      <c r="U34" s="1401"/>
      <c r="V34" s="1401"/>
      <c r="W34" s="1401"/>
      <c r="X34" s="1401"/>
      <c r="Y34" s="1413"/>
      <c r="Z34" s="1387"/>
      <c r="AA34" s="1401"/>
      <c r="AB34" s="1401"/>
      <c r="AC34" s="1401"/>
      <c r="AD34" s="1401"/>
      <c r="AE34" s="1401"/>
      <c r="AF34" s="1413"/>
      <c r="AG34" s="1387"/>
      <c r="AH34" s="1401"/>
      <c r="AI34" s="1401"/>
      <c r="AJ34" s="1401"/>
      <c r="AK34" s="1401"/>
      <c r="AL34" s="1401"/>
      <c r="AM34" s="1413"/>
      <c r="AN34" s="1387"/>
      <c r="AO34" s="1401"/>
      <c r="AP34" s="1401"/>
      <c r="AQ34" s="1401"/>
      <c r="AR34" s="1401"/>
      <c r="AS34" s="1401"/>
      <c r="AT34" s="1413"/>
      <c r="AU34" s="1387"/>
      <c r="AV34" s="1401"/>
      <c r="AW34" s="1401"/>
      <c r="AX34" s="1452"/>
      <c r="AY34" s="1465"/>
      <c r="AZ34" s="1476"/>
      <c r="BA34" s="1485"/>
      <c r="BB34" s="1496"/>
      <c r="BC34" s="1511"/>
      <c r="BD34" s="1511"/>
      <c r="BE34" s="1511"/>
      <c r="BF34" s="1525"/>
    </row>
    <row r="35" spans="2:58" ht="20.25" customHeight="1">
      <c r="B35" s="1225"/>
      <c r="C35" s="1244"/>
      <c r="D35" s="1263"/>
      <c r="E35" s="1273"/>
      <c r="F35" s="1277"/>
      <c r="G35" s="1290"/>
      <c r="H35" s="1302"/>
      <c r="I35" s="1311"/>
      <c r="J35" s="1311"/>
      <c r="K35" s="1316"/>
      <c r="L35" s="1325"/>
      <c r="M35" s="1334"/>
      <c r="N35" s="1334"/>
      <c r="O35" s="1346"/>
      <c r="P35" s="1354" t="s">
        <v>306</v>
      </c>
      <c r="Q35" s="1363"/>
      <c r="R35" s="1371"/>
      <c r="S35" s="1388" t="str">
        <f>IF(S34="","",VLOOKUP(S34,'標準様式１シフト記号表（勤務時間帯）'!$C$6:$K$35,9,FALSE))</f>
        <v/>
      </c>
      <c r="T35" s="1402" t="str">
        <f>IF(T34="","",VLOOKUP(T34,'標準様式１シフト記号表（勤務時間帯）'!$C$6:$K$35,9,FALSE))</f>
        <v/>
      </c>
      <c r="U35" s="1402" t="str">
        <f>IF(U34="","",VLOOKUP(U34,'標準様式１シフト記号表（勤務時間帯）'!$C$6:$K$35,9,FALSE))</f>
        <v/>
      </c>
      <c r="V35" s="1402" t="str">
        <f>IF(V34="","",VLOOKUP(V34,'標準様式１シフト記号表（勤務時間帯）'!$C$6:$K$35,9,FALSE))</f>
        <v/>
      </c>
      <c r="W35" s="1402" t="str">
        <f>IF(W34="","",VLOOKUP(W34,'標準様式１シフト記号表（勤務時間帯）'!$C$6:$K$35,9,FALSE))</f>
        <v/>
      </c>
      <c r="X35" s="1402" t="str">
        <f>IF(X34="","",VLOOKUP(X34,'標準様式１シフト記号表（勤務時間帯）'!$C$6:$K$35,9,FALSE))</f>
        <v/>
      </c>
      <c r="Y35" s="1414" t="str">
        <f>IF(Y34="","",VLOOKUP(Y34,'標準様式１シフト記号表（勤務時間帯）'!$C$6:$K$35,9,FALSE))</f>
        <v/>
      </c>
      <c r="Z35" s="1388" t="str">
        <f>IF(Z34="","",VLOOKUP(Z34,'標準様式１シフト記号表（勤務時間帯）'!$C$6:$K$35,9,FALSE))</f>
        <v/>
      </c>
      <c r="AA35" s="1402" t="str">
        <f>IF(AA34="","",VLOOKUP(AA34,'標準様式１シフト記号表（勤務時間帯）'!$C$6:$K$35,9,FALSE))</f>
        <v/>
      </c>
      <c r="AB35" s="1402" t="str">
        <f>IF(AB34="","",VLOOKUP(AB34,'標準様式１シフト記号表（勤務時間帯）'!$C$6:$K$35,9,FALSE))</f>
        <v/>
      </c>
      <c r="AC35" s="1402" t="str">
        <f>IF(AC34="","",VLOOKUP(AC34,'標準様式１シフト記号表（勤務時間帯）'!$C$6:$K$35,9,FALSE))</f>
        <v/>
      </c>
      <c r="AD35" s="1402" t="str">
        <f>IF(AD34="","",VLOOKUP(AD34,'標準様式１シフト記号表（勤務時間帯）'!$C$6:$K$35,9,FALSE))</f>
        <v/>
      </c>
      <c r="AE35" s="1402" t="str">
        <f>IF(AE34="","",VLOOKUP(AE34,'標準様式１シフト記号表（勤務時間帯）'!$C$6:$K$35,9,FALSE))</f>
        <v/>
      </c>
      <c r="AF35" s="1414" t="str">
        <f>IF(AF34="","",VLOOKUP(AF34,'標準様式１シフト記号表（勤務時間帯）'!$C$6:$K$35,9,FALSE))</f>
        <v/>
      </c>
      <c r="AG35" s="1388" t="str">
        <f>IF(AG34="","",VLOOKUP(AG34,'標準様式１シフト記号表（勤務時間帯）'!$C$6:$K$35,9,FALSE))</f>
        <v/>
      </c>
      <c r="AH35" s="1402" t="str">
        <f>IF(AH34="","",VLOOKUP(AH34,'標準様式１シフト記号表（勤務時間帯）'!$C$6:$K$35,9,FALSE))</f>
        <v/>
      </c>
      <c r="AI35" s="1402" t="str">
        <f>IF(AI34="","",VLOOKUP(AI34,'標準様式１シフト記号表（勤務時間帯）'!$C$6:$K$35,9,FALSE))</f>
        <v/>
      </c>
      <c r="AJ35" s="1402" t="str">
        <f>IF(AJ34="","",VLOOKUP(AJ34,'標準様式１シフト記号表（勤務時間帯）'!$C$6:$K$35,9,FALSE))</f>
        <v/>
      </c>
      <c r="AK35" s="1402" t="str">
        <f>IF(AK34="","",VLOOKUP(AK34,'標準様式１シフト記号表（勤務時間帯）'!$C$6:$K$35,9,FALSE))</f>
        <v/>
      </c>
      <c r="AL35" s="1402" t="str">
        <f>IF(AL34="","",VLOOKUP(AL34,'標準様式１シフト記号表（勤務時間帯）'!$C$6:$K$35,9,FALSE))</f>
        <v/>
      </c>
      <c r="AM35" s="1414" t="str">
        <f>IF(AM34="","",VLOOKUP(AM34,'標準様式１シフト記号表（勤務時間帯）'!$C$6:$K$35,9,FALSE))</f>
        <v/>
      </c>
      <c r="AN35" s="1388" t="str">
        <f>IF(AN34="","",VLOOKUP(AN34,'標準様式１シフト記号表（勤務時間帯）'!$C$6:$K$35,9,FALSE))</f>
        <v/>
      </c>
      <c r="AO35" s="1402" t="str">
        <f>IF(AO34="","",VLOOKUP(AO34,'標準様式１シフト記号表（勤務時間帯）'!$C$6:$K$35,9,FALSE))</f>
        <v/>
      </c>
      <c r="AP35" s="1402" t="str">
        <f>IF(AP34="","",VLOOKUP(AP34,'標準様式１シフト記号表（勤務時間帯）'!$C$6:$K$35,9,FALSE))</f>
        <v/>
      </c>
      <c r="AQ35" s="1402" t="str">
        <f>IF(AQ34="","",VLOOKUP(AQ34,'標準様式１シフト記号表（勤務時間帯）'!$C$6:$K$35,9,FALSE))</f>
        <v/>
      </c>
      <c r="AR35" s="1402" t="str">
        <f>IF(AR34="","",VLOOKUP(AR34,'標準様式１シフト記号表（勤務時間帯）'!$C$6:$K$35,9,FALSE))</f>
        <v/>
      </c>
      <c r="AS35" s="1402" t="str">
        <f>IF(AS34="","",VLOOKUP(AS34,'標準様式１シフト記号表（勤務時間帯）'!$C$6:$K$35,9,FALSE))</f>
        <v/>
      </c>
      <c r="AT35" s="1414" t="str">
        <f>IF(AT34="","",VLOOKUP(AT34,'標準様式１シフト記号表（勤務時間帯）'!$C$6:$K$35,9,FALSE))</f>
        <v/>
      </c>
      <c r="AU35" s="1388" t="str">
        <f>IF(AU34="","",VLOOKUP(AU34,'標準様式１シフト記号表（勤務時間帯）'!$C$6:$K$35,9,FALSE))</f>
        <v/>
      </c>
      <c r="AV35" s="1402" t="str">
        <f>IF(AV34="","",VLOOKUP(AV34,'標準様式１シフト記号表（勤務時間帯）'!$C$6:$K$35,9,FALSE))</f>
        <v/>
      </c>
      <c r="AW35" s="1402" t="str">
        <f>IF(AW34="","",VLOOKUP(AW34,'標準様式１シフト記号表（勤務時間帯）'!$C$6:$K$35,9,FALSE))</f>
        <v/>
      </c>
      <c r="AX35" s="1450">
        <f>IF($BB$3="４週",SUM(S35:AT35),IF($BB$3="暦月",SUM(S35:AW35),""))</f>
        <v>0</v>
      </c>
      <c r="AY35" s="1463"/>
      <c r="AZ35" s="1474">
        <f>IF($BB$3="４週",AX35/4,IF($BB$3="暦月",'標準様式１（1枚版）'!AX35/('標準様式１（1枚版）'!$BB$8/7),""))</f>
        <v>0</v>
      </c>
      <c r="BA35" s="1483"/>
      <c r="BB35" s="1494"/>
      <c r="BC35" s="1509"/>
      <c r="BD35" s="1509"/>
      <c r="BE35" s="1509"/>
      <c r="BF35" s="1523"/>
    </row>
    <row r="36" spans="2:58" ht="20.25" customHeight="1">
      <c r="B36" s="1225"/>
      <c r="C36" s="1245"/>
      <c r="D36" s="1264"/>
      <c r="E36" s="1274"/>
      <c r="F36" s="1277">
        <f>C34</f>
        <v>0</v>
      </c>
      <c r="G36" s="1291"/>
      <c r="H36" s="1302"/>
      <c r="I36" s="1311"/>
      <c r="J36" s="1311"/>
      <c r="K36" s="1316"/>
      <c r="L36" s="1327"/>
      <c r="M36" s="1336"/>
      <c r="N36" s="1336"/>
      <c r="O36" s="1348"/>
      <c r="P36" s="1355" t="s">
        <v>660</v>
      </c>
      <c r="Q36" s="1364"/>
      <c r="R36" s="1372"/>
      <c r="S36" s="1389" t="str">
        <f>IF(S34="","",VLOOKUP(S34,'標準様式１シフト記号表（勤務時間帯）'!$C$6:$U$35,19,FALSE))</f>
        <v/>
      </c>
      <c r="T36" s="1403" t="str">
        <f>IF(T34="","",VLOOKUP(T34,'標準様式１シフト記号表（勤務時間帯）'!$C$6:$U$35,19,FALSE))</f>
        <v/>
      </c>
      <c r="U36" s="1403" t="str">
        <f>IF(U34="","",VLOOKUP(U34,'標準様式１シフト記号表（勤務時間帯）'!$C$6:$U$35,19,FALSE))</f>
        <v/>
      </c>
      <c r="V36" s="1403" t="str">
        <f>IF(V34="","",VLOOKUP(V34,'標準様式１シフト記号表（勤務時間帯）'!$C$6:$U$35,19,FALSE))</f>
        <v/>
      </c>
      <c r="W36" s="1403" t="str">
        <f>IF(W34="","",VLOOKUP(W34,'標準様式１シフト記号表（勤務時間帯）'!$C$6:$U$35,19,FALSE))</f>
        <v/>
      </c>
      <c r="X36" s="1403" t="str">
        <f>IF(X34="","",VLOOKUP(X34,'標準様式１シフト記号表（勤務時間帯）'!$C$6:$U$35,19,FALSE))</f>
        <v/>
      </c>
      <c r="Y36" s="1415" t="str">
        <f>IF(Y34="","",VLOOKUP(Y34,'標準様式１シフト記号表（勤務時間帯）'!$C$6:$U$35,19,FALSE))</f>
        <v/>
      </c>
      <c r="Z36" s="1389" t="str">
        <f>IF(Z34="","",VLOOKUP(Z34,'標準様式１シフト記号表（勤務時間帯）'!$C$6:$U$35,19,FALSE))</f>
        <v/>
      </c>
      <c r="AA36" s="1403" t="str">
        <f>IF(AA34="","",VLOOKUP(AA34,'標準様式１シフト記号表（勤務時間帯）'!$C$6:$U$35,19,FALSE))</f>
        <v/>
      </c>
      <c r="AB36" s="1403" t="str">
        <f>IF(AB34="","",VLOOKUP(AB34,'標準様式１シフト記号表（勤務時間帯）'!$C$6:$U$35,19,FALSE))</f>
        <v/>
      </c>
      <c r="AC36" s="1403" t="str">
        <f>IF(AC34="","",VLOOKUP(AC34,'標準様式１シフト記号表（勤務時間帯）'!$C$6:$U$35,19,FALSE))</f>
        <v/>
      </c>
      <c r="AD36" s="1403" t="str">
        <f>IF(AD34="","",VLOOKUP(AD34,'標準様式１シフト記号表（勤務時間帯）'!$C$6:$U$35,19,FALSE))</f>
        <v/>
      </c>
      <c r="AE36" s="1403" t="str">
        <f>IF(AE34="","",VLOOKUP(AE34,'標準様式１シフト記号表（勤務時間帯）'!$C$6:$U$35,19,FALSE))</f>
        <v/>
      </c>
      <c r="AF36" s="1415" t="str">
        <f>IF(AF34="","",VLOOKUP(AF34,'標準様式１シフト記号表（勤務時間帯）'!$C$6:$U$35,19,FALSE))</f>
        <v/>
      </c>
      <c r="AG36" s="1389" t="str">
        <f>IF(AG34="","",VLOOKUP(AG34,'標準様式１シフト記号表（勤務時間帯）'!$C$6:$U$35,19,FALSE))</f>
        <v/>
      </c>
      <c r="AH36" s="1403" t="str">
        <f>IF(AH34="","",VLOOKUP(AH34,'標準様式１シフト記号表（勤務時間帯）'!$C$6:$U$35,19,FALSE))</f>
        <v/>
      </c>
      <c r="AI36" s="1403" t="str">
        <f>IF(AI34="","",VLOOKUP(AI34,'標準様式１シフト記号表（勤務時間帯）'!$C$6:$U$35,19,FALSE))</f>
        <v/>
      </c>
      <c r="AJ36" s="1403" t="str">
        <f>IF(AJ34="","",VLOOKUP(AJ34,'標準様式１シフト記号表（勤務時間帯）'!$C$6:$U$35,19,FALSE))</f>
        <v/>
      </c>
      <c r="AK36" s="1403" t="str">
        <f>IF(AK34="","",VLOOKUP(AK34,'標準様式１シフト記号表（勤務時間帯）'!$C$6:$U$35,19,FALSE))</f>
        <v/>
      </c>
      <c r="AL36" s="1403" t="str">
        <f>IF(AL34="","",VLOOKUP(AL34,'標準様式１シフト記号表（勤務時間帯）'!$C$6:$U$35,19,FALSE))</f>
        <v/>
      </c>
      <c r="AM36" s="1415" t="str">
        <f>IF(AM34="","",VLOOKUP(AM34,'標準様式１シフト記号表（勤務時間帯）'!$C$6:$U$35,19,FALSE))</f>
        <v/>
      </c>
      <c r="AN36" s="1389" t="str">
        <f>IF(AN34="","",VLOOKUP(AN34,'標準様式１シフト記号表（勤務時間帯）'!$C$6:$U$35,19,FALSE))</f>
        <v/>
      </c>
      <c r="AO36" s="1403" t="str">
        <f>IF(AO34="","",VLOOKUP(AO34,'標準様式１シフト記号表（勤務時間帯）'!$C$6:$U$35,19,FALSE))</f>
        <v/>
      </c>
      <c r="AP36" s="1403" t="str">
        <f>IF(AP34="","",VLOOKUP(AP34,'標準様式１シフト記号表（勤務時間帯）'!$C$6:$U$35,19,FALSE))</f>
        <v/>
      </c>
      <c r="AQ36" s="1403" t="str">
        <f>IF(AQ34="","",VLOOKUP(AQ34,'標準様式１シフト記号表（勤務時間帯）'!$C$6:$U$35,19,FALSE))</f>
        <v/>
      </c>
      <c r="AR36" s="1403" t="str">
        <f>IF(AR34="","",VLOOKUP(AR34,'標準様式１シフト記号表（勤務時間帯）'!$C$6:$U$35,19,FALSE))</f>
        <v/>
      </c>
      <c r="AS36" s="1403" t="str">
        <f>IF(AS34="","",VLOOKUP(AS34,'標準様式１シフト記号表（勤務時間帯）'!$C$6:$U$35,19,FALSE))</f>
        <v/>
      </c>
      <c r="AT36" s="1415" t="str">
        <f>IF(AT34="","",VLOOKUP(AT34,'標準様式１シフト記号表（勤務時間帯）'!$C$6:$U$35,19,FALSE))</f>
        <v/>
      </c>
      <c r="AU36" s="1389" t="str">
        <f>IF(AU34="","",VLOOKUP(AU34,'標準様式１シフト記号表（勤務時間帯）'!$C$6:$U$35,19,FALSE))</f>
        <v/>
      </c>
      <c r="AV36" s="1403" t="str">
        <f>IF(AV34="","",VLOOKUP(AV34,'標準様式１シフト記号表（勤務時間帯）'!$C$6:$U$35,19,FALSE))</f>
        <v/>
      </c>
      <c r="AW36" s="1403" t="str">
        <f>IF(AW34="","",VLOOKUP(AW34,'標準様式１シフト記号表（勤務時間帯）'!$C$6:$U$35,19,FALSE))</f>
        <v/>
      </c>
      <c r="AX36" s="1451">
        <f>IF($BB$3="４週",SUM(S36:AT36),IF($BB$3="暦月",SUM(S36:AW36),""))</f>
        <v>0</v>
      </c>
      <c r="AY36" s="1464"/>
      <c r="AZ36" s="1475">
        <f>IF($BB$3="４週",AX36/4,IF($BB$3="暦月",'標準様式１（1枚版）'!AX36/('標準様式１（1枚版）'!$BB$8/7),""))</f>
        <v>0</v>
      </c>
      <c r="BA36" s="1484"/>
      <c r="BB36" s="1495"/>
      <c r="BC36" s="1510"/>
      <c r="BD36" s="1510"/>
      <c r="BE36" s="1510"/>
      <c r="BF36" s="1524"/>
    </row>
    <row r="37" spans="2:58" ht="20.25" customHeight="1">
      <c r="B37" s="1225">
        <f>B34+1</f>
        <v>6</v>
      </c>
      <c r="C37" s="1243"/>
      <c r="D37" s="1262"/>
      <c r="E37" s="1272"/>
      <c r="F37" s="1279"/>
      <c r="G37" s="1279"/>
      <c r="H37" s="1303"/>
      <c r="I37" s="1311"/>
      <c r="J37" s="1311"/>
      <c r="K37" s="1316"/>
      <c r="L37" s="1326"/>
      <c r="M37" s="1335"/>
      <c r="N37" s="1335"/>
      <c r="O37" s="1347"/>
      <c r="P37" s="1356" t="s">
        <v>658</v>
      </c>
      <c r="Q37" s="1365"/>
      <c r="R37" s="1373"/>
      <c r="S37" s="1387"/>
      <c r="T37" s="1401"/>
      <c r="U37" s="1401"/>
      <c r="V37" s="1401"/>
      <c r="W37" s="1401"/>
      <c r="X37" s="1401"/>
      <c r="Y37" s="1413"/>
      <c r="Z37" s="1387"/>
      <c r="AA37" s="1401"/>
      <c r="AB37" s="1401"/>
      <c r="AC37" s="1401"/>
      <c r="AD37" s="1401"/>
      <c r="AE37" s="1401"/>
      <c r="AF37" s="1413"/>
      <c r="AG37" s="1387"/>
      <c r="AH37" s="1401"/>
      <c r="AI37" s="1401"/>
      <c r="AJ37" s="1401"/>
      <c r="AK37" s="1401"/>
      <c r="AL37" s="1401"/>
      <c r="AM37" s="1413"/>
      <c r="AN37" s="1387"/>
      <c r="AO37" s="1401"/>
      <c r="AP37" s="1401"/>
      <c r="AQ37" s="1401"/>
      <c r="AR37" s="1401"/>
      <c r="AS37" s="1401"/>
      <c r="AT37" s="1413"/>
      <c r="AU37" s="1387"/>
      <c r="AV37" s="1401"/>
      <c r="AW37" s="1401"/>
      <c r="AX37" s="1452"/>
      <c r="AY37" s="1465"/>
      <c r="AZ37" s="1476"/>
      <c r="BA37" s="1485"/>
      <c r="BB37" s="1496"/>
      <c r="BC37" s="1511"/>
      <c r="BD37" s="1511"/>
      <c r="BE37" s="1511"/>
      <c r="BF37" s="1525"/>
    </row>
    <row r="38" spans="2:58" ht="20.25" customHeight="1">
      <c r="B38" s="1225"/>
      <c r="C38" s="1244"/>
      <c r="D38" s="1263"/>
      <c r="E38" s="1273"/>
      <c r="F38" s="1277"/>
      <c r="G38" s="1290"/>
      <c r="H38" s="1302"/>
      <c r="I38" s="1311"/>
      <c r="J38" s="1311"/>
      <c r="K38" s="1316"/>
      <c r="L38" s="1325"/>
      <c r="M38" s="1334"/>
      <c r="N38" s="1334"/>
      <c r="O38" s="1346"/>
      <c r="P38" s="1354" t="s">
        <v>306</v>
      </c>
      <c r="Q38" s="1363"/>
      <c r="R38" s="1371"/>
      <c r="S38" s="1388" t="str">
        <f>IF(S37="","",VLOOKUP(S37,'標準様式１シフト記号表（勤務時間帯）'!$C$6:$K$35,9,FALSE))</f>
        <v/>
      </c>
      <c r="T38" s="1402" t="str">
        <f>IF(T37="","",VLOOKUP(T37,'標準様式１シフト記号表（勤務時間帯）'!$C$6:$K$35,9,FALSE))</f>
        <v/>
      </c>
      <c r="U38" s="1402" t="str">
        <f>IF(U37="","",VLOOKUP(U37,'標準様式１シフト記号表（勤務時間帯）'!$C$6:$K$35,9,FALSE))</f>
        <v/>
      </c>
      <c r="V38" s="1402" t="str">
        <f>IF(V37="","",VLOOKUP(V37,'標準様式１シフト記号表（勤務時間帯）'!$C$6:$K$35,9,FALSE))</f>
        <v/>
      </c>
      <c r="W38" s="1402" t="str">
        <f>IF(W37="","",VLOOKUP(W37,'標準様式１シフト記号表（勤務時間帯）'!$C$6:$K$35,9,FALSE))</f>
        <v/>
      </c>
      <c r="X38" s="1402" t="str">
        <f>IF(X37="","",VLOOKUP(X37,'標準様式１シフト記号表（勤務時間帯）'!$C$6:$K$35,9,FALSE))</f>
        <v/>
      </c>
      <c r="Y38" s="1414" t="str">
        <f>IF(Y37="","",VLOOKUP(Y37,'標準様式１シフト記号表（勤務時間帯）'!$C$6:$K$35,9,FALSE))</f>
        <v/>
      </c>
      <c r="Z38" s="1388" t="str">
        <f>IF(Z37="","",VLOOKUP(Z37,'標準様式１シフト記号表（勤務時間帯）'!$C$6:$K$35,9,FALSE))</f>
        <v/>
      </c>
      <c r="AA38" s="1402" t="str">
        <f>IF(AA37="","",VLOOKUP(AA37,'標準様式１シフト記号表（勤務時間帯）'!$C$6:$K$35,9,FALSE))</f>
        <v/>
      </c>
      <c r="AB38" s="1402" t="str">
        <f>IF(AB37="","",VLOOKUP(AB37,'標準様式１シフト記号表（勤務時間帯）'!$C$6:$K$35,9,FALSE))</f>
        <v/>
      </c>
      <c r="AC38" s="1402" t="str">
        <f>IF(AC37="","",VLOOKUP(AC37,'標準様式１シフト記号表（勤務時間帯）'!$C$6:$K$35,9,FALSE))</f>
        <v/>
      </c>
      <c r="AD38" s="1402" t="str">
        <f>IF(AD37="","",VLOOKUP(AD37,'標準様式１シフト記号表（勤務時間帯）'!$C$6:$K$35,9,FALSE))</f>
        <v/>
      </c>
      <c r="AE38" s="1402" t="str">
        <f>IF(AE37="","",VLOOKUP(AE37,'標準様式１シフト記号表（勤務時間帯）'!$C$6:$K$35,9,FALSE))</f>
        <v/>
      </c>
      <c r="AF38" s="1414" t="str">
        <f>IF(AF37="","",VLOOKUP(AF37,'標準様式１シフト記号表（勤務時間帯）'!$C$6:$K$35,9,FALSE))</f>
        <v/>
      </c>
      <c r="AG38" s="1388" t="str">
        <f>IF(AG37="","",VLOOKUP(AG37,'標準様式１シフト記号表（勤務時間帯）'!$C$6:$K$35,9,FALSE))</f>
        <v/>
      </c>
      <c r="AH38" s="1402" t="str">
        <f>IF(AH37="","",VLOOKUP(AH37,'標準様式１シフト記号表（勤務時間帯）'!$C$6:$K$35,9,FALSE))</f>
        <v/>
      </c>
      <c r="AI38" s="1402" t="str">
        <f>IF(AI37="","",VLOOKUP(AI37,'標準様式１シフト記号表（勤務時間帯）'!$C$6:$K$35,9,FALSE))</f>
        <v/>
      </c>
      <c r="AJ38" s="1402" t="str">
        <f>IF(AJ37="","",VLOOKUP(AJ37,'標準様式１シフト記号表（勤務時間帯）'!$C$6:$K$35,9,FALSE))</f>
        <v/>
      </c>
      <c r="AK38" s="1402" t="str">
        <f>IF(AK37="","",VLOOKUP(AK37,'標準様式１シフト記号表（勤務時間帯）'!$C$6:$K$35,9,FALSE))</f>
        <v/>
      </c>
      <c r="AL38" s="1402" t="str">
        <f>IF(AL37="","",VLOOKUP(AL37,'標準様式１シフト記号表（勤務時間帯）'!$C$6:$K$35,9,FALSE))</f>
        <v/>
      </c>
      <c r="AM38" s="1414" t="str">
        <f>IF(AM37="","",VLOOKUP(AM37,'標準様式１シフト記号表（勤務時間帯）'!$C$6:$K$35,9,FALSE))</f>
        <v/>
      </c>
      <c r="AN38" s="1388" t="str">
        <f>IF(AN37="","",VLOOKUP(AN37,'標準様式１シフト記号表（勤務時間帯）'!$C$6:$K$35,9,FALSE))</f>
        <v/>
      </c>
      <c r="AO38" s="1402" t="str">
        <f>IF(AO37="","",VLOOKUP(AO37,'標準様式１シフト記号表（勤務時間帯）'!$C$6:$K$35,9,FALSE))</f>
        <v/>
      </c>
      <c r="AP38" s="1402" t="str">
        <f>IF(AP37="","",VLOOKUP(AP37,'標準様式１シフト記号表（勤務時間帯）'!$C$6:$K$35,9,FALSE))</f>
        <v/>
      </c>
      <c r="AQ38" s="1402" t="str">
        <f>IF(AQ37="","",VLOOKUP(AQ37,'標準様式１シフト記号表（勤務時間帯）'!$C$6:$K$35,9,FALSE))</f>
        <v/>
      </c>
      <c r="AR38" s="1402" t="str">
        <f>IF(AR37="","",VLOOKUP(AR37,'標準様式１シフト記号表（勤務時間帯）'!$C$6:$K$35,9,FALSE))</f>
        <v/>
      </c>
      <c r="AS38" s="1402" t="str">
        <f>IF(AS37="","",VLOOKUP(AS37,'標準様式１シフト記号表（勤務時間帯）'!$C$6:$K$35,9,FALSE))</f>
        <v/>
      </c>
      <c r="AT38" s="1414" t="str">
        <f>IF(AT37="","",VLOOKUP(AT37,'標準様式１シフト記号表（勤務時間帯）'!$C$6:$K$35,9,FALSE))</f>
        <v/>
      </c>
      <c r="AU38" s="1388" t="str">
        <f>IF(AU37="","",VLOOKUP(AU37,'標準様式１シフト記号表（勤務時間帯）'!$C$6:$K$35,9,FALSE))</f>
        <v/>
      </c>
      <c r="AV38" s="1402" t="str">
        <f>IF(AV37="","",VLOOKUP(AV37,'標準様式１シフト記号表（勤務時間帯）'!$C$6:$K$35,9,FALSE))</f>
        <v/>
      </c>
      <c r="AW38" s="1402" t="str">
        <f>IF(AW37="","",VLOOKUP(AW37,'標準様式１シフト記号表（勤務時間帯）'!$C$6:$K$35,9,FALSE))</f>
        <v/>
      </c>
      <c r="AX38" s="1450">
        <f>IF($BB$3="４週",SUM(S38:AT38),IF($BB$3="暦月",SUM(S38:AW38),""))</f>
        <v>0</v>
      </c>
      <c r="AY38" s="1463"/>
      <c r="AZ38" s="1474">
        <f>IF($BB$3="４週",AX38/4,IF($BB$3="暦月",'標準様式１（1枚版）'!AX38/('標準様式１（1枚版）'!$BB$8/7),""))</f>
        <v>0</v>
      </c>
      <c r="BA38" s="1483"/>
      <c r="BB38" s="1494"/>
      <c r="BC38" s="1509"/>
      <c r="BD38" s="1509"/>
      <c r="BE38" s="1509"/>
      <c r="BF38" s="1523"/>
    </row>
    <row r="39" spans="2:58" ht="20.25" customHeight="1">
      <c r="B39" s="1225"/>
      <c r="C39" s="1245"/>
      <c r="D39" s="1264"/>
      <c r="E39" s="1274"/>
      <c r="F39" s="1277">
        <f>C37</f>
        <v>0</v>
      </c>
      <c r="G39" s="1291"/>
      <c r="H39" s="1302"/>
      <c r="I39" s="1311"/>
      <c r="J39" s="1311"/>
      <c r="K39" s="1316"/>
      <c r="L39" s="1327"/>
      <c r="M39" s="1336"/>
      <c r="N39" s="1336"/>
      <c r="O39" s="1348"/>
      <c r="P39" s="1355" t="s">
        <v>660</v>
      </c>
      <c r="Q39" s="1364"/>
      <c r="R39" s="1372"/>
      <c r="S39" s="1389" t="str">
        <f>IF(S37="","",VLOOKUP(S37,'標準様式１シフト記号表（勤務時間帯）'!$C$6:$U$35,19,FALSE))</f>
        <v/>
      </c>
      <c r="T39" s="1403" t="str">
        <f>IF(T37="","",VLOOKUP(T37,'標準様式１シフト記号表（勤務時間帯）'!$C$6:$U$35,19,FALSE))</f>
        <v/>
      </c>
      <c r="U39" s="1403" t="str">
        <f>IF(U37="","",VLOOKUP(U37,'標準様式１シフト記号表（勤務時間帯）'!$C$6:$U$35,19,FALSE))</f>
        <v/>
      </c>
      <c r="V39" s="1403" t="str">
        <f>IF(V37="","",VLOOKUP(V37,'標準様式１シフト記号表（勤務時間帯）'!$C$6:$U$35,19,FALSE))</f>
        <v/>
      </c>
      <c r="W39" s="1403" t="str">
        <f>IF(W37="","",VLOOKUP(W37,'標準様式１シフト記号表（勤務時間帯）'!$C$6:$U$35,19,FALSE))</f>
        <v/>
      </c>
      <c r="X39" s="1403" t="str">
        <f>IF(X37="","",VLOOKUP(X37,'標準様式１シフト記号表（勤務時間帯）'!$C$6:$U$35,19,FALSE))</f>
        <v/>
      </c>
      <c r="Y39" s="1415" t="str">
        <f>IF(Y37="","",VLOOKUP(Y37,'標準様式１シフト記号表（勤務時間帯）'!$C$6:$U$35,19,FALSE))</f>
        <v/>
      </c>
      <c r="Z39" s="1389" t="str">
        <f>IF(Z37="","",VLOOKUP(Z37,'標準様式１シフト記号表（勤務時間帯）'!$C$6:$U$35,19,FALSE))</f>
        <v/>
      </c>
      <c r="AA39" s="1403" t="str">
        <f>IF(AA37="","",VLOOKUP(AA37,'標準様式１シフト記号表（勤務時間帯）'!$C$6:$U$35,19,FALSE))</f>
        <v/>
      </c>
      <c r="AB39" s="1403" t="str">
        <f>IF(AB37="","",VLOOKUP(AB37,'標準様式１シフト記号表（勤務時間帯）'!$C$6:$U$35,19,FALSE))</f>
        <v/>
      </c>
      <c r="AC39" s="1403" t="str">
        <f>IF(AC37="","",VLOOKUP(AC37,'標準様式１シフト記号表（勤務時間帯）'!$C$6:$U$35,19,FALSE))</f>
        <v/>
      </c>
      <c r="AD39" s="1403" t="str">
        <f>IF(AD37="","",VLOOKUP(AD37,'標準様式１シフト記号表（勤務時間帯）'!$C$6:$U$35,19,FALSE))</f>
        <v/>
      </c>
      <c r="AE39" s="1403" t="str">
        <f>IF(AE37="","",VLOOKUP(AE37,'標準様式１シフト記号表（勤務時間帯）'!$C$6:$U$35,19,FALSE))</f>
        <v/>
      </c>
      <c r="AF39" s="1415" t="str">
        <f>IF(AF37="","",VLOOKUP(AF37,'標準様式１シフト記号表（勤務時間帯）'!$C$6:$U$35,19,FALSE))</f>
        <v/>
      </c>
      <c r="AG39" s="1389" t="str">
        <f>IF(AG37="","",VLOOKUP(AG37,'標準様式１シフト記号表（勤務時間帯）'!$C$6:$U$35,19,FALSE))</f>
        <v/>
      </c>
      <c r="AH39" s="1403" t="str">
        <f>IF(AH37="","",VLOOKUP(AH37,'標準様式１シフト記号表（勤務時間帯）'!$C$6:$U$35,19,FALSE))</f>
        <v/>
      </c>
      <c r="AI39" s="1403" t="str">
        <f>IF(AI37="","",VLOOKUP(AI37,'標準様式１シフト記号表（勤務時間帯）'!$C$6:$U$35,19,FALSE))</f>
        <v/>
      </c>
      <c r="AJ39" s="1403" t="str">
        <f>IF(AJ37="","",VLOOKUP(AJ37,'標準様式１シフト記号表（勤務時間帯）'!$C$6:$U$35,19,FALSE))</f>
        <v/>
      </c>
      <c r="AK39" s="1403" t="str">
        <f>IF(AK37="","",VLOOKUP(AK37,'標準様式１シフト記号表（勤務時間帯）'!$C$6:$U$35,19,FALSE))</f>
        <v/>
      </c>
      <c r="AL39" s="1403" t="str">
        <f>IF(AL37="","",VLOOKUP(AL37,'標準様式１シフト記号表（勤務時間帯）'!$C$6:$U$35,19,FALSE))</f>
        <v/>
      </c>
      <c r="AM39" s="1415" t="str">
        <f>IF(AM37="","",VLOOKUP(AM37,'標準様式１シフト記号表（勤務時間帯）'!$C$6:$U$35,19,FALSE))</f>
        <v/>
      </c>
      <c r="AN39" s="1389" t="str">
        <f>IF(AN37="","",VLOOKUP(AN37,'標準様式１シフト記号表（勤務時間帯）'!$C$6:$U$35,19,FALSE))</f>
        <v/>
      </c>
      <c r="AO39" s="1403" t="str">
        <f>IF(AO37="","",VLOOKUP(AO37,'標準様式１シフト記号表（勤務時間帯）'!$C$6:$U$35,19,FALSE))</f>
        <v/>
      </c>
      <c r="AP39" s="1403" t="str">
        <f>IF(AP37="","",VLOOKUP(AP37,'標準様式１シフト記号表（勤務時間帯）'!$C$6:$U$35,19,FALSE))</f>
        <v/>
      </c>
      <c r="AQ39" s="1403" t="str">
        <f>IF(AQ37="","",VLOOKUP(AQ37,'標準様式１シフト記号表（勤務時間帯）'!$C$6:$U$35,19,FALSE))</f>
        <v/>
      </c>
      <c r="AR39" s="1403" t="str">
        <f>IF(AR37="","",VLOOKUP(AR37,'標準様式１シフト記号表（勤務時間帯）'!$C$6:$U$35,19,FALSE))</f>
        <v/>
      </c>
      <c r="AS39" s="1403" t="str">
        <f>IF(AS37="","",VLOOKUP(AS37,'標準様式１シフト記号表（勤務時間帯）'!$C$6:$U$35,19,FALSE))</f>
        <v/>
      </c>
      <c r="AT39" s="1415" t="str">
        <f>IF(AT37="","",VLOOKUP(AT37,'標準様式１シフト記号表（勤務時間帯）'!$C$6:$U$35,19,FALSE))</f>
        <v/>
      </c>
      <c r="AU39" s="1389" t="str">
        <f>IF(AU37="","",VLOOKUP(AU37,'標準様式１シフト記号表（勤務時間帯）'!$C$6:$U$35,19,FALSE))</f>
        <v/>
      </c>
      <c r="AV39" s="1403" t="str">
        <f>IF(AV37="","",VLOOKUP(AV37,'標準様式１シフト記号表（勤務時間帯）'!$C$6:$U$35,19,FALSE))</f>
        <v/>
      </c>
      <c r="AW39" s="1403" t="str">
        <f>IF(AW37="","",VLOOKUP(AW37,'標準様式１シフト記号表（勤務時間帯）'!$C$6:$U$35,19,FALSE))</f>
        <v/>
      </c>
      <c r="AX39" s="1451">
        <f>IF($BB$3="４週",SUM(S39:AT39),IF($BB$3="暦月",SUM(S39:AW39),""))</f>
        <v>0</v>
      </c>
      <c r="AY39" s="1464"/>
      <c r="AZ39" s="1475">
        <f>IF($BB$3="４週",AX39/4,IF($BB$3="暦月",'標準様式１（1枚版）'!AX39/('標準様式１（1枚版）'!$BB$8/7),""))</f>
        <v>0</v>
      </c>
      <c r="BA39" s="1484"/>
      <c r="BB39" s="1495"/>
      <c r="BC39" s="1510"/>
      <c r="BD39" s="1510"/>
      <c r="BE39" s="1510"/>
      <c r="BF39" s="1524"/>
    </row>
    <row r="40" spans="2:58" ht="20.25" customHeight="1">
      <c r="B40" s="1225">
        <f>B37+1</f>
        <v>7</v>
      </c>
      <c r="C40" s="1243"/>
      <c r="D40" s="1262"/>
      <c r="E40" s="1272"/>
      <c r="F40" s="1279"/>
      <c r="G40" s="1279"/>
      <c r="H40" s="1303"/>
      <c r="I40" s="1311"/>
      <c r="J40" s="1311"/>
      <c r="K40" s="1316"/>
      <c r="L40" s="1326"/>
      <c r="M40" s="1335"/>
      <c r="N40" s="1335"/>
      <c r="O40" s="1347"/>
      <c r="P40" s="1356" t="s">
        <v>658</v>
      </c>
      <c r="Q40" s="1365"/>
      <c r="R40" s="1373"/>
      <c r="S40" s="1387"/>
      <c r="T40" s="1401"/>
      <c r="U40" s="1401"/>
      <c r="V40" s="1401"/>
      <c r="W40" s="1401"/>
      <c r="X40" s="1401"/>
      <c r="Y40" s="1413"/>
      <c r="Z40" s="1387"/>
      <c r="AA40" s="1401"/>
      <c r="AB40" s="1401"/>
      <c r="AC40" s="1401"/>
      <c r="AD40" s="1401"/>
      <c r="AE40" s="1401"/>
      <c r="AF40" s="1413"/>
      <c r="AG40" s="1387"/>
      <c r="AH40" s="1401"/>
      <c r="AI40" s="1401"/>
      <c r="AJ40" s="1401"/>
      <c r="AK40" s="1401"/>
      <c r="AL40" s="1401"/>
      <c r="AM40" s="1413"/>
      <c r="AN40" s="1387"/>
      <c r="AO40" s="1401"/>
      <c r="AP40" s="1401"/>
      <c r="AQ40" s="1401"/>
      <c r="AR40" s="1401"/>
      <c r="AS40" s="1401"/>
      <c r="AT40" s="1413"/>
      <c r="AU40" s="1387"/>
      <c r="AV40" s="1401"/>
      <c r="AW40" s="1401"/>
      <c r="AX40" s="1452"/>
      <c r="AY40" s="1465"/>
      <c r="AZ40" s="1476"/>
      <c r="BA40" s="1485"/>
      <c r="BB40" s="1496"/>
      <c r="BC40" s="1511"/>
      <c r="BD40" s="1511"/>
      <c r="BE40" s="1511"/>
      <c r="BF40" s="1525"/>
    </row>
    <row r="41" spans="2:58" ht="20.25" customHeight="1">
      <c r="B41" s="1225"/>
      <c r="C41" s="1244"/>
      <c r="D41" s="1263"/>
      <c r="E41" s="1273"/>
      <c r="F41" s="1277"/>
      <c r="G41" s="1290"/>
      <c r="H41" s="1302"/>
      <c r="I41" s="1311"/>
      <c r="J41" s="1311"/>
      <c r="K41" s="1316"/>
      <c r="L41" s="1325"/>
      <c r="M41" s="1334"/>
      <c r="N41" s="1334"/>
      <c r="O41" s="1346"/>
      <c r="P41" s="1354" t="s">
        <v>306</v>
      </c>
      <c r="Q41" s="1363"/>
      <c r="R41" s="1371"/>
      <c r="S41" s="1388" t="str">
        <f>IF(S40="","",VLOOKUP(S40,'標準様式１シフト記号表（勤務時間帯）'!$C$6:$K$35,9,FALSE))</f>
        <v/>
      </c>
      <c r="T41" s="1402" t="str">
        <f>IF(T40="","",VLOOKUP(T40,'標準様式１シフト記号表（勤務時間帯）'!$C$6:$K$35,9,FALSE))</f>
        <v/>
      </c>
      <c r="U41" s="1402" t="str">
        <f>IF(U40="","",VLOOKUP(U40,'標準様式１シフト記号表（勤務時間帯）'!$C$6:$K$35,9,FALSE))</f>
        <v/>
      </c>
      <c r="V41" s="1402" t="str">
        <f>IF(V40="","",VLOOKUP(V40,'標準様式１シフト記号表（勤務時間帯）'!$C$6:$K$35,9,FALSE))</f>
        <v/>
      </c>
      <c r="W41" s="1402" t="str">
        <f>IF(W40="","",VLOOKUP(W40,'標準様式１シフト記号表（勤務時間帯）'!$C$6:$K$35,9,FALSE))</f>
        <v/>
      </c>
      <c r="X41" s="1402" t="str">
        <f>IF(X40="","",VLOOKUP(X40,'標準様式１シフト記号表（勤務時間帯）'!$C$6:$K$35,9,FALSE))</f>
        <v/>
      </c>
      <c r="Y41" s="1414" t="str">
        <f>IF(Y40="","",VLOOKUP(Y40,'標準様式１シフト記号表（勤務時間帯）'!$C$6:$K$35,9,FALSE))</f>
        <v/>
      </c>
      <c r="Z41" s="1388" t="str">
        <f>IF(Z40="","",VLOOKUP(Z40,'標準様式１シフト記号表（勤務時間帯）'!$C$6:$K$35,9,FALSE))</f>
        <v/>
      </c>
      <c r="AA41" s="1402" t="str">
        <f>IF(AA40="","",VLOOKUP(AA40,'標準様式１シフト記号表（勤務時間帯）'!$C$6:$K$35,9,FALSE))</f>
        <v/>
      </c>
      <c r="AB41" s="1402" t="str">
        <f>IF(AB40="","",VLOOKUP(AB40,'標準様式１シフト記号表（勤務時間帯）'!$C$6:$K$35,9,FALSE))</f>
        <v/>
      </c>
      <c r="AC41" s="1402" t="str">
        <f>IF(AC40="","",VLOOKUP(AC40,'標準様式１シフト記号表（勤務時間帯）'!$C$6:$K$35,9,FALSE))</f>
        <v/>
      </c>
      <c r="AD41" s="1402" t="str">
        <f>IF(AD40="","",VLOOKUP(AD40,'標準様式１シフト記号表（勤務時間帯）'!$C$6:$K$35,9,FALSE))</f>
        <v/>
      </c>
      <c r="AE41" s="1402" t="str">
        <f>IF(AE40="","",VLOOKUP(AE40,'標準様式１シフト記号表（勤務時間帯）'!$C$6:$K$35,9,FALSE))</f>
        <v/>
      </c>
      <c r="AF41" s="1414" t="str">
        <f>IF(AF40="","",VLOOKUP(AF40,'標準様式１シフト記号表（勤務時間帯）'!$C$6:$K$35,9,FALSE))</f>
        <v/>
      </c>
      <c r="AG41" s="1388" t="str">
        <f>IF(AG40="","",VLOOKUP(AG40,'標準様式１シフト記号表（勤務時間帯）'!$C$6:$K$35,9,FALSE))</f>
        <v/>
      </c>
      <c r="AH41" s="1402" t="str">
        <f>IF(AH40="","",VLOOKUP(AH40,'標準様式１シフト記号表（勤務時間帯）'!$C$6:$K$35,9,FALSE))</f>
        <v/>
      </c>
      <c r="AI41" s="1402" t="str">
        <f>IF(AI40="","",VLOOKUP(AI40,'標準様式１シフト記号表（勤務時間帯）'!$C$6:$K$35,9,FALSE))</f>
        <v/>
      </c>
      <c r="AJ41" s="1402" t="str">
        <f>IF(AJ40="","",VLOOKUP(AJ40,'標準様式１シフト記号表（勤務時間帯）'!$C$6:$K$35,9,FALSE))</f>
        <v/>
      </c>
      <c r="AK41" s="1402" t="str">
        <f>IF(AK40="","",VLOOKUP(AK40,'標準様式１シフト記号表（勤務時間帯）'!$C$6:$K$35,9,FALSE))</f>
        <v/>
      </c>
      <c r="AL41" s="1402" t="str">
        <f>IF(AL40="","",VLOOKUP(AL40,'標準様式１シフト記号表（勤務時間帯）'!$C$6:$K$35,9,FALSE))</f>
        <v/>
      </c>
      <c r="AM41" s="1414" t="str">
        <f>IF(AM40="","",VLOOKUP(AM40,'標準様式１シフト記号表（勤務時間帯）'!$C$6:$K$35,9,FALSE))</f>
        <v/>
      </c>
      <c r="AN41" s="1388" t="str">
        <f>IF(AN40="","",VLOOKUP(AN40,'標準様式１シフト記号表（勤務時間帯）'!$C$6:$K$35,9,FALSE))</f>
        <v/>
      </c>
      <c r="AO41" s="1402" t="str">
        <f>IF(AO40="","",VLOOKUP(AO40,'標準様式１シフト記号表（勤務時間帯）'!$C$6:$K$35,9,FALSE))</f>
        <v/>
      </c>
      <c r="AP41" s="1402" t="str">
        <f>IF(AP40="","",VLOOKUP(AP40,'標準様式１シフト記号表（勤務時間帯）'!$C$6:$K$35,9,FALSE))</f>
        <v/>
      </c>
      <c r="AQ41" s="1402" t="str">
        <f>IF(AQ40="","",VLOOKUP(AQ40,'標準様式１シフト記号表（勤務時間帯）'!$C$6:$K$35,9,FALSE))</f>
        <v/>
      </c>
      <c r="AR41" s="1402" t="str">
        <f>IF(AR40="","",VLOOKUP(AR40,'標準様式１シフト記号表（勤務時間帯）'!$C$6:$K$35,9,FALSE))</f>
        <v/>
      </c>
      <c r="AS41" s="1402" t="str">
        <f>IF(AS40="","",VLOOKUP(AS40,'標準様式１シフト記号表（勤務時間帯）'!$C$6:$K$35,9,FALSE))</f>
        <v/>
      </c>
      <c r="AT41" s="1414" t="str">
        <f>IF(AT40="","",VLOOKUP(AT40,'標準様式１シフト記号表（勤務時間帯）'!$C$6:$K$35,9,FALSE))</f>
        <v/>
      </c>
      <c r="AU41" s="1388" t="str">
        <f>IF(AU40="","",VLOOKUP(AU40,'標準様式１シフト記号表（勤務時間帯）'!$C$6:$K$35,9,FALSE))</f>
        <v/>
      </c>
      <c r="AV41" s="1402" t="str">
        <f>IF(AV40="","",VLOOKUP(AV40,'標準様式１シフト記号表（勤務時間帯）'!$C$6:$K$35,9,FALSE))</f>
        <v/>
      </c>
      <c r="AW41" s="1402" t="str">
        <f>IF(AW40="","",VLOOKUP(AW40,'標準様式１シフト記号表（勤務時間帯）'!$C$6:$K$35,9,FALSE))</f>
        <v/>
      </c>
      <c r="AX41" s="1450">
        <f>IF($BB$3="４週",SUM(S41:AT41),IF($BB$3="暦月",SUM(S41:AW41),""))</f>
        <v>0</v>
      </c>
      <c r="AY41" s="1463"/>
      <c r="AZ41" s="1474">
        <f>IF($BB$3="４週",AX41/4,IF($BB$3="暦月",'標準様式１（1枚版）'!AX41/('標準様式１（1枚版）'!$BB$8/7),""))</f>
        <v>0</v>
      </c>
      <c r="BA41" s="1483"/>
      <c r="BB41" s="1494"/>
      <c r="BC41" s="1509"/>
      <c r="BD41" s="1509"/>
      <c r="BE41" s="1509"/>
      <c r="BF41" s="1523"/>
    </row>
    <row r="42" spans="2:58" ht="20.25" customHeight="1">
      <c r="B42" s="1225"/>
      <c r="C42" s="1245"/>
      <c r="D42" s="1264"/>
      <c r="E42" s="1274"/>
      <c r="F42" s="1277">
        <f>C40</f>
        <v>0</v>
      </c>
      <c r="G42" s="1291"/>
      <c r="H42" s="1302"/>
      <c r="I42" s="1311"/>
      <c r="J42" s="1311"/>
      <c r="K42" s="1316"/>
      <c r="L42" s="1327"/>
      <c r="M42" s="1336"/>
      <c r="N42" s="1336"/>
      <c r="O42" s="1348"/>
      <c r="P42" s="1355" t="s">
        <v>660</v>
      </c>
      <c r="Q42" s="1364"/>
      <c r="R42" s="1372"/>
      <c r="S42" s="1389" t="str">
        <f>IF(S40="","",VLOOKUP(S40,'標準様式１シフト記号表（勤務時間帯）'!$C$6:$U$35,19,FALSE))</f>
        <v/>
      </c>
      <c r="T42" s="1403" t="str">
        <f>IF(T40="","",VLOOKUP(T40,'標準様式１シフト記号表（勤務時間帯）'!$C$6:$U$35,19,FALSE))</f>
        <v/>
      </c>
      <c r="U42" s="1403" t="str">
        <f>IF(U40="","",VLOOKUP(U40,'標準様式１シフト記号表（勤務時間帯）'!$C$6:$U$35,19,FALSE))</f>
        <v/>
      </c>
      <c r="V42" s="1403" t="str">
        <f>IF(V40="","",VLOOKUP(V40,'標準様式１シフト記号表（勤務時間帯）'!$C$6:$U$35,19,FALSE))</f>
        <v/>
      </c>
      <c r="W42" s="1403" t="str">
        <f>IF(W40="","",VLOOKUP(W40,'標準様式１シフト記号表（勤務時間帯）'!$C$6:$U$35,19,FALSE))</f>
        <v/>
      </c>
      <c r="X42" s="1403" t="str">
        <f>IF(X40="","",VLOOKUP(X40,'標準様式１シフト記号表（勤務時間帯）'!$C$6:$U$35,19,FALSE))</f>
        <v/>
      </c>
      <c r="Y42" s="1415" t="str">
        <f>IF(Y40="","",VLOOKUP(Y40,'標準様式１シフト記号表（勤務時間帯）'!$C$6:$U$35,19,FALSE))</f>
        <v/>
      </c>
      <c r="Z42" s="1389" t="str">
        <f>IF(Z40="","",VLOOKUP(Z40,'標準様式１シフト記号表（勤務時間帯）'!$C$6:$U$35,19,FALSE))</f>
        <v/>
      </c>
      <c r="AA42" s="1403" t="str">
        <f>IF(AA40="","",VLOOKUP(AA40,'標準様式１シフト記号表（勤務時間帯）'!$C$6:$U$35,19,FALSE))</f>
        <v/>
      </c>
      <c r="AB42" s="1403" t="str">
        <f>IF(AB40="","",VLOOKUP(AB40,'標準様式１シフト記号表（勤務時間帯）'!$C$6:$U$35,19,FALSE))</f>
        <v/>
      </c>
      <c r="AC42" s="1403" t="str">
        <f>IF(AC40="","",VLOOKUP(AC40,'標準様式１シフト記号表（勤務時間帯）'!$C$6:$U$35,19,FALSE))</f>
        <v/>
      </c>
      <c r="AD42" s="1403" t="str">
        <f>IF(AD40="","",VLOOKUP(AD40,'標準様式１シフト記号表（勤務時間帯）'!$C$6:$U$35,19,FALSE))</f>
        <v/>
      </c>
      <c r="AE42" s="1403" t="str">
        <f>IF(AE40="","",VLOOKUP(AE40,'標準様式１シフト記号表（勤務時間帯）'!$C$6:$U$35,19,FALSE))</f>
        <v/>
      </c>
      <c r="AF42" s="1415" t="str">
        <f>IF(AF40="","",VLOOKUP(AF40,'標準様式１シフト記号表（勤務時間帯）'!$C$6:$U$35,19,FALSE))</f>
        <v/>
      </c>
      <c r="AG42" s="1389" t="str">
        <f>IF(AG40="","",VLOOKUP(AG40,'標準様式１シフト記号表（勤務時間帯）'!$C$6:$U$35,19,FALSE))</f>
        <v/>
      </c>
      <c r="AH42" s="1403" t="str">
        <f>IF(AH40="","",VLOOKUP(AH40,'標準様式１シフト記号表（勤務時間帯）'!$C$6:$U$35,19,FALSE))</f>
        <v/>
      </c>
      <c r="AI42" s="1403" t="str">
        <f>IF(AI40="","",VLOOKUP(AI40,'標準様式１シフト記号表（勤務時間帯）'!$C$6:$U$35,19,FALSE))</f>
        <v/>
      </c>
      <c r="AJ42" s="1403" t="str">
        <f>IF(AJ40="","",VLOOKUP(AJ40,'標準様式１シフト記号表（勤務時間帯）'!$C$6:$U$35,19,FALSE))</f>
        <v/>
      </c>
      <c r="AK42" s="1403" t="str">
        <f>IF(AK40="","",VLOOKUP(AK40,'標準様式１シフト記号表（勤務時間帯）'!$C$6:$U$35,19,FALSE))</f>
        <v/>
      </c>
      <c r="AL42" s="1403" t="str">
        <f>IF(AL40="","",VLOOKUP(AL40,'標準様式１シフト記号表（勤務時間帯）'!$C$6:$U$35,19,FALSE))</f>
        <v/>
      </c>
      <c r="AM42" s="1415" t="str">
        <f>IF(AM40="","",VLOOKUP(AM40,'標準様式１シフト記号表（勤務時間帯）'!$C$6:$U$35,19,FALSE))</f>
        <v/>
      </c>
      <c r="AN42" s="1389" t="str">
        <f>IF(AN40="","",VLOOKUP(AN40,'標準様式１シフト記号表（勤務時間帯）'!$C$6:$U$35,19,FALSE))</f>
        <v/>
      </c>
      <c r="AO42" s="1403" t="str">
        <f>IF(AO40="","",VLOOKUP(AO40,'標準様式１シフト記号表（勤務時間帯）'!$C$6:$U$35,19,FALSE))</f>
        <v/>
      </c>
      <c r="AP42" s="1403" t="str">
        <f>IF(AP40="","",VLOOKUP(AP40,'標準様式１シフト記号表（勤務時間帯）'!$C$6:$U$35,19,FALSE))</f>
        <v/>
      </c>
      <c r="AQ42" s="1403" t="str">
        <f>IF(AQ40="","",VLOOKUP(AQ40,'標準様式１シフト記号表（勤務時間帯）'!$C$6:$U$35,19,FALSE))</f>
        <v/>
      </c>
      <c r="AR42" s="1403" t="str">
        <f>IF(AR40="","",VLOOKUP(AR40,'標準様式１シフト記号表（勤務時間帯）'!$C$6:$U$35,19,FALSE))</f>
        <v/>
      </c>
      <c r="AS42" s="1403" t="str">
        <f>IF(AS40="","",VLOOKUP(AS40,'標準様式１シフト記号表（勤務時間帯）'!$C$6:$U$35,19,FALSE))</f>
        <v/>
      </c>
      <c r="AT42" s="1415" t="str">
        <f>IF(AT40="","",VLOOKUP(AT40,'標準様式１シフト記号表（勤務時間帯）'!$C$6:$U$35,19,FALSE))</f>
        <v/>
      </c>
      <c r="AU42" s="1389" t="str">
        <f>IF(AU40="","",VLOOKUP(AU40,'標準様式１シフト記号表（勤務時間帯）'!$C$6:$U$35,19,FALSE))</f>
        <v/>
      </c>
      <c r="AV42" s="1403" t="str">
        <f>IF(AV40="","",VLOOKUP(AV40,'標準様式１シフト記号表（勤務時間帯）'!$C$6:$U$35,19,FALSE))</f>
        <v/>
      </c>
      <c r="AW42" s="1403" t="str">
        <f>IF(AW40="","",VLOOKUP(AW40,'標準様式１シフト記号表（勤務時間帯）'!$C$6:$U$35,19,FALSE))</f>
        <v/>
      </c>
      <c r="AX42" s="1451">
        <f>IF($BB$3="４週",SUM(S42:AT42),IF($BB$3="暦月",SUM(S42:AW42),""))</f>
        <v>0</v>
      </c>
      <c r="AY42" s="1464"/>
      <c r="AZ42" s="1475">
        <f>IF($BB$3="４週",AX42/4,IF($BB$3="暦月",'標準様式１（1枚版）'!AX42/('標準様式１（1枚版）'!$BB$8/7),""))</f>
        <v>0</v>
      </c>
      <c r="BA42" s="1484"/>
      <c r="BB42" s="1495"/>
      <c r="BC42" s="1510"/>
      <c r="BD42" s="1510"/>
      <c r="BE42" s="1510"/>
      <c r="BF42" s="1524"/>
    </row>
    <row r="43" spans="2:58" ht="20.25" customHeight="1">
      <c r="B43" s="1225">
        <f>B40+1</f>
        <v>8</v>
      </c>
      <c r="C43" s="1243"/>
      <c r="D43" s="1262"/>
      <c r="E43" s="1272"/>
      <c r="F43" s="1279"/>
      <c r="G43" s="1279"/>
      <c r="H43" s="1303"/>
      <c r="I43" s="1311"/>
      <c r="J43" s="1311"/>
      <c r="K43" s="1316"/>
      <c r="L43" s="1326"/>
      <c r="M43" s="1335"/>
      <c r="N43" s="1335"/>
      <c r="O43" s="1347"/>
      <c r="P43" s="1356" t="s">
        <v>658</v>
      </c>
      <c r="Q43" s="1365"/>
      <c r="R43" s="1373"/>
      <c r="S43" s="1387"/>
      <c r="T43" s="1401"/>
      <c r="U43" s="1401"/>
      <c r="V43" s="1401"/>
      <c r="W43" s="1401"/>
      <c r="X43" s="1401"/>
      <c r="Y43" s="1413"/>
      <c r="Z43" s="1387"/>
      <c r="AA43" s="1401"/>
      <c r="AB43" s="1401"/>
      <c r="AC43" s="1401"/>
      <c r="AD43" s="1401"/>
      <c r="AE43" s="1401"/>
      <c r="AF43" s="1413"/>
      <c r="AG43" s="1387"/>
      <c r="AH43" s="1401"/>
      <c r="AI43" s="1401"/>
      <c r="AJ43" s="1401"/>
      <c r="AK43" s="1401"/>
      <c r="AL43" s="1401"/>
      <c r="AM43" s="1413"/>
      <c r="AN43" s="1387"/>
      <c r="AO43" s="1401"/>
      <c r="AP43" s="1401"/>
      <c r="AQ43" s="1401"/>
      <c r="AR43" s="1401"/>
      <c r="AS43" s="1401"/>
      <c r="AT43" s="1413"/>
      <c r="AU43" s="1387"/>
      <c r="AV43" s="1401"/>
      <c r="AW43" s="1401"/>
      <c r="AX43" s="1452"/>
      <c r="AY43" s="1465"/>
      <c r="AZ43" s="1476"/>
      <c r="BA43" s="1485"/>
      <c r="BB43" s="1496"/>
      <c r="BC43" s="1511"/>
      <c r="BD43" s="1511"/>
      <c r="BE43" s="1511"/>
      <c r="BF43" s="1525"/>
    </row>
    <row r="44" spans="2:58" ht="20.25" customHeight="1">
      <c r="B44" s="1225"/>
      <c r="C44" s="1244"/>
      <c r="D44" s="1263"/>
      <c r="E44" s="1273"/>
      <c r="F44" s="1277"/>
      <c r="G44" s="1290"/>
      <c r="H44" s="1302"/>
      <c r="I44" s="1311"/>
      <c r="J44" s="1311"/>
      <c r="K44" s="1316"/>
      <c r="L44" s="1325"/>
      <c r="M44" s="1334"/>
      <c r="N44" s="1334"/>
      <c r="O44" s="1346"/>
      <c r="P44" s="1354" t="s">
        <v>306</v>
      </c>
      <c r="Q44" s="1363"/>
      <c r="R44" s="1371"/>
      <c r="S44" s="1388" t="str">
        <f>IF(S43="","",VLOOKUP(S43,'標準様式１シフト記号表（勤務時間帯）'!$C$6:$K$35,9,FALSE))</f>
        <v/>
      </c>
      <c r="T44" s="1402" t="str">
        <f>IF(T43="","",VLOOKUP(T43,'標準様式１シフト記号表（勤務時間帯）'!$C$6:$K$35,9,FALSE))</f>
        <v/>
      </c>
      <c r="U44" s="1402" t="str">
        <f>IF(U43="","",VLOOKUP(U43,'標準様式１シフト記号表（勤務時間帯）'!$C$6:$K$35,9,FALSE))</f>
        <v/>
      </c>
      <c r="V44" s="1402" t="str">
        <f>IF(V43="","",VLOOKUP(V43,'標準様式１シフト記号表（勤務時間帯）'!$C$6:$K$35,9,FALSE))</f>
        <v/>
      </c>
      <c r="W44" s="1402" t="str">
        <f>IF(W43="","",VLOOKUP(W43,'標準様式１シフト記号表（勤務時間帯）'!$C$6:$K$35,9,FALSE))</f>
        <v/>
      </c>
      <c r="X44" s="1402" t="str">
        <f>IF(X43="","",VLOOKUP(X43,'標準様式１シフト記号表（勤務時間帯）'!$C$6:$K$35,9,FALSE))</f>
        <v/>
      </c>
      <c r="Y44" s="1414" t="str">
        <f>IF(Y43="","",VLOOKUP(Y43,'標準様式１シフト記号表（勤務時間帯）'!$C$6:$K$35,9,FALSE))</f>
        <v/>
      </c>
      <c r="Z44" s="1388" t="str">
        <f>IF(Z43="","",VLOOKUP(Z43,'標準様式１シフト記号表（勤務時間帯）'!$C$6:$K$35,9,FALSE))</f>
        <v/>
      </c>
      <c r="AA44" s="1402" t="str">
        <f>IF(AA43="","",VLOOKUP(AA43,'標準様式１シフト記号表（勤務時間帯）'!$C$6:$K$35,9,FALSE))</f>
        <v/>
      </c>
      <c r="AB44" s="1402" t="str">
        <f>IF(AB43="","",VLOOKUP(AB43,'標準様式１シフト記号表（勤務時間帯）'!$C$6:$K$35,9,FALSE))</f>
        <v/>
      </c>
      <c r="AC44" s="1402" t="str">
        <f>IF(AC43="","",VLOOKUP(AC43,'標準様式１シフト記号表（勤務時間帯）'!$C$6:$K$35,9,FALSE))</f>
        <v/>
      </c>
      <c r="AD44" s="1402" t="str">
        <f>IF(AD43="","",VLOOKUP(AD43,'標準様式１シフト記号表（勤務時間帯）'!$C$6:$K$35,9,FALSE))</f>
        <v/>
      </c>
      <c r="AE44" s="1402" t="str">
        <f>IF(AE43="","",VLOOKUP(AE43,'標準様式１シフト記号表（勤務時間帯）'!$C$6:$K$35,9,FALSE))</f>
        <v/>
      </c>
      <c r="AF44" s="1414" t="str">
        <f>IF(AF43="","",VLOOKUP(AF43,'標準様式１シフト記号表（勤務時間帯）'!$C$6:$K$35,9,FALSE))</f>
        <v/>
      </c>
      <c r="AG44" s="1388" t="str">
        <f>IF(AG43="","",VLOOKUP(AG43,'標準様式１シフト記号表（勤務時間帯）'!$C$6:$K$35,9,FALSE))</f>
        <v/>
      </c>
      <c r="AH44" s="1402" t="str">
        <f>IF(AH43="","",VLOOKUP(AH43,'標準様式１シフト記号表（勤務時間帯）'!$C$6:$K$35,9,FALSE))</f>
        <v/>
      </c>
      <c r="AI44" s="1402" t="str">
        <f>IF(AI43="","",VLOOKUP(AI43,'標準様式１シフト記号表（勤務時間帯）'!$C$6:$K$35,9,FALSE))</f>
        <v/>
      </c>
      <c r="AJ44" s="1402" t="str">
        <f>IF(AJ43="","",VLOOKUP(AJ43,'標準様式１シフト記号表（勤務時間帯）'!$C$6:$K$35,9,FALSE))</f>
        <v/>
      </c>
      <c r="AK44" s="1402" t="str">
        <f>IF(AK43="","",VLOOKUP(AK43,'標準様式１シフト記号表（勤務時間帯）'!$C$6:$K$35,9,FALSE))</f>
        <v/>
      </c>
      <c r="AL44" s="1402" t="str">
        <f>IF(AL43="","",VLOOKUP(AL43,'標準様式１シフト記号表（勤務時間帯）'!$C$6:$K$35,9,FALSE))</f>
        <v/>
      </c>
      <c r="AM44" s="1414" t="str">
        <f>IF(AM43="","",VLOOKUP(AM43,'標準様式１シフト記号表（勤務時間帯）'!$C$6:$K$35,9,FALSE))</f>
        <v/>
      </c>
      <c r="AN44" s="1388" t="str">
        <f>IF(AN43="","",VLOOKUP(AN43,'標準様式１シフト記号表（勤務時間帯）'!$C$6:$K$35,9,FALSE))</f>
        <v/>
      </c>
      <c r="AO44" s="1402" t="str">
        <f>IF(AO43="","",VLOOKUP(AO43,'標準様式１シフト記号表（勤務時間帯）'!$C$6:$K$35,9,FALSE))</f>
        <v/>
      </c>
      <c r="AP44" s="1402" t="str">
        <f>IF(AP43="","",VLOOKUP(AP43,'標準様式１シフト記号表（勤務時間帯）'!$C$6:$K$35,9,FALSE))</f>
        <v/>
      </c>
      <c r="AQ44" s="1402" t="str">
        <f>IF(AQ43="","",VLOOKUP(AQ43,'標準様式１シフト記号表（勤務時間帯）'!$C$6:$K$35,9,FALSE))</f>
        <v/>
      </c>
      <c r="AR44" s="1402" t="str">
        <f>IF(AR43="","",VLOOKUP(AR43,'標準様式１シフト記号表（勤務時間帯）'!$C$6:$K$35,9,FALSE))</f>
        <v/>
      </c>
      <c r="AS44" s="1402" t="str">
        <f>IF(AS43="","",VLOOKUP(AS43,'標準様式１シフト記号表（勤務時間帯）'!$C$6:$K$35,9,FALSE))</f>
        <v/>
      </c>
      <c r="AT44" s="1414" t="str">
        <f>IF(AT43="","",VLOOKUP(AT43,'標準様式１シフト記号表（勤務時間帯）'!$C$6:$K$35,9,FALSE))</f>
        <v/>
      </c>
      <c r="AU44" s="1388" t="str">
        <f>IF(AU43="","",VLOOKUP(AU43,'標準様式１シフト記号表（勤務時間帯）'!$C$6:$K$35,9,FALSE))</f>
        <v/>
      </c>
      <c r="AV44" s="1402" t="str">
        <f>IF(AV43="","",VLOOKUP(AV43,'標準様式１シフト記号表（勤務時間帯）'!$C$6:$K$35,9,FALSE))</f>
        <v/>
      </c>
      <c r="AW44" s="1402" t="str">
        <f>IF(AW43="","",VLOOKUP(AW43,'標準様式１シフト記号表（勤務時間帯）'!$C$6:$K$35,9,FALSE))</f>
        <v/>
      </c>
      <c r="AX44" s="1450">
        <f>IF($BB$3="４週",SUM(S44:AT44),IF($BB$3="暦月",SUM(S44:AW44),""))</f>
        <v>0</v>
      </c>
      <c r="AY44" s="1463"/>
      <c r="AZ44" s="1474">
        <f>IF($BB$3="４週",AX44/4,IF($BB$3="暦月",'標準様式１（1枚版）'!AX44/('標準様式１（1枚版）'!$BB$8/7),""))</f>
        <v>0</v>
      </c>
      <c r="BA44" s="1483"/>
      <c r="BB44" s="1494"/>
      <c r="BC44" s="1509"/>
      <c r="BD44" s="1509"/>
      <c r="BE44" s="1509"/>
      <c r="BF44" s="1523"/>
    </row>
    <row r="45" spans="2:58" ht="20.25" customHeight="1">
      <c r="B45" s="1225"/>
      <c r="C45" s="1245"/>
      <c r="D45" s="1264"/>
      <c r="E45" s="1274"/>
      <c r="F45" s="1277">
        <f>C43</f>
        <v>0</v>
      </c>
      <c r="G45" s="1291"/>
      <c r="H45" s="1302"/>
      <c r="I45" s="1311"/>
      <c r="J45" s="1311"/>
      <c r="K45" s="1316"/>
      <c r="L45" s="1327"/>
      <c r="M45" s="1336"/>
      <c r="N45" s="1336"/>
      <c r="O45" s="1348"/>
      <c r="P45" s="1355" t="s">
        <v>660</v>
      </c>
      <c r="Q45" s="1364"/>
      <c r="R45" s="1372"/>
      <c r="S45" s="1389" t="str">
        <f>IF(S43="","",VLOOKUP(S43,'標準様式１シフト記号表（勤務時間帯）'!$C$6:$U$35,19,FALSE))</f>
        <v/>
      </c>
      <c r="T45" s="1403" t="str">
        <f>IF(T43="","",VLOOKUP(T43,'標準様式１シフト記号表（勤務時間帯）'!$C$6:$U$35,19,FALSE))</f>
        <v/>
      </c>
      <c r="U45" s="1403" t="str">
        <f>IF(U43="","",VLOOKUP(U43,'標準様式１シフト記号表（勤務時間帯）'!$C$6:$U$35,19,FALSE))</f>
        <v/>
      </c>
      <c r="V45" s="1403" t="str">
        <f>IF(V43="","",VLOOKUP(V43,'標準様式１シフト記号表（勤務時間帯）'!$C$6:$U$35,19,FALSE))</f>
        <v/>
      </c>
      <c r="W45" s="1403" t="str">
        <f>IF(W43="","",VLOOKUP(W43,'標準様式１シフト記号表（勤務時間帯）'!$C$6:$U$35,19,FALSE))</f>
        <v/>
      </c>
      <c r="X45" s="1403" t="str">
        <f>IF(X43="","",VLOOKUP(X43,'標準様式１シフト記号表（勤務時間帯）'!$C$6:$U$35,19,FALSE))</f>
        <v/>
      </c>
      <c r="Y45" s="1415" t="str">
        <f>IF(Y43="","",VLOOKUP(Y43,'標準様式１シフト記号表（勤務時間帯）'!$C$6:$U$35,19,FALSE))</f>
        <v/>
      </c>
      <c r="Z45" s="1389" t="str">
        <f>IF(Z43="","",VLOOKUP(Z43,'標準様式１シフト記号表（勤務時間帯）'!$C$6:$U$35,19,FALSE))</f>
        <v/>
      </c>
      <c r="AA45" s="1403" t="str">
        <f>IF(AA43="","",VLOOKUP(AA43,'標準様式１シフト記号表（勤務時間帯）'!$C$6:$U$35,19,FALSE))</f>
        <v/>
      </c>
      <c r="AB45" s="1403" t="str">
        <f>IF(AB43="","",VLOOKUP(AB43,'標準様式１シフト記号表（勤務時間帯）'!$C$6:$U$35,19,FALSE))</f>
        <v/>
      </c>
      <c r="AC45" s="1403" t="str">
        <f>IF(AC43="","",VLOOKUP(AC43,'標準様式１シフト記号表（勤務時間帯）'!$C$6:$U$35,19,FALSE))</f>
        <v/>
      </c>
      <c r="AD45" s="1403" t="str">
        <f>IF(AD43="","",VLOOKUP(AD43,'標準様式１シフト記号表（勤務時間帯）'!$C$6:$U$35,19,FALSE))</f>
        <v/>
      </c>
      <c r="AE45" s="1403" t="str">
        <f>IF(AE43="","",VLOOKUP(AE43,'標準様式１シフト記号表（勤務時間帯）'!$C$6:$U$35,19,FALSE))</f>
        <v/>
      </c>
      <c r="AF45" s="1415" t="str">
        <f>IF(AF43="","",VLOOKUP(AF43,'標準様式１シフト記号表（勤務時間帯）'!$C$6:$U$35,19,FALSE))</f>
        <v/>
      </c>
      <c r="AG45" s="1389" t="str">
        <f>IF(AG43="","",VLOOKUP(AG43,'標準様式１シフト記号表（勤務時間帯）'!$C$6:$U$35,19,FALSE))</f>
        <v/>
      </c>
      <c r="AH45" s="1403" t="str">
        <f>IF(AH43="","",VLOOKUP(AH43,'標準様式１シフト記号表（勤務時間帯）'!$C$6:$U$35,19,FALSE))</f>
        <v/>
      </c>
      <c r="AI45" s="1403" t="str">
        <f>IF(AI43="","",VLOOKUP(AI43,'標準様式１シフト記号表（勤務時間帯）'!$C$6:$U$35,19,FALSE))</f>
        <v/>
      </c>
      <c r="AJ45" s="1403" t="str">
        <f>IF(AJ43="","",VLOOKUP(AJ43,'標準様式１シフト記号表（勤務時間帯）'!$C$6:$U$35,19,FALSE))</f>
        <v/>
      </c>
      <c r="AK45" s="1403" t="str">
        <f>IF(AK43="","",VLOOKUP(AK43,'標準様式１シフト記号表（勤務時間帯）'!$C$6:$U$35,19,FALSE))</f>
        <v/>
      </c>
      <c r="AL45" s="1403" t="str">
        <f>IF(AL43="","",VLOOKUP(AL43,'標準様式１シフト記号表（勤務時間帯）'!$C$6:$U$35,19,FALSE))</f>
        <v/>
      </c>
      <c r="AM45" s="1415" t="str">
        <f>IF(AM43="","",VLOOKUP(AM43,'標準様式１シフト記号表（勤務時間帯）'!$C$6:$U$35,19,FALSE))</f>
        <v/>
      </c>
      <c r="AN45" s="1389" t="str">
        <f>IF(AN43="","",VLOOKUP(AN43,'標準様式１シフト記号表（勤務時間帯）'!$C$6:$U$35,19,FALSE))</f>
        <v/>
      </c>
      <c r="AO45" s="1403" t="str">
        <f>IF(AO43="","",VLOOKUP(AO43,'標準様式１シフト記号表（勤務時間帯）'!$C$6:$U$35,19,FALSE))</f>
        <v/>
      </c>
      <c r="AP45" s="1403" t="str">
        <f>IF(AP43="","",VLOOKUP(AP43,'標準様式１シフト記号表（勤務時間帯）'!$C$6:$U$35,19,FALSE))</f>
        <v/>
      </c>
      <c r="AQ45" s="1403" t="str">
        <f>IF(AQ43="","",VLOOKUP(AQ43,'標準様式１シフト記号表（勤務時間帯）'!$C$6:$U$35,19,FALSE))</f>
        <v/>
      </c>
      <c r="AR45" s="1403" t="str">
        <f>IF(AR43="","",VLOOKUP(AR43,'標準様式１シフト記号表（勤務時間帯）'!$C$6:$U$35,19,FALSE))</f>
        <v/>
      </c>
      <c r="AS45" s="1403" t="str">
        <f>IF(AS43="","",VLOOKUP(AS43,'標準様式１シフト記号表（勤務時間帯）'!$C$6:$U$35,19,FALSE))</f>
        <v/>
      </c>
      <c r="AT45" s="1415" t="str">
        <f>IF(AT43="","",VLOOKUP(AT43,'標準様式１シフト記号表（勤務時間帯）'!$C$6:$U$35,19,FALSE))</f>
        <v/>
      </c>
      <c r="AU45" s="1389" t="str">
        <f>IF(AU43="","",VLOOKUP(AU43,'標準様式１シフト記号表（勤務時間帯）'!$C$6:$U$35,19,FALSE))</f>
        <v/>
      </c>
      <c r="AV45" s="1403" t="str">
        <f>IF(AV43="","",VLOOKUP(AV43,'標準様式１シフト記号表（勤務時間帯）'!$C$6:$U$35,19,FALSE))</f>
        <v/>
      </c>
      <c r="AW45" s="1403" t="str">
        <f>IF(AW43="","",VLOOKUP(AW43,'標準様式１シフト記号表（勤務時間帯）'!$C$6:$U$35,19,FALSE))</f>
        <v/>
      </c>
      <c r="AX45" s="1451">
        <f>IF($BB$3="４週",SUM(S45:AT45),IF($BB$3="暦月",SUM(S45:AW45),""))</f>
        <v>0</v>
      </c>
      <c r="AY45" s="1464"/>
      <c r="AZ45" s="1475">
        <f>IF($BB$3="４週",AX45/4,IF($BB$3="暦月",'標準様式１（1枚版）'!AX45/('標準様式１（1枚版）'!$BB$8/7),""))</f>
        <v>0</v>
      </c>
      <c r="BA45" s="1484"/>
      <c r="BB45" s="1495"/>
      <c r="BC45" s="1510"/>
      <c r="BD45" s="1510"/>
      <c r="BE45" s="1510"/>
      <c r="BF45" s="1524"/>
    </row>
    <row r="46" spans="2:58" ht="20.25" customHeight="1">
      <c r="B46" s="1225">
        <f>B43+1</f>
        <v>9</v>
      </c>
      <c r="C46" s="1243"/>
      <c r="D46" s="1262"/>
      <c r="E46" s="1272"/>
      <c r="F46" s="1279"/>
      <c r="G46" s="1279"/>
      <c r="H46" s="1303"/>
      <c r="I46" s="1311"/>
      <c r="J46" s="1311"/>
      <c r="K46" s="1316"/>
      <c r="L46" s="1326"/>
      <c r="M46" s="1335"/>
      <c r="N46" s="1335"/>
      <c r="O46" s="1347"/>
      <c r="P46" s="1356" t="s">
        <v>658</v>
      </c>
      <c r="Q46" s="1365"/>
      <c r="R46" s="1373"/>
      <c r="S46" s="1387"/>
      <c r="T46" s="1401"/>
      <c r="U46" s="1401"/>
      <c r="V46" s="1401"/>
      <c r="W46" s="1401"/>
      <c r="X46" s="1401"/>
      <c r="Y46" s="1413"/>
      <c r="Z46" s="1387"/>
      <c r="AA46" s="1401"/>
      <c r="AB46" s="1401"/>
      <c r="AC46" s="1401"/>
      <c r="AD46" s="1401"/>
      <c r="AE46" s="1401"/>
      <c r="AF46" s="1413"/>
      <c r="AG46" s="1387"/>
      <c r="AH46" s="1401"/>
      <c r="AI46" s="1401"/>
      <c r="AJ46" s="1401"/>
      <c r="AK46" s="1401"/>
      <c r="AL46" s="1401"/>
      <c r="AM46" s="1413"/>
      <c r="AN46" s="1387"/>
      <c r="AO46" s="1401"/>
      <c r="AP46" s="1401"/>
      <c r="AQ46" s="1401"/>
      <c r="AR46" s="1401"/>
      <c r="AS46" s="1401"/>
      <c r="AT46" s="1413"/>
      <c r="AU46" s="1387"/>
      <c r="AV46" s="1401"/>
      <c r="AW46" s="1401"/>
      <c r="AX46" s="1452"/>
      <c r="AY46" s="1465"/>
      <c r="AZ46" s="1476"/>
      <c r="BA46" s="1485"/>
      <c r="BB46" s="1496"/>
      <c r="BC46" s="1511"/>
      <c r="BD46" s="1511"/>
      <c r="BE46" s="1511"/>
      <c r="BF46" s="1525"/>
    </row>
    <row r="47" spans="2:58" ht="20.25" customHeight="1">
      <c r="B47" s="1225"/>
      <c r="C47" s="1244"/>
      <c r="D47" s="1263"/>
      <c r="E47" s="1273"/>
      <c r="F47" s="1277"/>
      <c r="G47" s="1290"/>
      <c r="H47" s="1302"/>
      <c r="I47" s="1311"/>
      <c r="J47" s="1311"/>
      <c r="K47" s="1316"/>
      <c r="L47" s="1325"/>
      <c r="M47" s="1334"/>
      <c r="N47" s="1334"/>
      <c r="O47" s="1346"/>
      <c r="P47" s="1354" t="s">
        <v>306</v>
      </c>
      <c r="Q47" s="1363"/>
      <c r="R47" s="1371"/>
      <c r="S47" s="1388" t="str">
        <f>IF(S46="","",VLOOKUP(S46,'標準様式１シフト記号表（勤務時間帯）'!$C$6:$K$35,9,FALSE))</f>
        <v/>
      </c>
      <c r="T47" s="1402" t="str">
        <f>IF(T46="","",VLOOKUP(T46,'標準様式１シフト記号表（勤務時間帯）'!$C$6:$K$35,9,FALSE))</f>
        <v/>
      </c>
      <c r="U47" s="1402" t="str">
        <f>IF(U46="","",VLOOKUP(U46,'標準様式１シフト記号表（勤務時間帯）'!$C$6:$K$35,9,FALSE))</f>
        <v/>
      </c>
      <c r="V47" s="1402" t="str">
        <f>IF(V46="","",VLOOKUP(V46,'標準様式１シフト記号表（勤務時間帯）'!$C$6:$K$35,9,FALSE))</f>
        <v/>
      </c>
      <c r="W47" s="1402" t="str">
        <f>IF(W46="","",VLOOKUP(W46,'標準様式１シフト記号表（勤務時間帯）'!$C$6:$K$35,9,FALSE))</f>
        <v/>
      </c>
      <c r="X47" s="1402" t="str">
        <f>IF(X46="","",VLOOKUP(X46,'標準様式１シフト記号表（勤務時間帯）'!$C$6:$K$35,9,FALSE))</f>
        <v/>
      </c>
      <c r="Y47" s="1414" t="str">
        <f>IF(Y46="","",VLOOKUP(Y46,'標準様式１シフト記号表（勤務時間帯）'!$C$6:$K$35,9,FALSE))</f>
        <v/>
      </c>
      <c r="Z47" s="1388" t="str">
        <f>IF(Z46="","",VLOOKUP(Z46,'標準様式１シフト記号表（勤務時間帯）'!$C$6:$K$35,9,FALSE))</f>
        <v/>
      </c>
      <c r="AA47" s="1402" t="str">
        <f>IF(AA46="","",VLOOKUP(AA46,'標準様式１シフト記号表（勤務時間帯）'!$C$6:$K$35,9,FALSE))</f>
        <v/>
      </c>
      <c r="AB47" s="1402" t="str">
        <f>IF(AB46="","",VLOOKUP(AB46,'標準様式１シフト記号表（勤務時間帯）'!$C$6:$K$35,9,FALSE))</f>
        <v/>
      </c>
      <c r="AC47" s="1402" t="str">
        <f>IF(AC46="","",VLOOKUP(AC46,'標準様式１シフト記号表（勤務時間帯）'!$C$6:$K$35,9,FALSE))</f>
        <v/>
      </c>
      <c r="AD47" s="1402" t="str">
        <f>IF(AD46="","",VLOOKUP(AD46,'標準様式１シフト記号表（勤務時間帯）'!$C$6:$K$35,9,FALSE))</f>
        <v/>
      </c>
      <c r="AE47" s="1402" t="str">
        <f>IF(AE46="","",VLOOKUP(AE46,'標準様式１シフト記号表（勤務時間帯）'!$C$6:$K$35,9,FALSE))</f>
        <v/>
      </c>
      <c r="AF47" s="1414" t="str">
        <f>IF(AF46="","",VLOOKUP(AF46,'標準様式１シフト記号表（勤務時間帯）'!$C$6:$K$35,9,FALSE))</f>
        <v/>
      </c>
      <c r="AG47" s="1388" t="str">
        <f>IF(AG46="","",VLOOKUP(AG46,'標準様式１シフト記号表（勤務時間帯）'!$C$6:$K$35,9,FALSE))</f>
        <v/>
      </c>
      <c r="AH47" s="1402" t="str">
        <f>IF(AH46="","",VLOOKUP(AH46,'標準様式１シフト記号表（勤務時間帯）'!$C$6:$K$35,9,FALSE))</f>
        <v/>
      </c>
      <c r="AI47" s="1402" t="str">
        <f>IF(AI46="","",VLOOKUP(AI46,'標準様式１シフト記号表（勤務時間帯）'!$C$6:$K$35,9,FALSE))</f>
        <v/>
      </c>
      <c r="AJ47" s="1402" t="str">
        <f>IF(AJ46="","",VLOOKUP(AJ46,'標準様式１シフト記号表（勤務時間帯）'!$C$6:$K$35,9,FALSE))</f>
        <v/>
      </c>
      <c r="AK47" s="1402" t="str">
        <f>IF(AK46="","",VLOOKUP(AK46,'標準様式１シフト記号表（勤務時間帯）'!$C$6:$K$35,9,FALSE))</f>
        <v/>
      </c>
      <c r="AL47" s="1402" t="str">
        <f>IF(AL46="","",VLOOKUP(AL46,'標準様式１シフト記号表（勤務時間帯）'!$C$6:$K$35,9,FALSE))</f>
        <v/>
      </c>
      <c r="AM47" s="1414" t="str">
        <f>IF(AM46="","",VLOOKUP(AM46,'標準様式１シフト記号表（勤務時間帯）'!$C$6:$K$35,9,FALSE))</f>
        <v/>
      </c>
      <c r="AN47" s="1388" t="str">
        <f>IF(AN46="","",VLOOKUP(AN46,'標準様式１シフト記号表（勤務時間帯）'!$C$6:$K$35,9,FALSE))</f>
        <v/>
      </c>
      <c r="AO47" s="1402" t="str">
        <f>IF(AO46="","",VLOOKUP(AO46,'標準様式１シフト記号表（勤務時間帯）'!$C$6:$K$35,9,FALSE))</f>
        <v/>
      </c>
      <c r="AP47" s="1402" t="str">
        <f>IF(AP46="","",VLOOKUP(AP46,'標準様式１シフト記号表（勤務時間帯）'!$C$6:$K$35,9,FALSE))</f>
        <v/>
      </c>
      <c r="AQ47" s="1402" t="str">
        <f>IF(AQ46="","",VLOOKUP(AQ46,'標準様式１シフト記号表（勤務時間帯）'!$C$6:$K$35,9,FALSE))</f>
        <v/>
      </c>
      <c r="AR47" s="1402" t="str">
        <f>IF(AR46="","",VLOOKUP(AR46,'標準様式１シフト記号表（勤務時間帯）'!$C$6:$K$35,9,FALSE))</f>
        <v/>
      </c>
      <c r="AS47" s="1402" t="str">
        <f>IF(AS46="","",VLOOKUP(AS46,'標準様式１シフト記号表（勤務時間帯）'!$C$6:$K$35,9,FALSE))</f>
        <v/>
      </c>
      <c r="AT47" s="1414" t="str">
        <f>IF(AT46="","",VLOOKUP(AT46,'標準様式１シフト記号表（勤務時間帯）'!$C$6:$K$35,9,FALSE))</f>
        <v/>
      </c>
      <c r="AU47" s="1388" t="str">
        <f>IF(AU46="","",VLOOKUP(AU46,'標準様式１シフト記号表（勤務時間帯）'!$C$6:$K$35,9,FALSE))</f>
        <v/>
      </c>
      <c r="AV47" s="1402" t="str">
        <f>IF(AV46="","",VLOOKUP(AV46,'標準様式１シフト記号表（勤務時間帯）'!$C$6:$K$35,9,FALSE))</f>
        <v/>
      </c>
      <c r="AW47" s="1402" t="str">
        <f>IF(AW46="","",VLOOKUP(AW46,'標準様式１シフト記号表（勤務時間帯）'!$C$6:$K$35,9,FALSE))</f>
        <v/>
      </c>
      <c r="AX47" s="1450">
        <f>IF($BB$3="４週",SUM(S47:AT47),IF($BB$3="暦月",SUM(S47:AW47),""))</f>
        <v>0</v>
      </c>
      <c r="AY47" s="1463"/>
      <c r="AZ47" s="1474">
        <f>IF($BB$3="４週",AX47/4,IF($BB$3="暦月",'標準様式１（1枚版）'!AX47/('標準様式１（1枚版）'!$BB$8/7),""))</f>
        <v>0</v>
      </c>
      <c r="BA47" s="1483"/>
      <c r="BB47" s="1494"/>
      <c r="BC47" s="1509"/>
      <c r="BD47" s="1509"/>
      <c r="BE47" s="1509"/>
      <c r="BF47" s="1523"/>
    </row>
    <row r="48" spans="2:58" ht="20.25" customHeight="1">
      <c r="B48" s="1225"/>
      <c r="C48" s="1245"/>
      <c r="D48" s="1264"/>
      <c r="E48" s="1274"/>
      <c r="F48" s="1277">
        <f>C46</f>
        <v>0</v>
      </c>
      <c r="G48" s="1291"/>
      <c r="H48" s="1302"/>
      <c r="I48" s="1311"/>
      <c r="J48" s="1311"/>
      <c r="K48" s="1316"/>
      <c r="L48" s="1327"/>
      <c r="M48" s="1336"/>
      <c r="N48" s="1336"/>
      <c r="O48" s="1348"/>
      <c r="P48" s="1355" t="s">
        <v>660</v>
      </c>
      <c r="Q48" s="1364"/>
      <c r="R48" s="1372"/>
      <c r="S48" s="1389" t="str">
        <f>IF(S46="","",VLOOKUP(S46,'標準様式１シフト記号表（勤務時間帯）'!$C$6:$U$35,19,FALSE))</f>
        <v/>
      </c>
      <c r="T48" s="1403" t="str">
        <f>IF(T46="","",VLOOKUP(T46,'標準様式１シフト記号表（勤務時間帯）'!$C$6:$U$35,19,FALSE))</f>
        <v/>
      </c>
      <c r="U48" s="1403" t="str">
        <f>IF(U46="","",VLOOKUP(U46,'標準様式１シフト記号表（勤務時間帯）'!$C$6:$U$35,19,FALSE))</f>
        <v/>
      </c>
      <c r="V48" s="1403" t="str">
        <f>IF(V46="","",VLOOKUP(V46,'標準様式１シフト記号表（勤務時間帯）'!$C$6:$U$35,19,FALSE))</f>
        <v/>
      </c>
      <c r="W48" s="1403" t="str">
        <f>IF(W46="","",VLOOKUP(W46,'標準様式１シフト記号表（勤務時間帯）'!$C$6:$U$35,19,FALSE))</f>
        <v/>
      </c>
      <c r="X48" s="1403" t="str">
        <f>IF(X46="","",VLOOKUP(X46,'標準様式１シフト記号表（勤務時間帯）'!$C$6:$U$35,19,FALSE))</f>
        <v/>
      </c>
      <c r="Y48" s="1415" t="str">
        <f>IF(Y46="","",VLOOKUP(Y46,'標準様式１シフト記号表（勤務時間帯）'!$C$6:$U$35,19,FALSE))</f>
        <v/>
      </c>
      <c r="Z48" s="1389" t="str">
        <f>IF(Z46="","",VLOOKUP(Z46,'標準様式１シフト記号表（勤務時間帯）'!$C$6:$U$35,19,FALSE))</f>
        <v/>
      </c>
      <c r="AA48" s="1403" t="str">
        <f>IF(AA46="","",VLOOKUP(AA46,'標準様式１シフト記号表（勤務時間帯）'!$C$6:$U$35,19,FALSE))</f>
        <v/>
      </c>
      <c r="AB48" s="1403" t="str">
        <f>IF(AB46="","",VLOOKUP(AB46,'標準様式１シフト記号表（勤務時間帯）'!$C$6:$U$35,19,FALSE))</f>
        <v/>
      </c>
      <c r="AC48" s="1403" t="str">
        <f>IF(AC46="","",VLOOKUP(AC46,'標準様式１シフト記号表（勤務時間帯）'!$C$6:$U$35,19,FALSE))</f>
        <v/>
      </c>
      <c r="AD48" s="1403" t="str">
        <f>IF(AD46="","",VLOOKUP(AD46,'標準様式１シフト記号表（勤務時間帯）'!$C$6:$U$35,19,FALSE))</f>
        <v/>
      </c>
      <c r="AE48" s="1403" t="str">
        <f>IF(AE46="","",VLOOKUP(AE46,'標準様式１シフト記号表（勤務時間帯）'!$C$6:$U$35,19,FALSE))</f>
        <v/>
      </c>
      <c r="AF48" s="1415" t="str">
        <f>IF(AF46="","",VLOOKUP(AF46,'標準様式１シフト記号表（勤務時間帯）'!$C$6:$U$35,19,FALSE))</f>
        <v/>
      </c>
      <c r="AG48" s="1389" t="str">
        <f>IF(AG46="","",VLOOKUP(AG46,'標準様式１シフト記号表（勤務時間帯）'!$C$6:$U$35,19,FALSE))</f>
        <v/>
      </c>
      <c r="AH48" s="1403" t="str">
        <f>IF(AH46="","",VLOOKUP(AH46,'標準様式１シフト記号表（勤務時間帯）'!$C$6:$U$35,19,FALSE))</f>
        <v/>
      </c>
      <c r="AI48" s="1403" t="str">
        <f>IF(AI46="","",VLOOKUP(AI46,'標準様式１シフト記号表（勤務時間帯）'!$C$6:$U$35,19,FALSE))</f>
        <v/>
      </c>
      <c r="AJ48" s="1403" t="str">
        <f>IF(AJ46="","",VLOOKUP(AJ46,'標準様式１シフト記号表（勤務時間帯）'!$C$6:$U$35,19,FALSE))</f>
        <v/>
      </c>
      <c r="AK48" s="1403" t="str">
        <f>IF(AK46="","",VLOOKUP(AK46,'標準様式１シフト記号表（勤務時間帯）'!$C$6:$U$35,19,FALSE))</f>
        <v/>
      </c>
      <c r="AL48" s="1403" t="str">
        <f>IF(AL46="","",VLOOKUP(AL46,'標準様式１シフト記号表（勤務時間帯）'!$C$6:$U$35,19,FALSE))</f>
        <v/>
      </c>
      <c r="AM48" s="1415" t="str">
        <f>IF(AM46="","",VLOOKUP(AM46,'標準様式１シフト記号表（勤務時間帯）'!$C$6:$U$35,19,FALSE))</f>
        <v/>
      </c>
      <c r="AN48" s="1389" t="str">
        <f>IF(AN46="","",VLOOKUP(AN46,'標準様式１シフト記号表（勤務時間帯）'!$C$6:$U$35,19,FALSE))</f>
        <v/>
      </c>
      <c r="AO48" s="1403" t="str">
        <f>IF(AO46="","",VLOOKUP(AO46,'標準様式１シフト記号表（勤務時間帯）'!$C$6:$U$35,19,FALSE))</f>
        <v/>
      </c>
      <c r="AP48" s="1403" t="str">
        <f>IF(AP46="","",VLOOKUP(AP46,'標準様式１シフト記号表（勤務時間帯）'!$C$6:$U$35,19,FALSE))</f>
        <v/>
      </c>
      <c r="AQ48" s="1403" t="str">
        <f>IF(AQ46="","",VLOOKUP(AQ46,'標準様式１シフト記号表（勤務時間帯）'!$C$6:$U$35,19,FALSE))</f>
        <v/>
      </c>
      <c r="AR48" s="1403" t="str">
        <f>IF(AR46="","",VLOOKUP(AR46,'標準様式１シフト記号表（勤務時間帯）'!$C$6:$U$35,19,FALSE))</f>
        <v/>
      </c>
      <c r="AS48" s="1403" t="str">
        <f>IF(AS46="","",VLOOKUP(AS46,'標準様式１シフト記号表（勤務時間帯）'!$C$6:$U$35,19,FALSE))</f>
        <v/>
      </c>
      <c r="AT48" s="1415" t="str">
        <f>IF(AT46="","",VLOOKUP(AT46,'標準様式１シフト記号表（勤務時間帯）'!$C$6:$U$35,19,FALSE))</f>
        <v/>
      </c>
      <c r="AU48" s="1389" t="str">
        <f>IF(AU46="","",VLOOKUP(AU46,'標準様式１シフト記号表（勤務時間帯）'!$C$6:$U$35,19,FALSE))</f>
        <v/>
      </c>
      <c r="AV48" s="1403" t="str">
        <f>IF(AV46="","",VLOOKUP(AV46,'標準様式１シフト記号表（勤務時間帯）'!$C$6:$U$35,19,FALSE))</f>
        <v/>
      </c>
      <c r="AW48" s="1403" t="str">
        <f>IF(AW46="","",VLOOKUP(AW46,'標準様式１シフト記号表（勤務時間帯）'!$C$6:$U$35,19,FALSE))</f>
        <v/>
      </c>
      <c r="AX48" s="1451">
        <f>IF($BB$3="４週",SUM(S48:AT48),IF($BB$3="暦月",SUM(S48:AW48),""))</f>
        <v>0</v>
      </c>
      <c r="AY48" s="1464"/>
      <c r="AZ48" s="1475">
        <f>IF($BB$3="４週",AX48/4,IF($BB$3="暦月",'標準様式１（1枚版）'!AX48/('標準様式１（1枚版）'!$BB$8/7),""))</f>
        <v>0</v>
      </c>
      <c r="BA48" s="1484"/>
      <c r="BB48" s="1495"/>
      <c r="BC48" s="1510"/>
      <c r="BD48" s="1510"/>
      <c r="BE48" s="1510"/>
      <c r="BF48" s="1524"/>
    </row>
    <row r="49" spans="2:58" ht="20.25" customHeight="1">
      <c r="B49" s="1225">
        <f>B46+1</f>
        <v>10</v>
      </c>
      <c r="C49" s="1243"/>
      <c r="D49" s="1262"/>
      <c r="E49" s="1272"/>
      <c r="F49" s="1279"/>
      <c r="G49" s="1279"/>
      <c r="H49" s="1303"/>
      <c r="I49" s="1311"/>
      <c r="J49" s="1311"/>
      <c r="K49" s="1316"/>
      <c r="L49" s="1326"/>
      <c r="M49" s="1335"/>
      <c r="N49" s="1335"/>
      <c r="O49" s="1347"/>
      <c r="P49" s="1356" t="s">
        <v>658</v>
      </c>
      <c r="Q49" s="1365"/>
      <c r="R49" s="1373"/>
      <c r="S49" s="1387"/>
      <c r="T49" s="1401"/>
      <c r="U49" s="1401"/>
      <c r="V49" s="1401"/>
      <c r="W49" s="1401"/>
      <c r="X49" s="1401"/>
      <c r="Y49" s="1413"/>
      <c r="Z49" s="1387"/>
      <c r="AA49" s="1401"/>
      <c r="AB49" s="1401"/>
      <c r="AC49" s="1401"/>
      <c r="AD49" s="1401"/>
      <c r="AE49" s="1401"/>
      <c r="AF49" s="1413"/>
      <c r="AG49" s="1387"/>
      <c r="AH49" s="1401"/>
      <c r="AI49" s="1401"/>
      <c r="AJ49" s="1401"/>
      <c r="AK49" s="1401"/>
      <c r="AL49" s="1401"/>
      <c r="AM49" s="1413"/>
      <c r="AN49" s="1387"/>
      <c r="AO49" s="1401"/>
      <c r="AP49" s="1401"/>
      <c r="AQ49" s="1401"/>
      <c r="AR49" s="1401"/>
      <c r="AS49" s="1401"/>
      <c r="AT49" s="1413"/>
      <c r="AU49" s="1387"/>
      <c r="AV49" s="1401"/>
      <c r="AW49" s="1401"/>
      <c r="AX49" s="1452"/>
      <c r="AY49" s="1465"/>
      <c r="AZ49" s="1476"/>
      <c r="BA49" s="1485"/>
      <c r="BB49" s="1496"/>
      <c r="BC49" s="1511"/>
      <c r="BD49" s="1511"/>
      <c r="BE49" s="1511"/>
      <c r="BF49" s="1525"/>
    </row>
    <row r="50" spans="2:58" ht="20.25" customHeight="1">
      <c r="B50" s="1225"/>
      <c r="C50" s="1244"/>
      <c r="D50" s="1263"/>
      <c r="E50" s="1273"/>
      <c r="F50" s="1277"/>
      <c r="G50" s="1290"/>
      <c r="H50" s="1302"/>
      <c r="I50" s="1311"/>
      <c r="J50" s="1311"/>
      <c r="K50" s="1316"/>
      <c r="L50" s="1325"/>
      <c r="M50" s="1334"/>
      <c r="N50" s="1334"/>
      <c r="O50" s="1346"/>
      <c r="P50" s="1354" t="s">
        <v>306</v>
      </c>
      <c r="Q50" s="1363"/>
      <c r="R50" s="1371"/>
      <c r="S50" s="1388" t="str">
        <f>IF(S49="","",VLOOKUP(S49,'標準様式１シフト記号表（勤務時間帯）'!$C$6:$K$35,9,FALSE))</f>
        <v/>
      </c>
      <c r="T50" s="1402" t="str">
        <f>IF(T49="","",VLOOKUP(T49,'標準様式１シフト記号表（勤務時間帯）'!$C$6:$K$35,9,FALSE))</f>
        <v/>
      </c>
      <c r="U50" s="1402" t="str">
        <f>IF(U49="","",VLOOKUP(U49,'標準様式１シフト記号表（勤務時間帯）'!$C$6:$K$35,9,FALSE))</f>
        <v/>
      </c>
      <c r="V50" s="1402" t="str">
        <f>IF(V49="","",VLOOKUP(V49,'標準様式１シフト記号表（勤務時間帯）'!$C$6:$K$35,9,FALSE))</f>
        <v/>
      </c>
      <c r="W50" s="1402" t="str">
        <f>IF(W49="","",VLOOKUP(W49,'標準様式１シフト記号表（勤務時間帯）'!$C$6:$K$35,9,FALSE))</f>
        <v/>
      </c>
      <c r="X50" s="1402" t="str">
        <f>IF(X49="","",VLOOKUP(X49,'標準様式１シフト記号表（勤務時間帯）'!$C$6:$K$35,9,FALSE))</f>
        <v/>
      </c>
      <c r="Y50" s="1414" t="str">
        <f>IF(Y49="","",VLOOKUP(Y49,'標準様式１シフト記号表（勤務時間帯）'!$C$6:$K$35,9,FALSE))</f>
        <v/>
      </c>
      <c r="Z50" s="1388" t="str">
        <f>IF(Z49="","",VLOOKUP(Z49,'標準様式１シフト記号表（勤務時間帯）'!$C$6:$K$35,9,FALSE))</f>
        <v/>
      </c>
      <c r="AA50" s="1402" t="str">
        <f>IF(AA49="","",VLOOKUP(AA49,'標準様式１シフト記号表（勤務時間帯）'!$C$6:$K$35,9,FALSE))</f>
        <v/>
      </c>
      <c r="AB50" s="1402" t="str">
        <f>IF(AB49="","",VLOOKUP(AB49,'標準様式１シフト記号表（勤務時間帯）'!$C$6:$K$35,9,FALSE))</f>
        <v/>
      </c>
      <c r="AC50" s="1402" t="str">
        <f>IF(AC49="","",VLOOKUP(AC49,'標準様式１シフト記号表（勤務時間帯）'!$C$6:$K$35,9,FALSE))</f>
        <v/>
      </c>
      <c r="AD50" s="1402" t="str">
        <f>IF(AD49="","",VLOOKUP(AD49,'標準様式１シフト記号表（勤務時間帯）'!$C$6:$K$35,9,FALSE))</f>
        <v/>
      </c>
      <c r="AE50" s="1402" t="str">
        <f>IF(AE49="","",VLOOKUP(AE49,'標準様式１シフト記号表（勤務時間帯）'!$C$6:$K$35,9,FALSE))</f>
        <v/>
      </c>
      <c r="AF50" s="1414" t="str">
        <f>IF(AF49="","",VLOOKUP(AF49,'標準様式１シフト記号表（勤務時間帯）'!$C$6:$K$35,9,FALSE))</f>
        <v/>
      </c>
      <c r="AG50" s="1388" t="str">
        <f>IF(AG49="","",VLOOKUP(AG49,'標準様式１シフト記号表（勤務時間帯）'!$C$6:$K$35,9,FALSE))</f>
        <v/>
      </c>
      <c r="AH50" s="1402" t="str">
        <f>IF(AH49="","",VLOOKUP(AH49,'標準様式１シフト記号表（勤務時間帯）'!$C$6:$K$35,9,FALSE))</f>
        <v/>
      </c>
      <c r="AI50" s="1402" t="str">
        <f>IF(AI49="","",VLOOKUP(AI49,'標準様式１シフト記号表（勤務時間帯）'!$C$6:$K$35,9,FALSE))</f>
        <v/>
      </c>
      <c r="AJ50" s="1402" t="str">
        <f>IF(AJ49="","",VLOOKUP(AJ49,'標準様式１シフト記号表（勤務時間帯）'!$C$6:$K$35,9,FALSE))</f>
        <v/>
      </c>
      <c r="AK50" s="1402" t="str">
        <f>IF(AK49="","",VLOOKUP(AK49,'標準様式１シフト記号表（勤務時間帯）'!$C$6:$K$35,9,FALSE))</f>
        <v/>
      </c>
      <c r="AL50" s="1402" t="str">
        <f>IF(AL49="","",VLOOKUP(AL49,'標準様式１シフト記号表（勤務時間帯）'!$C$6:$K$35,9,FALSE))</f>
        <v/>
      </c>
      <c r="AM50" s="1414" t="str">
        <f>IF(AM49="","",VLOOKUP(AM49,'標準様式１シフト記号表（勤務時間帯）'!$C$6:$K$35,9,FALSE))</f>
        <v/>
      </c>
      <c r="AN50" s="1388" t="str">
        <f>IF(AN49="","",VLOOKUP(AN49,'標準様式１シフト記号表（勤務時間帯）'!$C$6:$K$35,9,FALSE))</f>
        <v/>
      </c>
      <c r="AO50" s="1402" t="str">
        <f>IF(AO49="","",VLOOKUP(AO49,'標準様式１シフト記号表（勤務時間帯）'!$C$6:$K$35,9,FALSE))</f>
        <v/>
      </c>
      <c r="AP50" s="1402" t="str">
        <f>IF(AP49="","",VLOOKUP(AP49,'標準様式１シフト記号表（勤務時間帯）'!$C$6:$K$35,9,FALSE))</f>
        <v/>
      </c>
      <c r="AQ50" s="1402" t="str">
        <f>IF(AQ49="","",VLOOKUP(AQ49,'標準様式１シフト記号表（勤務時間帯）'!$C$6:$K$35,9,FALSE))</f>
        <v/>
      </c>
      <c r="AR50" s="1402" t="str">
        <f>IF(AR49="","",VLOOKUP(AR49,'標準様式１シフト記号表（勤務時間帯）'!$C$6:$K$35,9,FALSE))</f>
        <v/>
      </c>
      <c r="AS50" s="1402" t="str">
        <f>IF(AS49="","",VLOOKUP(AS49,'標準様式１シフト記号表（勤務時間帯）'!$C$6:$K$35,9,FALSE))</f>
        <v/>
      </c>
      <c r="AT50" s="1414" t="str">
        <f>IF(AT49="","",VLOOKUP(AT49,'標準様式１シフト記号表（勤務時間帯）'!$C$6:$K$35,9,FALSE))</f>
        <v/>
      </c>
      <c r="AU50" s="1388" t="str">
        <f>IF(AU49="","",VLOOKUP(AU49,'標準様式１シフト記号表（勤務時間帯）'!$C$6:$K$35,9,FALSE))</f>
        <v/>
      </c>
      <c r="AV50" s="1402" t="str">
        <f>IF(AV49="","",VLOOKUP(AV49,'標準様式１シフト記号表（勤務時間帯）'!$C$6:$K$35,9,FALSE))</f>
        <v/>
      </c>
      <c r="AW50" s="1402" t="str">
        <f>IF(AW49="","",VLOOKUP(AW49,'標準様式１シフト記号表（勤務時間帯）'!$C$6:$K$35,9,FALSE))</f>
        <v/>
      </c>
      <c r="AX50" s="1450">
        <f>IF($BB$3="４週",SUM(S50:AT50),IF($BB$3="暦月",SUM(S50:AW50),""))</f>
        <v>0</v>
      </c>
      <c r="AY50" s="1463"/>
      <c r="AZ50" s="1474">
        <f>IF($BB$3="４週",AX50/4,IF($BB$3="暦月",'標準様式１（1枚版）'!AX50/('標準様式１（1枚版）'!$BB$8/7),""))</f>
        <v>0</v>
      </c>
      <c r="BA50" s="1483"/>
      <c r="BB50" s="1494"/>
      <c r="BC50" s="1509"/>
      <c r="BD50" s="1509"/>
      <c r="BE50" s="1509"/>
      <c r="BF50" s="1523"/>
    </row>
    <row r="51" spans="2:58" ht="20.25" customHeight="1">
      <c r="B51" s="1225"/>
      <c r="C51" s="1245"/>
      <c r="D51" s="1264"/>
      <c r="E51" s="1274"/>
      <c r="F51" s="1277">
        <f>C49</f>
        <v>0</v>
      </c>
      <c r="G51" s="1291"/>
      <c r="H51" s="1302"/>
      <c r="I51" s="1311"/>
      <c r="J51" s="1311"/>
      <c r="K51" s="1316"/>
      <c r="L51" s="1327"/>
      <c r="M51" s="1336"/>
      <c r="N51" s="1336"/>
      <c r="O51" s="1348"/>
      <c r="P51" s="1355" t="s">
        <v>660</v>
      </c>
      <c r="Q51" s="1364"/>
      <c r="R51" s="1372"/>
      <c r="S51" s="1389" t="str">
        <f>IF(S49="","",VLOOKUP(S49,'標準様式１シフト記号表（勤務時間帯）'!$C$6:$U$35,19,FALSE))</f>
        <v/>
      </c>
      <c r="T51" s="1403" t="str">
        <f>IF(T49="","",VLOOKUP(T49,'標準様式１シフト記号表（勤務時間帯）'!$C$6:$U$35,19,FALSE))</f>
        <v/>
      </c>
      <c r="U51" s="1403" t="str">
        <f>IF(U49="","",VLOOKUP(U49,'標準様式１シフト記号表（勤務時間帯）'!$C$6:$U$35,19,FALSE))</f>
        <v/>
      </c>
      <c r="V51" s="1403" t="str">
        <f>IF(V49="","",VLOOKUP(V49,'標準様式１シフト記号表（勤務時間帯）'!$C$6:$U$35,19,FALSE))</f>
        <v/>
      </c>
      <c r="W51" s="1403" t="str">
        <f>IF(W49="","",VLOOKUP(W49,'標準様式１シフト記号表（勤務時間帯）'!$C$6:$U$35,19,FALSE))</f>
        <v/>
      </c>
      <c r="X51" s="1403" t="str">
        <f>IF(X49="","",VLOOKUP(X49,'標準様式１シフト記号表（勤務時間帯）'!$C$6:$U$35,19,FALSE))</f>
        <v/>
      </c>
      <c r="Y51" s="1415" t="str">
        <f>IF(Y49="","",VLOOKUP(Y49,'標準様式１シフト記号表（勤務時間帯）'!$C$6:$U$35,19,FALSE))</f>
        <v/>
      </c>
      <c r="Z51" s="1389" t="str">
        <f>IF(Z49="","",VLOOKUP(Z49,'標準様式１シフト記号表（勤務時間帯）'!$C$6:$U$35,19,FALSE))</f>
        <v/>
      </c>
      <c r="AA51" s="1403" t="str">
        <f>IF(AA49="","",VLOOKUP(AA49,'標準様式１シフト記号表（勤務時間帯）'!$C$6:$U$35,19,FALSE))</f>
        <v/>
      </c>
      <c r="AB51" s="1403" t="str">
        <f>IF(AB49="","",VLOOKUP(AB49,'標準様式１シフト記号表（勤務時間帯）'!$C$6:$U$35,19,FALSE))</f>
        <v/>
      </c>
      <c r="AC51" s="1403" t="str">
        <f>IF(AC49="","",VLOOKUP(AC49,'標準様式１シフト記号表（勤務時間帯）'!$C$6:$U$35,19,FALSE))</f>
        <v/>
      </c>
      <c r="AD51" s="1403" t="str">
        <f>IF(AD49="","",VLOOKUP(AD49,'標準様式１シフト記号表（勤務時間帯）'!$C$6:$U$35,19,FALSE))</f>
        <v/>
      </c>
      <c r="AE51" s="1403" t="str">
        <f>IF(AE49="","",VLOOKUP(AE49,'標準様式１シフト記号表（勤務時間帯）'!$C$6:$U$35,19,FALSE))</f>
        <v/>
      </c>
      <c r="AF51" s="1415" t="str">
        <f>IF(AF49="","",VLOOKUP(AF49,'標準様式１シフト記号表（勤務時間帯）'!$C$6:$U$35,19,FALSE))</f>
        <v/>
      </c>
      <c r="AG51" s="1389" t="str">
        <f>IF(AG49="","",VLOOKUP(AG49,'標準様式１シフト記号表（勤務時間帯）'!$C$6:$U$35,19,FALSE))</f>
        <v/>
      </c>
      <c r="AH51" s="1403" t="str">
        <f>IF(AH49="","",VLOOKUP(AH49,'標準様式１シフト記号表（勤務時間帯）'!$C$6:$U$35,19,FALSE))</f>
        <v/>
      </c>
      <c r="AI51" s="1403" t="str">
        <f>IF(AI49="","",VLOOKUP(AI49,'標準様式１シフト記号表（勤務時間帯）'!$C$6:$U$35,19,FALSE))</f>
        <v/>
      </c>
      <c r="AJ51" s="1403" t="str">
        <f>IF(AJ49="","",VLOOKUP(AJ49,'標準様式１シフト記号表（勤務時間帯）'!$C$6:$U$35,19,FALSE))</f>
        <v/>
      </c>
      <c r="AK51" s="1403" t="str">
        <f>IF(AK49="","",VLOOKUP(AK49,'標準様式１シフト記号表（勤務時間帯）'!$C$6:$U$35,19,FALSE))</f>
        <v/>
      </c>
      <c r="AL51" s="1403" t="str">
        <f>IF(AL49="","",VLOOKUP(AL49,'標準様式１シフト記号表（勤務時間帯）'!$C$6:$U$35,19,FALSE))</f>
        <v/>
      </c>
      <c r="AM51" s="1415" t="str">
        <f>IF(AM49="","",VLOOKUP(AM49,'標準様式１シフト記号表（勤務時間帯）'!$C$6:$U$35,19,FALSE))</f>
        <v/>
      </c>
      <c r="AN51" s="1389" t="str">
        <f>IF(AN49="","",VLOOKUP(AN49,'標準様式１シフト記号表（勤務時間帯）'!$C$6:$U$35,19,FALSE))</f>
        <v/>
      </c>
      <c r="AO51" s="1403" t="str">
        <f>IF(AO49="","",VLOOKUP(AO49,'標準様式１シフト記号表（勤務時間帯）'!$C$6:$U$35,19,FALSE))</f>
        <v/>
      </c>
      <c r="AP51" s="1403" t="str">
        <f>IF(AP49="","",VLOOKUP(AP49,'標準様式１シフト記号表（勤務時間帯）'!$C$6:$U$35,19,FALSE))</f>
        <v/>
      </c>
      <c r="AQ51" s="1403" t="str">
        <f>IF(AQ49="","",VLOOKUP(AQ49,'標準様式１シフト記号表（勤務時間帯）'!$C$6:$U$35,19,FALSE))</f>
        <v/>
      </c>
      <c r="AR51" s="1403" t="str">
        <f>IF(AR49="","",VLOOKUP(AR49,'標準様式１シフト記号表（勤務時間帯）'!$C$6:$U$35,19,FALSE))</f>
        <v/>
      </c>
      <c r="AS51" s="1403" t="str">
        <f>IF(AS49="","",VLOOKUP(AS49,'標準様式１シフト記号表（勤務時間帯）'!$C$6:$U$35,19,FALSE))</f>
        <v/>
      </c>
      <c r="AT51" s="1415" t="str">
        <f>IF(AT49="","",VLOOKUP(AT49,'標準様式１シフト記号表（勤務時間帯）'!$C$6:$U$35,19,FALSE))</f>
        <v/>
      </c>
      <c r="AU51" s="1389" t="str">
        <f>IF(AU49="","",VLOOKUP(AU49,'標準様式１シフト記号表（勤務時間帯）'!$C$6:$U$35,19,FALSE))</f>
        <v/>
      </c>
      <c r="AV51" s="1403" t="str">
        <f>IF(AV49="","",VLOOKUP(AV49,'標準様式１シフト記号表（勤務時間帯）'!$C$6:$U$35,19,FALSE))</f>
        <v/>
      </c>
      <c r="AW51" s="1403" t="str">
        <f>IF(AW49="","",VLOOKUP(AW49,'標準様式１シフト記号表（勤務時間帯）'!$C$6:$U$35,19,FALSE))</f>
        <v/>
      </c>
      <c r="AX51" s="1451">
        <f>IF($BB$3="４週",SUM(S51:AT51),IF($BB$3="暦月",SUM(S51:AW51),""))</f>
        <v>0</v>
      </c>
      <c r="AY51" s="1464"/>
      <c r="AZ51" s="1475">
        <f>IF($BB$3="４週",AX51/4,IF($BB$3="暦月",'標準様式１（1枚版）'!AX51/('標準様式１（1枚版）'!$BB$8/7),""))</f>
        <v>0</v>
      </c>
      <c r="BA51" s="1484"/>
      <c r="BB51" s="1495"/>
      <c r="BC51" s="1510"/>
      <c r="BD51" s="1510"/>
      <c r="BE51" s="1510"/>
      <c r="BF51" s="1524"/>
    </row>
    <row r="52" spans="2:58" ht="20.25" customHeight="1">
      <c r="B52" s="1225">
        <f>B49+1</f>
        <v>11</v>
      </c>
      <c r="C52" s="1243"/>
      <c r="D52" s="1262"/>
      <c r="E52" s="1272"/>
      <c r="F52" s="1279"/>
      <c r="G52" s="1279"/>
      <c r="H52" s="1303"/>
      <c r="I52" s="1311"/>
      <c r="J52" s="1311"/>
      <c r="K52" s="1316"/>
      <c r="L52" s="1326"/>
      <c r="M52" s="1335"/>
      <c r="N52" s="1335"/>
      <c r="O52" s="1347"/>
      <c r="P52" s="1356" t="s">
        <v>658</v>
      </c>
      <c r="Q52" s="1365"/>
      <c r="R52" s="1373"/>
      <c r="S52" s="1387"/>
      <c r="T52" s="1401"/>
      <c r="U52" s="1401"/>
      <c r="V52" s="1401"/>
      <c r="W52" s="1401"/>
      <c r="X52" s="1401"/>
      <c r="Y52" s="1413"/>
      <c r="Z52" s="1387"/>
      <c r="AA52" s="1401"/>
      <c r="AB52" s="1401"/>
      <c r="AC52" s="1401"/>
      <c r="AD52" s="1401"/>
      <c r="AE52" s="1401"/>
      <c r="AF52" s="1413"/>
      <c r="AG52" s="1387"/>
      <c r="AH52" s="1401"/>
      <c r="AI52" s="1401"/>
      <c r="AJ52" s="1401"/>
      <c r="AK52" s="1401"/>
      <c r="AL52" s="1401"/>
      <c r="AM52" s="1413"/>
      <c r="AN52" s="1387"/>
      <c r="AO52" s="1401"/>
      <c r="AP52" s="1401"/>
      <c r="AQ52" s="1401"/>
      <c r="AR52" s="1401"/>
      <c r="AS52" s="1401"/>
      <c r="AT52" s="1413"/>
      <c r="AU52" s="1387"/>
      <c r="AV52" s="1401"/>
      <c r="AW52" s="1401"/>
      <c r="AX52" s="1452"/>
      <c r="AY52" s="1465"/>
      <c r="AZ52" s="1476"/>
      <c r="BA52" s="1485"/>
      <c r="BB52" s="1496"/>
      <c r="BC52" s="1511"/>
      <c r="BD52" s="1511"/>
      <c r="BE52" s="1511"/>
      <c r="BF52" s="1525"/>
    </row>
    <row r="53" spans="2:58" ht="20.25" customHeight="1">
      <c r="B53" s="1225"/>
      <c r="C53" s="1244"/>
      <c r="D53" s="1263"/>
      <c r="E53" s="1273"/>
      <c r="F53" s="1277"/>
      <c r="G53" s="1290"/>
      <c r="H53" s="1302"/>
      <c r="I53" s="1311"/>
      <c r="J53" s="1311"/>
      <c r="K53" s="1316"/>
      <c r="L53" s="1325"/>
      <c r="M53" s="1334"/>
      <c r="N53" s="1334"/>
      <c r="O53" s="1346"/>
      <c r="P53" s="1354" t="s">
        <v>306</v>
      </c>
      <c r="Q53" s="1363"/>
      <c r="R53" s="1371"/>
      <c r="S53" s="1388" t="str">
        <f>IF(S52="","",VLOOKUP(S52,'標準様式１シフト記号表（勤務時間帯）'!$C$6:$K$35,9,FALSE))</f>
        <v/>
      </c>
      <c r="T53" s="1402" t="str">
        <f>IF(T52="","",VLOOKUP(T52,'標準様式１シフト記号表（勤務時間帯）'!$C$6:$K$35,9,FALSE))</f>
        <v/>
      </c>
      <c r="U53" s="1402" t="str">
        <f>IF(U52="","",VLOOKUP(U52,'標準様式１シフト記号表（勤務時間帯）'!$C$6:$K$35,9,FALSE))</f>
        <v/>
      </c>
      <c r="V53" s="1402" t="str">
        <f>IF(V52="","",VLOOKUP(V52,'標準様式１シフト記号表（勤務時間帯）'!$C$6:$K$35,9,FALSE))</f>
        <v/>
      </c>
      <c r="W53" s="1402" t="str">
        <f>IF(W52="","",VLOOKUP(W52,'標準様式１シフト記号表（勤務時間帯）'!$C$6:$K$35,9,FALSE))</f>
        <v/>
      </c>
      <c r="X53" s="1402" t="str">
        <f>IF(X52="","",VLOOKUP(X52,'標準様式１シフト記号表（勤務時間帯）'!$C$6:$K$35,9,FALSE))</f>
        <v/>
      </c>
      <c r="Y53" s="1414" t="str">
        <f>IF(Y52="","",VLOOKUP(Y52,'標準様式１シフト記号表（勤務時間帯）'!$C$6:$K$35,9,FALSE))</f>
        <v/>
      </c>
      <c r="Z53" s="1388" t="str">
        <f>IF(Z52="","",VLOOKUP(Z52,'標準様式１シフト記号表（勤務時間帯）'!$C$6:$K$35,9,FALSE))</f>
        <v/>
      </c>
      <c r="AA53" s="1402" t="str">
        <f>IF(AA52="","",VLOOKUP(AA52,'標準様式１シフト記号表（勤務時間帯）'!$C$6:$K$35,9,FALSE))</f>
        <v/>
      </c>
      <c r="AB53" s="1402" t="str">
        <f>IF(AB52="","",VLOOKUP(AB52,'標準様式１シフト記号表（勤務時間帯）'!$C$6:$K$35,9,FALSE))</f>
        <v/>
      </c>
      <c r="AC53" s="1402" t="str">
        <f>IF(AC52="","",VLOOKUP(AC52,'標準様式１シフト記号表（勤務時間帯）'!$C$6:$K$35,9,FALSE))</f>
        <v/>
      </c>
      <c r="AD53" s="1402" t="str">
        <f>IF(AD52="","",VLOOKUP(AD52,'標準様式１シフト記号表（勤務時間帯）'!$C$6:$K$35,9,FALSE))</f>
        <v/>
      </c>
      <c r="AE53" s="1402" t="str">
        <f>IF(AE52="","",VLOOKUP(AE52,'標準様式１シフト記号表（勤務時間帯）'!$C$6:$K$35,9,FALSE))</f>
        <v/>
      </c>
      <c r="AF53" s="1414" t="str">
        <f>IF(AF52="","",VLOOKUP(AF52,'標準様式１シフト記号表（勤務時間帯）'!$C$6:$K$35,9,FALSE))</f>
        <v/>
      </c>
      <c r="AG53" s="1388" t="str">
        <f>IF(AG52="","",VLOOKUP(AG52,'標準様式１シフト記号表（勤務時間帯）'!$C$6:$K$35,9,FALSE))</f>
        <v/>
      </c>
      <c r="AH53" s="1402" t="str">
        <f>IF(AH52="","",VLOOKUP(AH52,'標準様式１シフト記号表（勤務時間帯）'!$C$6:$K$35,9,FALSE))</f>
        <v/>
      </c>
      <c r="AI53" s="1402" t="str">
        <f>IF(AI52="","",VLOOKUP(AI52,'標準様式１シフト記号表（勤務時間帯）'!$C$6:$K$35,9,FALSE))</f>
        <v/>
      </c>
      <c r="AJ53" s="1402" t="str">
        <f>IF(AJ52="","",VLOOKUP(AJ52,'標準様式１シフト記号表（勤務時間帯）'!$C$6:$K$35,9,FALSE))</f>
        <v/>
      </c>
      <c r="AK53" s="1402" t="str">
        <f>IF(AK52="","",VLOOKUP(AK52,'標準様式１シフト記号表（勤務時間帯）'!$C$6:$K$35,9,FALSE))</f>
        <v/>
      </c>
      <c r="AL53" s="1402" t="str">
        <f>IF(AL52="","",VLOOKUP(AL52,'標準様式１シフト記号表（勤務時間帯）'!$C$6:$K$35,9,FALSE))</f>
        <v/>
      </c>
      <c r="AM53" s="1414" t="str">
        <f>IF(AM52="","",VLOOKUP(AM52,'標準様式１シフト記号表（勤務時間帯）'!$C$6:$K$35,9,FALSE))</f>
        <v/>
      </c>
      <c r="AN53" s="1388" t="str">
        <f>IF(AN52="","",VLOOKUP(AN52,'標準様式１シフト記号表（勤務時間帯）'!$C$6:$K$35,9,FALSE))</f>
        <v/>
      </c>
      <c r="AO53" s="1402" t="str">
        <f>IF(AO52="","",VLOOKUP(AO52,'標準様式１シフト記号表（勤務時間帯）'!$C$6:$K$35,9,FALSE))</f>
        <v/>
      </c>
      <c r="AP53" s="1402" t="str">
        <f>IF(AP52="","",VLOOKUP(AP52,'標準様式１シフト記号表（勤務時間帯）'!$C$6:$K$35,9,FALSE))</f>
        <v/>
      </c>
      <c r="AQ53" s="1402" t="str">
        <f>IF(AQ52="","",VLOOKUP(AQ52,'標準様式１シフト記号表（勤務時間帯）'!$C$6:$K$35,9,FALSE))</f>
        <v/>
      </c>
      <c r="AR53" s="1402" t="str">
        <f>IF(AR52="","",VLOOKUP(AR52,'標準様式１シフト記号表（勤務時間帯）'!$C$6:$K$35,9,FALSE))</f>
        <v/>
      </c>
      <c r="AS53" s="1402" t="str">
        <f>IF(AS52="","",VLOOKUP(AS52,'標準様式１シフト記号表（勤務時間帯）'!$C$6:$K$35,9,FALSE))</f>
        <v/>
      </c>
      <c r="AT53" s="1414" t="str">
        <f>IF(AT52="","",VLOOKUP(AT52,'標準様式１シフト記号表（勤務時間帯）'!$C$6:$K$35,9,FALSE))</f>
        <v/>
      </c>
      <c r="AU53" s="1388" t="str">
        <f>IF(AU52="","",VLOOKUP(AU52,'標準様式１シフト記号表（勤務時間帯）'!$C$6:$K$35,9,FALSE))</f>
        <v/>
      </c>
      <c r="AV53" s="1402" t="str">
        <f>IF(AV52="","",VLOOKUP(AV52,'標準様式１シフト記号表（勤務時間帯）'!$C$6:$K$35,9,FALSE))</f>
        <v/>
      </c>
      <c r="AW53" s="1402" t="str">
        <f>IF(AW52="","",VLOOKUP(AW52,'標準様式１シフト記号表（勤務時間帯）'!$C$6:$K$35,9,FALSE))</f>
        <v/>
      </c>
      <c r="AX53" s="1450">
        <f>IF($BB$3="４週",SUM(S53:AT53),IF($BB$3="暦月",SUM(S53:AW53),""))</f>
        <v>0</v>
      </c>
      <c r="AY53" s="1463"/>
      <c r="AZ53" s="1474">
        <f>IF($BB$3="４週",AX53/4,IF($BB$3="暦月",'標準様式１（1枚版）'!AX53/('標準様式１（1枚版）'!$BB$8/7),""))</f>
        <v>0</v>
      </c>
      <c r="BA53" s="1483"/>
      <c r="BB53" s="1494"/>
      <c r="BC53" s="1509"/>
      <c r="BD53" s="1509"/>
      <c r="BE53" s="1509"/>
      <c r="BF53" s="1523"/>
    </row>
    <row r="54" spans="2:58" ht="20.25" customHeight="1">
      <c r="B54" s="1225"/>
      <c r="C54" s="1245"/>
      <c r="D54" s="1264"/>
      <c r="E54" s="1274"/>
      <c r="F54" s="1277">
        <f>C52</f>
        <v>0</v>
      </c>
      <c r="G54" s="1291"/>
      <c r="H54" s="1302"/>
      <c r="I54" s="1311"/>
      <c r="J54" s="1311"/>
      <c r="K54" s="1316"/>
      <c r="L54" s="1327"/>
      <c r="M54" s="1336"/>
      <c r="N54" s="1336"/>
      <c r="O54" s="1348"/>
      <c r="P54" s="1355" t="s">
        <v>660</v>
      </c>
      <c r="Q54" s="1364"/>
      <c r="R54" s="1372"/>
      <c r="S54" s="1389" t="str">
        <f>IF(S52="","",VLOOKUP(S52,'標準様式１シフト記号表（勤務時間帯）'!$C$6:$U$35,19,FALSE))</f>
        <v/>
      </c>
      <c r="T54" s="1403" t="str">
        <f>IF(T52="","",VLOOKUP(T52,'標準様式１シフト記号表（勤務時間帯）'!$C$6:$U$35,19,FALSE))</f>
        <v/>
      </c>
      <c r="U54" s="1403" t="str">
        <f>IF(U52="","",VLOOKUP(U52,'標準様式１シフト記号表（勤務時間帯）'!$C$6:$U$35,19,FALSE))</f>
        <v/>
      </c>
      <c r="V54" s="1403" t="str">
        <f>IF(V52="","",VLOOKUP(V52,'標準様式１シフト記号表（勤務時間帯）'!$C$6:$U$35,19,FALSE))</f>
        <v/>
      </c>
      <c r="W54" s="1403" t="str">
        <f>IF(W52="","",VLOOKUP(W52,'標準様式１シフト記号表（勤務時間帯）'!$C$6:$U$35,19,FALSE))</f>
        <v/>
      </c>
      <c r="X54" s="1403" t="str">
        <f>IF(X52="","",VLOOKUP(X52,'標準様式１シフト記号表（勤務時間帯）'!$C$6:$U$35,19,FALSE))</f>
        <v/>
      </c>
      <c r="Y54" s="1415" t="str">
        <f>IF(Y52="","",VLOOKUP(Y52,'標準様式１シフト記号表（勤務時間帯）'!$C$6:$U$35,19,FALSE))</f>
        <v/>
      </c>
      <c r="Z54" s="1389" t="str">
        <f>IF(Z52="","",VLOOKUP(Z52,'標準様式１シフト記号表（勤務時間帯）'!$C$6:$U$35,19,FALSE))</f>
        <v/>
      </c>
      <c r="AA54" s="1403" t="str">
        <f>IF(AA52="","",VLOOKUP(AA52,'標準様式１シフト記号表（勤務時間帯）'!$C$6:$U$35,19,FALSE))</f>
        <v/>
      </c>
      <c r="AB54" s="1403" t="str">
        <f>IF(AB52="","",VLOOKUP(AB52,'標準様式１シフト記号表（勤務時間帯）'!$C$6:$U$35,19,FALSE))</f>
        <v/>
      </c>
      <c r="AC54" s="1403" t="str">
        <f>IF(AC52="","",VLOOKUP(AC52,'標準様式１シフト記号表（勤務時間帯）'!$C$6:$U$35,19,FALSE))</f>
        <v/>
      </c>
      <c r="AD54" s="1403" t="str">
        <f>IF(AD52="","",VLOOKUP(AD52,'標準様式１シフト記号表（勤務時間帯）'!$C$6:$U$35,19,FALSE))</f>
        <v/>
      </c>
      <c r="AE54" s="1403" t="str">
        <f>IF(AE52="","",VLOOKUP(AE52,'標準様式１シフト記号表（勤務時間帯）'!$C$6:$U$35,19,FALSE))</f>
        <v/>
      </c>
      <c r="AF54" s="1415" t="str">
        <f>IF(AF52="","",VLOOKUP(AF52,'標準様式１シフト記号表（勤務時間帯）'!$C$6:$U$35,19,FALSE))</f>
        <v/>
      </c>
      <c r="AG54" s="1389" t="str">
        <f>IF(AG52="","",VLOOKUP(AG52,'標準様式１シフト記号表（勤務時間帯）'!$C$6:$U$35,19,FALSE))</f>
        <v/>
      </c>
      <c r="AH54" s="1403" t="str">
        <f>IF(AH52="","",VLOOKUP(AH52,'標準様式１シフト記号表（勤務時間帯）'!$C$6:$U$35,19,FALSE))</f>
        <v/>
      </c>
      <c r="AI54" s="1403" t="str">
        <f>IF(AI52="","",VLOOKUP(AI52,'標準様式１シフト記号表（勤務時間帯）'!$C$6:$U$35,19,FALSE))</f>
        <v/>
      </c>
      <c r="AJ54" s="1403" t="str">
        <f>IF(AJ52="","",VLOOKUP(AJ52,'標準様式１シフト記号表（勤務時間帯）'!$C$6:$U$35,19,FALSE))</f>
        <v/>
      </c>
      <c r="AK54" s="1403" t="str">
        <f>IF(AK52="","",VLOOKUP(AK52,'標準様式１シフト記号表（勤務時間帯）'!$C$6:$U$35,19,FALSE))</f>
        <v/>
      </c>
      <c r="AL54" s="1403" t="str">
        <f>IF(AL52="","",VLOOKUP(AL52,'標準様式１シフト記号表（勤務時間帯）'!$C$6:$U$35,19,FALSE))</f>
        <v/>
      </c>
      <c r="AM54" s="1415" t="str">
        <f>IF(AM52="","",VLOOKUP(AM52,'標準様式１シフト記号表（勤務時間帯）'!$C$6:$U$35,19,FALSE))</f>
        <v/>
      </c>
      <c r="AN54" s="1389" t="str">
        <f>IF(AN52="","",VLOOKUP(AN52,'標準様式１シフト記号表（勤務時間帯）'!$C$6:$U$35,19,FALSE))</f>
        <v/>
      </c>
      <c r="AO54" s="1403" t="str">
        <f>IF(AO52="","",VLOOKUP(AO52,'標準様式１シフト記号表（勤務時間帯）'!$C$6:$U$35,19,FALSE))</f>
        <v/>
      </c>
      <c r="AP54" s="1403" t="str">
        <f>IF(AP52="","",VLOOKUP(AP52,'標準様式１シフト記号表（勤務時間帯）'!$C$6:$U$35,19,FALSE))</f>
        <v/>
      </c>
      <c r="AQ54" s="1403" t="str">
        <f>IF(AQ52="","",VLOOKUP(AQ52,'標準様式１シフト記号表（勤務時間帯）'!$C$6:$U$35,19,FALSE))</f>
        <v/>
      </c>
      <c r="AR54" s="1403" t="str">
        <f>IF(AR52="","",VLOOKUP(AR52,'標準様式１シフト記号表（勤務時間帯）'!$C$6:$U$35,19,FALSE))</f>
        <v/>
      </c>
      <c r="AS54" s="1403" t="str">
        <f>IF(AS52="","",VLOOKUP(AS52,'標準様式１シフト記号表（勤務時間帯）'!$C$6:$U$35,19,FALSE))</f>
        <v/>
      </c>
      <c r="AT54" s="1415" t="str">
        <f>IF(AT52="","",VLOOKUP(AT52,'標準様式１シフト記号表（勤務時間帯）'!$C$6:$U$35,19,FALSE))</f>
        <v/>
      </c>
      <c r="AU54" s="1389" t="str">
        <f>IF(AU52="","",VLOOKUP(AU52,'標準様式１シフト記号表（勤務時間帯）'!$C$6:$U$35,19,FALSE))</f>
        <v/>
      </c>
      <c r="AV54" s="1403" t="str">
        <f>IF(AV52="","",VLOOKUP(AV52,'標準様式１シフト記号表（勤務時間帯）'!$C$6:$U$35,19,FALSE))</f>
        <v/>
      </c>
      <c r="AW54" s="1403" t="str">
        <f>IF(AW52="","",VLOOKUP(AW52,'標準様式１シフト記号表（勤務時間帯）'!$C$6:$U$35,19,FALSE))</f>
        <v/>
      </c>
      <c r="AX54" s="1451">
        <f>IF($BB$3="４週",SUM(S54:AT54),IF($BB$3="暦月",SUM(S54:AW54),""))</f>
        <v>0</v>
      </c>
      <c r="AY54" s="1464"/>
      <c r="AZ54" s="1475">
        <f>IF($BB$3="４週",AX54/4,IF($BB$3="暦月",'標準様式１（1枚版）'!AX54/('標準様式１（1枚版）'!$BB$8/7),""))</f>
        <v>0</v>
      </c>
      <c r="BA54" s="1484"/>
      <c r="BB54" s="1495"/>
      <c r="BC54" s="1510"/>
      <c r="BD54" s="1510"/>
      <c r="BE54" s="1510"/>
      <c r="BF54" s="1524"/>
    </row>
    <row r="55" spans="2:58" ht="20.25" customHeight="1">
      <c r="B55" s="1225">
        <f>B52+1</f>
        <v>12</v>
      </c>
      <c r="C55" s="1243"/>
      <c r="D55" s="1262"/>
      <c r="E55" s="1272"/>
      <c r="F55" s="1279"/>
      <c r="G55" s="1279"/>
      <c r="H55" s="1303"/>
      <c r="I55" s="1311"/>
      <c r="J55" s="1311"/>
      <c r="K55" s="1316"/>
      <c r="L55" s="1326"/>
      <c r="M55" s="1335"/>
      <c r="N55" s="1335"/>
      <c r="O55" s="1347"/>
      <c r="P55" s="1356" t="s">
        <v>658</v>
      </c>
      <c r="Q55" s="1365"/>
      <c r="R55" s="1373"/>
      <c r="S55" s="1387"/>
      <c r="T55" s="1401"/>
      <c r="U55" s="1401"/>
      <c r="V55" s="1401"/>
      <c r="W55" s="1401"/>
      <c r="X55" s="1401"/>
      <c r="Y55" s="1413"/>
      <c r="Z55" s="1387"/>
      <c r="AA55" s="1401"/>
      <c r="AB55" s="1401"/>
      <c r="AC55" s="1401"/>
      <c r="AD55" s="1401"/>
      <c r="AE55" s="1401"/>
      <c r="AF55" s="1413"/>
      <c r="AG55" s="1387"/>
      <c r="AH55" s="1401"/>
      <c r="AI55" s="1401"/>
      <c r="AJ55" s="1401"/>
      <c r="AK55" s="1401"/>
      <c r="AL55" s="1401"/>
      <c r="AM55" s="1413"/>
      <c r="AN55" s="1387"/>
      <c r="AO55" s="1401"/>
      <c r="AP55" s="1401"/>
      <c r="AQ55" s="1401"/>
      <c r="AR55" s="1401"/>
      <c r="AS55" s="1401"/>
      <c r="AT55" s="1413"/>
      <c r="AU55" s="1387"/>
      <c r="AV55" s="1401"/>
      <c r="AW55" s="1401"/>
      <c r="AX55" s="1452"/>
      <c r="AY55" s="1465"/>
      <c r="AZ55" s="1476"/>
      <c r="BA55" s="1485"/>
      <c r="BB55" s="1497"/>
      <c r="BC55" s="1335"/>
      <c r="BD55" s="1335"/>
      <c r="BE55" s="1335"/>
      <c r="BF55" s="1347"/>
    </row>
    <row r="56" spans="2:58" ht="20.25" customHeight="1">
      <c r="B56" s="1225"/>
      <c r="C56" s="1244"/>
      <c r="D56" s="1263"/>
      <c r="E56" s="1273"/>
      <c r="F56" s="1277"/>
      <c r="G56" s="1290"/>
      <c r="H56" s="1302"/>
      <c r="I56" s="1311"/>
      <c r="J56" s="1311"/>
      <c r="K56" s="1316"/>
      <c r="L56" s="1325"/>
      <c r="M56" s="1334"/>
      <c r="N56" s="1334"/>
      <c r="O56" s="1346"/>
      <c r="P56" s="1354" t="s">
        <v>306</v>
      </c>
      <c r="Q56" s="1363"/>
      <c r="R56" s="1371"/>
      <c r="S56" s="1388" t="str">
        <f>IF(S55="","",VLOOKUP(S55,'標準様式１シフト記号表（勤務時間帯）'!$C$6:$K$35,9,FALSE))</f>
        <v/>
      </c>
      <c r="T56" s="1402" t="str">
        <f>IF(T55="","",VLOOKUP(T55,'標準様式１シフト記号表（勤務時間帯）'!$C$6:$K$35,9,FALSE))</f>
        <v/>
      </c>
      <c r="U56" s="1402" t="str">
        <f>IF(U55="","",VLOOKUP(U55,'標準様式１シフト記号表（勤務時間帯）'!$C$6:$K$35,9,FALSE))</f>
        <v/>
      </c>
      <c r="V56" s="1402" t="str">
        <f>IF(V55="","",VLOOKUP(V55,'標準様式１シフト記号表（勤務時間帯）'!$C$6:$K$35,9,FALSE))</f>
        <v/>
      </c>
      <c r="W56" s="1402" t="str">
        <f>IF(W55="","",VLOOKUP(W55,'標準様式１シフト記号表（勤務時間帯）'!$C$6:$K$35,9,FALSE))</f>
        <v/>
      </c>
      <c r="X56" s="1402" t="str">
        <f>IF(X55="","",VLOOKUP(X55,'標準様式１シフト記号表（勤務時間帯）'!$C$6:$K$35,9,FALSE))</f>
        <v/>
      </c>
      <c r="Y56" s="1414" t="str">
        <f>IF(Y55="","",VLOOKUP(Y55,'標準様式１シフト記号表（勤務時間帯）'!$C$6:$K$35,9,FALSE))</f>
        <v/>
      </c>
      <c r="Z56" s="1388" t="str">
        <f>IF(Z55="","",VLOOKUP(Z55,'標準様式１シフト記号表（勤務時間帯）'!$C$6:$K$35,9,FALSE))</f>
        <v/>
      </c>
      <c r="AA56" s="1402" t="str">
        <f>IF(AA55="","",VLOOKUP(AA55,'標準様式１シフト記号表（勤務時間帯）'!$C$6:$K$35,9,FALSE))</f>
        <v/>
      </c>
      <c r="AB56" s="1402" t="str">
        <f>IF(AB55="","",VLOOKUP(AB55,'標準様式１シフト記号表（勤務時間帯）'!$C$6:$K$35,9,FALSE))</f>
        <v/>
      </c>
      <c r="AC56" s="1402" t="str">
        <f>IF(AC55="","",VLOOKUP(AC55,'標準様式１シフト記号表（勤務時間帯）'!$C$6:$K$35,9,FALSE))</f>
        <v/>
      </c>
      <c r="AD56" s="1402" t="str">
        <f>IF(AD55="","",VLOOKUP(AD55,'標準様式１シフト記号表（勤務時間帯）'!$C$6:$K$35,9,FALSE))</f>
        <v/>
      </c>
      <c r="AE56" s="1402" t="str">
        <f>IF(AE55="","",VLOOKUP(AE55,'標準様式１シフト記号表（勤務時間帯）'!$C$6:$K$35,9,FALSE))</f>
        <v/>
      </c>
      <c r="AF56" s="1414" t="str">
        <f>IF(AF55="","",VLOOKUP(AF55,'標準様式１シフト記号表（勤務時間帯）'!$C$6:$K$35,9,FALSE))</f>
        <v/>
      </c>
      <c r="AG56" s="1388" t="str">
        <f>IF(AG55="","",VLOOKUP(AG55,'標準様式１シフト記号表（勤務時間帯）'!$C$6:$K$35,9,FALSE))</f>
        <v/>
      </c>
      <c r="AH56" s="1402" t="str">
        <f>IF(AH55="","",VLOOKUP(AH55,'標準様式１シフト記号表（勤務時間帯）'!$C$6:$K$35,9,FALSE))</f>
        <v/>
      </c>
      <c r="AI56" s="1402" t="str">
        <f>IF(AI55="","",VLOOKUP(AI55,'標準様式１シフト記号表（勤務時間帯）'!$C$6:$K$35,9,FALSE))</f>
        <v/>
      </c>
      <c r="AJ56" s="1402" t="str">
        <f>IF(AJ55="","",VLOOKUP(AJ55,'標準様式１シフト記号表（勤務時間帯）'!$C$6:$K$35,9,FALSE))</f>
        <v/>
      </c>
      <c r="AK56" s="1402" t="str">
        <f>IF(AK55="","",VLOOKUP(AK55,'標準様式１シフト記号表（勤務時間帯）'!$C$6:$K$35,9,FALSE))</f>
        <v/>
      </c>
      <c r="AL56" s="1402" t="str">
        <f>IF(AL55="","",VLOOKUP(AL55,'標準様式１シフト記号表（勤務時間帯）'!$C$6:$K$35,9,FALSE))</f>
        <v/>
      </c>
      <c r="AM56" s="1414" t="str">
        <f>IF(AM55="","",VLOOKUP(AM55,'標準様式１シフト記号表（勤務時間帯）'!$C$6:$K$35,9,FALSE))</f>
        <v/>
      </c>
      <c r="AN56" s="1388" t="str">
        <f>IF(AN55="","",VLOOKUP(AN55,'標準様式１シフト記号表（勤務時間帯）'!$C$6:$K$35,9,FALSE))</f>
        <v/>
      </c>
      <c r="AO56" s="1402" t="str">
        <f>IF(AO55="","",VLOOKUP(AO55,'標準様式１シフト記号表（勤務時間帯）'!$C$6:$K$35,9,FALSE))</f>
        <v/>
      </c>
      <c r="AP56" s="1402" t="str">
        <f>IF(AP55="","",VLOOKUP(AP55,'標準様式１シフト記号表（勤務時間帯）'!$C$6:$K$35,9,FALSE))</f>
        <v/>
      </c>
      <c r="AQ56" s="1402" t="str">
        <f>IF(AQ55="","",VLOOKUP(AQ55,'標準様式１シフト記号表（勤務時間帯）'!$C$6:$K$35,9,FALSE))</f>
        <v/>
      </c>
      <c r="AR56" s="1402" t="str">
        <f>IF(AR55="","",VLOOKUP(AR55,'標準様式１シフト記号表（勤務時間帯）'!$C$6:$K$35,9,FALSE))</f>
        <v/>
      </c>
      <c r="AS56" s="1402" t="str">
        <f>IF(AS55="","",VLOOKUP(AS55,'標準様式１シフト記号表（勤務時間帯）'!$C$6:$K$35,9,FALSE))</f>
        <v/>
      </c>
      <c r="AT56" s="1414" t="str">
        <f>IF(AT55="","",VLOOKUP(AT55,'標準様式１シフト記号表（勤務時間帯）'!$C$6:$K$35,9,FALSE))</f>
        <v/>
      </c>
      <c r="AU56" s="1388" t="str">
        <f>IF(AU55="","",VLOOKUP(AU55,'標準様式１シフト記号表（勤務時間帯）'!$C$6:$K$35,9,FALSE))</f>
        <v/>
      </c>
      <c r="AV56" s="1402" t="str">
        <f>IF(AV55="","",VLOOKUP(AV55,'標準様式１シフト記号表（勤務時間帯）'!$C$6:$K$35,9,FALSE))</f>
        <v/>
      </c>
      <c r="AW56" s="1402" t="str">
        <f>IF(AW55="","",VLOOKUP(AW55,'標準様式１シフト記号表（勤務時間帯）'!$C$6:$K$35,9,FALSE))</f>
        <v/>
      </c>
      <c r="AX56" s="1450">
        <f>IF($BB$3="４週",SUM(S56:AT56),IF($BB$3="暦月",SUM(S56:AW56),""))</f>
        <v>0</v>
      </c>
      <c r="AY56" s="1463"/>
      <c r="AZ56" s="1474">
        <f>IF($BB$3="４週",AX56/4,IF($BB$3="暦月",'標準様式１（1枚版）'!AX56/('標準様式１（1枚版）'!$BB$8/7),""))</f>
        <v>0</v>
      </c>
      <c r="BA56" s="1483"/>
      <c r="BB56" s="1498"/>
      <c r="BC56" s="1334"/>
      <c r="BD56" s="1334"/>
      <c r="BE56" s="1334"/>
      <c r="BF56" s="1346"/>
    </row>
    <row r="57" spans="2:58" ht="20.25" customHeight="1">
      <c r="B57" s="1225"/>
      <c r="C57" s="1245"/>
      <c r="D57" s="1264"/>
      <c r="E57" s="1274"/>
      <c r="F57" s="1277">
        <f>C55</f>
        <v>0</v>
      </c>
      <c r="G57" s="1291"/>
      <c r="H57" s="1302"/>
      <c r="I57" s="1311"/>
      <c r="J57" s="1311"/>
      <c r="K57" s="1316"/>
      <c r="L57" s="1327"/>
      <c r="M57" s="1336"/>
      <c r="N57" s="1336"/>
      <c r="O57" s="1348"/>
      <c r="P57" s="1355" t="s">
        <v>660</v>
      </c>
      <c r="Q57" s="1364"/>
      <c r="R57" s="1372"/>
      <c r="S57" s="1389" t="str">
        <f>IF(S55="","",VLOOKUP(S55,'標準様式１シフト記号表（勤務時間帯）'!$C$6:$U$35,19,FALSE))</f>
        <v/>
      </c>
      <c r="T57" s="1403" t="str">
        <f>IF(T55="","",VLOOKUP(T55,'標準様式１シフト記号表（勤務時間帯）'!$C$6:$U$35,19,FALSE))</f>
        <v/>
      </c>
      <c r="U57" s="1403" t="str">
        <f>IF(U55="","",VLOOKUP(U55,'標準様式１シフト記号表（勤務時間帯）'!$C$6:$U$35,19,FALSE))</f>
        <v/>
      </c>
      <c r="V57" s="1403" t="str">
        <f>IF(V55="","",VLOOKUP(V55,'標準様式１シフト記号表（勤務時間帯）'!$C$6:$U$35,19,FALSE))</f>
        <v/>
      </c>
      <c r="W57" s="1403" t="str">
        <f>IF(W55="","",VLOOKUP(W55,'標準様式１シフト記号表（勤務時間帯）'!$C$6:$U$35,19,FALSE))</f>
        <v/>
      </c>
      <c r="X57" s="1403" t="str">
        <f>IF(X55="","",VLOOKUP(X55,'標準様式１シフト記号表（勤務時間帯）'!$C$6:$U$35,19,FALSE))</f>
        <v/>
      </c>
      <c r="Y57" s="1415" t="str">
        <f>IF(Y55="","",VLOOKUP(Y55,'標準様式１シフト記号表（勤務時間帯）'!$C$6:$U$35,19,FALSE))</f>
        <v/>
      </c>
      <c r="Z57" s="1389" t="str">
        <f>IF(Z55="","",VLOOKUP(Z55,'標準様式１シフト記号表（勤務時間帯）'!$C$6:$U$35,19,FALSE))</f>
        <v/>
      </c>
      <c r="AA57" s="1403" t="str">
        <f>IF(AA55="","",VLOOKUP(AA55,'標準様式１シフト記号表（勤務時間帯）'!$C$6:$U$35,19,FALSE))</f>
        <v/>
      </c>
      <c r="AB57" s="1403" t="str">
        <f>IF(AB55="","",VLOOKUP(AB55,'標準様式１シフト記号表（勤務時間帯）'!$C$6:$U$35,19,FALSE))</f>
        <v/>
      </c>
      <c r="AC57" s="1403" t="str">
        <f>IF(AC55="","",VLOOKUP(AC55,'標準様式１シフト記号表（勤務時間帯）'!$C$6:$U$35,19,FALSE))</f>
        <v/>
      </c>
      <c r="AD57" s="1403" t="str">
        <f>IF(AD55="","",VLOOKUP(AD55,'標準様式１シフト記号表（勤務時間帯）'!$C$6:$U$35,19,FALSE))</f>
        <v/>
      </c>
      <c r="AE57" s="1403" t="str">
        <f>IF(AE55="","",VLOOKUP(AE55,'標準様式１シフト記号表（勤務時間帯）'!$C$6:$U$35,19,FALSE))</f>
        <v/>
      </c>
      <c r="AF57" s="1415" t="str">
        <f>IF(AF55="","",VLOOKUP(AF55,'標準様式１シフト記号表（勤務時間帯）'!$C$6:$U$35,19,FALSE))</f>
        <v/>
      </c>
      <c r="AG57" s="1389" t="str">
        <f>IF(AG55="","",VLOOKUP(AG55,'標準様式１シフト記号表（勤務時間帯）'!$C$6:$U$35,19,FALSE))</f>
        <v/>
      </c>
      <c r="AH57" s="1403" t="str">
        <f>IF(AH55="","",VLOOKUP(AH55,'標準様式１シフト記号表（勤務時間帯）'!$C$6:$U$35,19,FALSE))</f>
        <v/>
      </c>
      <c r="AI57" s="1403" t="str">
        <f>IF(AI55="","",VLOOKUP(AI55,'標準様式１シフト記号表（勤務時間帯）'!$C$6:$U$35,19,FALSE))</f>
        <v/>
      </c>
      <c r="AJ57" s="1403" t="str">
        <f>IF(AJ55="","",VLOOKUP(AJ55,'標準様式１シフト記号表（勤務時間帯）'!$C$6:$U$35,19,FALSE))</f>
        <v/>
      </c>
      <c r="AK57" s="1403" t="str">
        <f>IF(AK55="","",VLOOKUP(AK55,'標準様式１シフト記号表（勤務時間帯）'!$C$6:$U$35,19,FALSE))</f>
        <v/>
      </c>
      <c r="AL57" s="1403" t="str">
        <f>IF(AL55="","",VLOOKUP(AL55,'標準様式１シフト記号表（勤務時間帯）'!$C$6:$U$35,19,FALSE))</f>
        <v/>
      </c>
      <c r="AM57" s="1415" t="str">
        <f>IF(AM55="","",VLOOKUP(AM55,'標準様式１シフト記号表（勤務時間帯）'!$C$6:$U$35,19,FALSE))</f>
        <v/>
      </c>
      <c r="AN57" s="1389" t="str">
        <f>IF(AN55="","",VLOOKUP(AN55,'標準様式１シフト記号表（勤務時間帯）'!$C$6:$U$35,19,FALSE))</f>
        <v/>
      </c>
      <c r="AO57" s="1403" t="str">
        <f>IF(AO55="","",VLOOKUP(AO55,'標準様式１シフト記号表（勤務時間帯）'!$C$6:$U$35,19,FALSE))</f>
        <v/>
      </c>
      <c r="AP57" s="1403" t="str">
        <f>IF(AP55="","",VLOOKUP(AP55,'標準様式１シフト記号表（勤務時間帯）'!$C$6:$U$35,19,FALSE))</f>
        <v/>
      </c>
      <c r="AQ57" s="1403" t="str">
        <f>IF(AQ55="","",VLOOKUP(AQ55,'標準様式１シフト記号表（勤務時間帯）'!$C$6:$U$35,19,FALSE))</f>
        <v/>
      </c>
      <c r="AR57" s="1403" t="str">
        <f>IF(AR55="","",VLOOKUP(AR55,'標準様式１シフト記号表（勤務時間帯）'!$C$6:$U$35,19,FALSE))</f>
        <v/>
      </c>
      <c r="AS57" s="1403" t="str">
        <f>IF(AS55="","",VLOOKUP(AS55,'標準様式１シフト記号表（勤務時間帯）'!$C$6:$U$35,19,FALSE))</f>
        <v/>
      </c>
      <c r="AT57" s="1415" t="str">
        <f>IF(AT55="","",VLOOKUP(AT55,'標準様式１シフト記号表（勤務時間帯）'!$C$6:$U$35,19,FALSE))</f>
        <v/>
      </c>
      <c r="AU57" s="1389" t="str">
        <f>IF(AU55="","",VLOOKUP(AU55,'標準様式１シフト記号表（勤務時間帯）'!$C$6:$U$35,19,FALSE))</f>
        <v/>
      </c>
      <c r="AV57" s="1403" t="str">
        <f>IF(AV55="","",VLOOKUP(AV55,'標準様式１シフト記号表（勤務時間帯）'!$C$6:$U$35,19,FALSE))</f>
        <v/>
      </c>
      <c r="AW57" s="1403" t="str">
        <f>IF(AW55="","",VLOOKUP(AW55,'標準様式１シフト記号表（勤務時間帯）'!$C$6:$U$35,19,FALSE))</f>
        <v/>
      </c>
      <c r="AX57" s="1451">
        <f>IF($BB$3="４週",SUM(S57:AT57),IF($BB$3="暦月",SUM(S57:AW57),""))</f>
        <v>0</v>
      </c>
      <c r="AY57" s="1464"/>
      <c r="AZ57" s="1475">
        <f>IF($BB$3="４週",AX57/4,IF($BB$3="暦月",'標準様式１（1枚版）'!AX57/('標準様式１（1枚版）'!$BB$8/7),""))</f>
        <v>0</v>
      </c>
      <c r="BA57" s="1484"/>
      <c r="BB57" s="1499"/>
      <c r="BC57" s="1336"/>
      <c r="BD57" s="1336"/>
      <c r="BE57" s="1336"/>
      <c r="BF57" s="1348"/>
    </row>
    <row r="58" spans="2:58" ht="20.25" customHeight="1">
      <c r="B58" s="1225">
        <f>B55+1</f>
        <v>13</v>
      </c>
      <c r="C58" s="1243"/>
      <c r="D58" s="1262"/>
      <c r="E58" s="1272"/>
      <c r="F58" s="1279"/>
      <c r="G58" s="1279"/>
      <c r="H58" s="1303"/>
      <c r="I58" s="1311"/>
      <c r="J58" s="1311"/>
      <c r="K58" s="1316"/>
      <c r="L58" s="1326"/>
      <c r="M58" s="1335"/>
      <c r="N58" s="1335"/>
      <c r="O58" s="1347"/>
      <c r="P58" s="1356" t="s">
        <v>658</v>
      </c>
      <c r="Q58" s="1365"/>
      <c r="R58" s="1373"/>
      <c r="S58" s="1387"/>
      <c r="T58" s="1401"/>
      <c r="U58" s="1401"/>
      <c r="V58" s="1401"/>
      <c r="W58" s="1401"/>
      <c r="X58" s="1401"/>
      <c r="Y58" s="1413"/>
      <c r="Z58" s="1387"/>
      <c r="AA58" s="1401"/>
      <c r="AB58" s="1401"/>
      <c r="AC58" s="1401"/>
      <c r="AD58" s="1401"/>
      <c r="AE58" s="1401"/>
      <c r="AF58" s="1413"/>
      <c r="AG58" s="1387"/>
      <c r="AH58" s="1401"/>
      <c r="AI58" s="1401"/>
      <c r="AJ58" s="1401"/>
      <c r="AK58" s="1401"/>
      <c r="AL58" s="1401"/>
      <c r="AM58" s="1413"/>
      <c r="AN58" s="1387"/>
      <c r="AO58" s="1401"/>
      <c r="AP58" s="1401"/>
      <c r="AQ58" s="1401"/>
      <c r="AR58" s="1401"/>
      <c r="AS58" s="1401"/>
      <c r="AT58" s="1413"/>
      <c r="AU58" s="1387"/>
      <c r="AV58" s="1401"/>
      <c r="AW58" s="1401"/>
      <c r="AX58" s="1452"/>
      <c r="AY58" s="1465"/>
      <c r="AZ58" s="1476"/>
      <c r="BA58" s="1485"/>
      <c r="BB58" s="1497"/>
      <c r="BC58" s="1335"/>
      <c r="BD58" s="1335"/>
      <c r="BE58" s="1335"/>
      <c r="BF58" s="1347"/>
    </row>
    <row r="59" spans="2:58" ht="20.25" customHeight="1">
      <c r="B59" s="1225"/>
      <c r="C59" s="1244"/>
      <c r="D59" s="1263"/>
      <c r="E59" s="1273"/>
      <c r="F59" s="1277"/>
      <c r="G59" s="1290"/>
      <c r="H59" s="1302"/>
      <c r="I59" s="1311"/>
      <c r="J59" s="1311"/>
      <c r="K59" s="1316"/>
      <c r="L59" s="1325"/>
      <c r="M59" s="1334"/>
      <c r="N59" s="1334"/>
      <c r="O59" s="1346"/>
      <c r="P59" s="1354" t="s">
        <v>306</v>
      </c>
      <c r="Q59" s="1363"/>
      <c r="R59" s="1371"/>
      <c r="S59" s="1388" t="str">
        <f>IF(S58="","",VLOOKUP(S58,'標準様式１シフト記号表（勤務時間帯）'!$C$6:$K$35,9,FALSE))</f>
        <v/>
      </c>
      <c r="T59" s="1402" t="str">
        <f>IF(T58="","",VLOOKUP(T58,'標準様式１シフト記号表（勤務時間帯）'!$C$6:$K$35,9,FALSE))</f>
        <v/>
      </c>
      <c r="U59" s="1402" t="str">
        <f>IF(U58="","",VLOOKUP(U58,'標準様式１シフト記号表（勤務時間帯）'!$C$6:$K$35,9,FALSE))</f>
        <v/>
      </c>
      <c r="V59" s="1402" t="str">
        <f>IF(V58="","",VLOOKUP(V58,'標準様式１シフト記号表（勤務時間帯）'!$C$6:$K$35,9,FALSE))</f>
        <v/>
      </c>
      <c r="W59" s="1402" t="str">
        <f>IF(W58="","",VLOOKUP(W58,'標準様式１シフト記号表（勤務時間帯）'!$C$6:$K$35,9,FALSE))</f>
        <v/>
      </c>
      <c r="X59" s="1402" t="str">
        <f>IF(X58="","",VLOOKUP(X58,'標準様式１シフト記号表（勤務時間帯）'!$C$6:$K$35,9,FALSE))</f>
        <v/>
      </c>
      <c r="Y59" s="1414" t="str">
        <f>IF(Y58="","",VLOOKUP(Y58,'標準様式１シフト記号表（勤務時間帯）'!$C$6:$K$35,9,FALSE))</f>
        <v/>
      </c>
      <c r="Z59" s="1388" t="str">
        <f>IF(Z58="","",VLOOKUP(Z58,'標準様式１シフト記号表（勤務時間帯）'!$C$6:$K$35,9,FALSE))</f>
        <v/>
      </c>
      <c r="AA59" s="1402" t="str">
        <f>IF(AA58="","",VLOOKUP(AA58,'標準様式１シフト記号表（勤務時間帯）'!$C$6:$K$35,9,FALSE))</f>
        <v/>
      </c>
      <c r="AB59" s="1402" t="str">
        <f>IF(AB58="","",VLOOKUP(AB58,'標準様式１シフト記号表（勤務時間帯）'!$C$6:$K$35,9,FALSE))</f>
        <v/>
      </c>
      <c r="AC59" s="1402" t="str">
        <f>IF(AC58="","",VLOOKUP(AC58,'標準様式１シフト記号表（勤務時間帯）'!$C$6:$K$35,9,FALSE))</f>
        <v/>
      </c>
      <c r="AD59" s="1402" t="str">
        <f>IF(AD58="","",VLOOKUP(AD58,'標準様式１シフト記号表（勤務時間帯）'!$C$6:$K$35,9,FALSE))</f>
        <v/>
      </c>
      <c r="AE59" s="1402" t="str">
        <f>IF(AE58="","",VLOOKUP(AE58,'標準様式１シフト記号表（勤務時間帯）'!$C$6:$K$35,9,FALSE))</f>
        <v/>
      </c>
      <c r="AF59" s="1414" t="str">
        <f>IF(AF58="","",VLOOKUP(AF58,'標準様式１シフト記号表（勤務時間帯）'!$C$6:$K$35,9,FALSE))</f>
        <v/>
      </c>
      <c r="AG59" s="1388" t="str">
        <f>IF(AG58="","",VLOOKUP(AG58,'標準様式１シフト記号表（勤務時間帯）'!$C$6:$K$35,9,FALSE))</f>
        <v/>
      </c>
      <c r="AH59" s="1402" t="str">
        <f>IF(AH58="","",VLOOKUP(AH58,'標準様式１シフト記号表（勤務時間帯）'!$C$6:$K$35,9,FALSE))</f>
        <v/>
      </c>
      <c r="AI59" s="1402" t="str">
        <f>IF(AI58="","",VLOOKUP(AI58,'標準様式１シフト記号表（勤務時間帯）'!$C$6:$K$35,9,FALSE))</f>
        <v/>
      </c>
      <c r="AJ59" s="1402" t="str">
        <f>IF(AJ58="","",VLOOKUP(AJ58,'標準様式１シフト記号表（勤務時間帯）'!$C$6:$K$35,9,FALSE))</f>
        <v/>
      </c>
      <c r="AK59" s="1402" t="str">
        <f>IF(AK58="","",VLOOKUP(AK58,'標準様式１シフト記号表（勤務時間帯）'!$C$6:$K$35,9,FALSE))</f>
        <v/>
      </c>
      <c r="AL59" s="1402" t="str">
        <f>IF(AL58="","",VLOOKUP(AL58,'標準様式１シフト記号表（勤務時間帯）'!$C$6:$K$35,9,FALSE))</f>
        <v/>
      </c>
      <c r="AM59" s="1414" t="str">
        <f>IF(AM58="","",VLOOKUP(AM58,'標準様式１シフト記号表（勤務時間帯）'!$C$6:$K$35,9,FALSE))</f>
        <v/>
      </c>
      <c r="AN59" s="1388" t="str">
        <f>IF(AN58="","",VLOOKUP(AN58,'標準様式１シフト記号表（勤務時間帯）'!$C$6:$K$35,9,FALSE))</f>
        <v/>
      </c>
      <c r="AO59" s="1402" t="str">
        <f>IF(AO58="","",VLOOKUP(AO58,'標準様式１シフト記号表（勤務時間帯）'!$C$6:$K$35,9,FALSE))</f>
        <v/>
      </c>
      <c r="AP59" s="1402" t="str">
        <f>IF(AP58="","",VLOOKUP(AP58,'標準様式１シフト記号表（勤務時間帯）'!$C$6:$K$35,9,FALSE))</f>
        <v/>
      </c>
      <c r="AQ59" s="1402" t="str">
        <f>IF(AQ58="","",VLOOKUP(AQ58,'標準様式１シフト記号表（勤務時間帯）'!$C$6:$K$35,9,FALSE))</f>
        <v/>
      </c>
      <c r="AR59" s="1402" t="str">
        <f>IF(AR58="","",VLOOKUP(AR58,'標準様式１シフト記号表（勤務時間帯）'!$C$6:$K$35,9,FALSE))</f>
        <v/>
      </c>
      <c r="AS59" s="1402" t="str">
        <f>IF(AS58="","",VLOOKUP(AS58,'標準様式１シフト記号表（勤務時間帯）'!$C$6:$K$35,9,FALSE))</f>
        <v/>
      </c>
      <c r="AT59" s="1414" t="str">
        <f>IF(AT58="","",VLOOKUP(AT58,'標準様式１シフト記号表（勤務時間帯）'!$C$6:$K$35,9,FALSE))</f>
        <v/>
      </c>
      <c r="AU59" s="1388" t="str">
        <f>IF(AU58="","",VLOOKUP(AU58,'標準様式１シフト記号表（勤務時間帯）'!$C$6:$K$35,9,FALSE))</f>
        <v/>
      </c>
      <c r="AV59" s="1402" t="str">
        <f>IF(AV58="","",VLOOKUP(AV58,'標準様式１シフト記号表（勤務時間帯）'!$C$6:$K$35,9,FALSE))</f>
        <v/>
      </c>
      <c r="AW59" s="1402" t="str">
        <f>IF(AW58="","",VLOOKUP(AW58,'標準様式１シフト記号表（勤務時間帯）'!$C$6:$K$35,9,FALSE))</f>
        <v/>
      </c>
      <c r="AX59" s="1450">
        <f>IF($BB$3="４週",SUM(S59:AT59),IF($BB$3="暦月",SUM(S59:AW59),""))</f>
        <v>0</v>
      </c>
      <c r="AY59" s="1463"/>
      <c r="AZ59" s="1474">
        <f>IF($BB$3="４週",AX59/4,IF($BB$3="暦月",'標準様式１（1枚版）'!AX59/('標準様式１（1枚版）'!$BB$8/7),""))</f>
        <v>0</v>
      </c>
      <c r="BA59" s="1483"/>
      <c r="BB59" s="1498"/>
      <c r="BC59" s="1334"/>
      <c r="BD59" s="1334"/>
      <c r="BE59" s="1334"/>
      <c r="BF59" s="1346"/>
    </row>
    <row r="60" spans="2:58" ht="20.25" customHeight="1">
      <c r="B60" s="1226"/>
      <c r="C60" s="1245"/>
      <c r="D60" s="1264"/>
      <c r="E60" s="1274"/>
      <c r="F60" s="1280">
        <f>C58</f>
        <v>0</v>
      </c>
      <c r="G60" s="1292"/>
      <c r="H60" s="1304"/>
      <c r="I60" s="1312"/>
      <c r="J60" s="1312"/>
      <c r="K60" s="1317"/>
      <c r="L60" s="1328"/>
      <c r="M60" s="1337"/>
      <c r="N60" s="1337"/>
      <c r="O60" s="1349"/>
      <c r="P60" s="1357" t="s">
        <v>660</v>
      </c>
      <c r="Q60" s="1366"/>
      <c r="R60" s="1374"/>
      <c r="S60" s="1389" t="str">
        <f>IF(S58="","",VLOOKUP(S58,'標準様式１シフト記号表（勤務時間帯）'!$C$6:$U$35,19,FALSE))</f>
        <v/>
      </c>
      <c r="T60" s="1403" t="str">
        <f>IF(T58="","",VLOOKUP(T58,'標準様式１シフト記号表（勤務時間帯）'!$C$6:$U$35,19,FALSE))</f>
        <v/>
      </c>
      <c r="U60" s="1403" t="str">
        <f>IF(U58="","",VLOOKUP(U58,'標準様式１シフト記号表（勤務時間帯）'!$C$6:$U$35,19,FALSE))</f>
        <v/>
      </c>
      <c r="V60" s="1403" t="str">
        <f>IF(V58="","",VLOOKUP(V58,'標準様式１シフト記号表（勤務時間帯）'!$C$6:$U$35,19,FALSE))</f>
        <v/>
      </c>
      <c r="W60" s="1403" t="str">
        <f>IF(W58="","",VLOOKUP(W58,'標準様式１シフト記号表（勤務時間帯）'!$C$6:$U$35,19,FALSE))</f>
        <v/>
      </c>
      <c r="X60" s="1403" t="str">
        <f>IF(X58="","",VLOOKUP(X58,'標準様式１シフト記号表（勤務時間帯）'!$C$6:$U$35,19,FALSE))</f>
        <v/>
      </c>
      <c r="Y60" s="1415" t="str">
        <f>IF(Y58="","",VLOOKUP(Y58,'標準様式１シフト記号表（勤務時間帯）'!$C$6:$U$35,19,FALSE))</f>
        <v/>
      </c>
      <c r="Z60" s="1389" t="str">
        <f>IF(Z58="","",VLOOKUP(Z58,'標準様式１シフト記号表（勤務時間帯）'!$C$6:$U$35,19,FALSE))</f>
        <v/>
      </c>
      <c r="AA60" s="1403" t="str">
        <f>IF(AA58="","",VLOOKUP(AA58,'標準様式１シフト記号表（勤務時間帯）'!$C$6:$U$35,19,FALSE))</f>
        <v/>
      </c>
      <c r="AB60" s="1403" t="str">
        <f>IF(AB58="","",VLOOKUP(AB58,'標準様式１シフト記号表（勤務時間帯）'!$C$6:$U$35,19,FALSE))</f>
        <v/>
      </c>
      <c r="AC60" s="1403" t="str">
        <f>IF(AC58="","",VLOOKUP(AC58,'標準様式１シフト記号表（勤務時間帯）'!$C$6:$U$35,19,FALSE))</f>
        <v/>
      </c>
      <c r="AD60" s="1403" t="str">
        <f>IF(AD58="","",VLOOKUP(AD58,'標準様式１シフト記号表（勤務時間帯）'!$C$6:$U$35,19,FALSE))</f>
        <v/>
      </c>
      <c r="AE60" s="1403" t="str">
        <f>IF(AE58="","",VLOOKUP(AE58,'標準様式１シフト記号表（勤務時間帯）'!$C$6:$U$35,19,FALSE))</f>
        <v/>
      </c>
      <c r="AF60" s="1415" t="str">
        <f>IF(AF58="","",VLOOKUP(AF58,'標準様式１シフト記号表（勤務時間帯）'!$C$6:$U$35,19,FALSE))</f>
        <v/>
      </c>
      <c r="AG60" s="1389" t="str">
        <f>IF(AG58="","",VLOOKUP(AG58,'標準様式１シフト記号表（勤務時間帯）'!$C$6:$U$35,19,FALSE))</f>
        <v/>
      </c>
      <c r="AH60" s="1403" t="str">
        <f>IF(AH58="","",VLOOKUP(AH58,'標準様式１シフト記号表（勤務時間帯）'!$C$6:$U$35,19,FALSE))</f>
        <v/>
      </c>
      <c r="AI60" s="1403" t="str">
        <f>IF(AI58="","",VLOOKUP(AI58,'標準様式１シフト記号表（勤務時間帯）'!$C$6:$U$35,19,FALSE))</f>
        <v/>
      </c>
      <c r="AJ60" s="1403" t="str">
        <f>IF(AJ58="","",VLOOKUP(AJ58,'標準様式１シフト記号表（勤務時間帯）'!$C$6:$U$35,19,FALSE))</f>
        <v/>
      </c>
      <c r="AK60" s="1403" t="str">
        <f>IF(AK58="","",VLOOKUP(AK58,'標準様式１シフト記号表（勤務時間帯）'!$C$6:$U$35,19,FALSE))</f>
        <v/>
      </c>
      <c r="AL60" s="1403" t="str">
        <f>IF(AL58="","",VLOOKUP(AL58,'標準様式１シフト記号表（勤務時間帯）'!$C$6:$U$35,19,FALSE))</f>
        <v/>
      </c>
      <c r="AM60" s="1415" t="str">
        <f>IF(AM58="","",VLOOKUP(AM58,'標準様式１シフト記号表（勤務時間帯）'!$C$6:$U$35,19,FALSE))</f>
        <v/>
      </c>
      <c r="AN60" s="1389" t="str">
        <f>IF(AN58="","",VLOOKUP(AN58,'標準様式１シフト記号表（勤務時間帯）'!$C$6:$U$35,19,FALSE))</f>
        <v/>
      </c>
      <c r="AO60" s="1403" t="str">
        <f>IF(AO58="","",VLOOKUP(AO58,'標準様式１シフト記号表（勤務時間帯）'!$C$6:$U$35,19,FALSE))</f>
        <v/>
      </c>
      <c r="AP60" s="1403" t="str">
        <f>IF(AP58="","",VLOOKUP(AP58,'標準様式１シフト記号表（勤務時間帯）'!$C$6:$U$35,19,FALSE))</f>
        <v/>
      </c>
      <c r="AQ60" s="1403" t="str">
        <f>IF(AQ58="","",VLOOKUP(AQ58,'標準様式１シフト記号表（勤務時間帯）'!$C$6:$U$35,19,FALSE))</f>
        <v/>
      </c>
      <c r="AR60" s="1403" t="str">
        <f>IF(AR58="","",VLOOKUP(AR58,'標準様式１シフト記号表（勤務時間帯）'!$C$6:$U$35,19,FALSE))</f>
        <v/>
      </c>
      <c r="AS60" s="1403" t="str">
        <f>IF(AS58="","",VLOOKUP(AS58,'標準様式１シフト記号表（勤務時間帯）'!$C$6:$U$35,19,FALSE))</f>
        <v/>
      </c>
      <c r="AT60" s="1415" t="str">
        <f>IF(AT58="","",VLOOKUP(AT58,'標準様式１シフト記号表（勤務時間帯）'!$C$6:$U$35,19,FALSE))</f>
        <v/>
      </c>
      <c r="AU60" s="1389" t="str">
        <f>IF(AU58="","",VLOOKUP(AU58,'標準様式１シフト記号表（勤務時間帯）'!$C$6:$U$35,19,FALSE))</f>
        <v/>
      </c>
      <c r="AV60" s="1403" t="str">
        <f>IF(AV58="","",VLOOKUP(AV58,'標準様式１シフト記号表（勤務時間帯）'!$C$6:$U$35,19,FALSE))</f>
        <v/>
      </c>
      <c r="AW60" s="1403" t="str">
        <f>IF(AW58="","",VLOOKUP(AW58,'標準様式１シフト記号表（勤務時間帯）'!$C$6:$U$35,19,FALSE))</f>
        <v/>
      </c>
      <c r="AX60" s="1451">
        <f>IF($BB$3="４週",SUM(S60:AT60),IF($BB$3="暦月",SUM(S60:AW60),""))</f>
        <v>0</v>
      </c>
      <c r="AY60" s="1464"/>
      <c r="AZ60" s="1475">
        <f>IF($BB$3="４週",AX60/4,IF($BB$3="暦月",'標準様式１（1枚版）'!AX60/('標準様式１（1枚版）'!$BB$8/7),""))</f>
        <v>0</v>
      </c>
      <c r="BA60" s="1484"/>
      <c r="BB60" s="1500"/>
      <c r="BC60" s="1337"/>
      <c r="BD60" s="1337"/>
      <c r="BE60" s="1337"/>
      <c r="BF60" s="1349"/>
    </row>
    <row r="61" spans="2:58" s="1219" customFormat="1" ht="6" customHeight="1">
      <c r="B61" s="1227"/>
      <c r="C61" s="1246"/>
      <c r="D61" s="1246"/>
      <c r="E61" s="1246"/>
      <c r="F61" s="1281"/>
      <c r="G61" s="1281"/>
      <c r="H61" s="1305"/>
      <c r="I61" s="1305"/>
      <c r="J61" s="1305"/>
      <c r="K61" s="1305"/>
      <c r="L61" s="1281"/>
      <c r="M61" s="1281"/>
      <c r="N61" s="1281"/>
      <c r="O61" s="1281"/>
      <c r="P61" s="1358"/>
      <c r="Q61" s="1358"/>
      <c r="R61" s="1358"/>
      <c r="S61" s="1305"/>
      <c r="T61" s="1305"/>
      <c r="U61" s="1305"/>
      <c r="V61" s="1305"/>
      <c r="W61" s="1305"/>
      <c r="X61" s="1305"/>
      <c r="Y61" s="1305"/>
      <c r="Z61" s="1305"/>
      <c r="AA61" s="1305"/>
      <c r="AB61" s="1305"/>
      <c r="AC61" s="1305"/>
      <c r="AD61" s="1305"/>
      <c r="AE61" s="1305"/>
      <c r="AF61" s="1305"/>
      <c r="AG61" s="1305"/>
      <c r="AH61" s="1305"/>
      <c r="AI61" s="1305"/>
      <c r="AJ61" s="1305"/>
      <c r="AK61" s="1305"/>
      <c r="AL61" s="1305"/>
      <c r="AM61" s="1305"/>
      <c r="AN61" s="1305"/>
      <c r="AO61" s="1305"/>
      <c r="AP61" s="1305"/>
      <c r="AQ61" s="1305"/>
      <c r="AR61" s="1305"/>
      <c r="AS61" s="1305"/>
      <c r="AT61" s="1305"/>
      <c r="AU61" s="1305"/>
      <c r="AV61" s="1305"/>
      <c r="AW61" s="1305"/>
      <c r="AX61" s="1453"/>
      <c r="AY61" s="1453"/>
      <c r="AZ61" s="1453"/>
      <c r="BA61" s="1453"/>
      <c r="BB61" s="1281"/>
      <c r="BC61" s="1281"/>
      <c r="BD61" s="1281"/>
      <c r="BE61" s="1281"/>
      <c r="BF61" s="1526"/>
    </row>
    <row r="62" spans="2:58" ht="20.100000000000001" customHeight="1">
      <c r="B62" s="1228"/>
      <c r="C62" s="1247"/>
      <c r="D62" s="1247"/>
      <c r="E62" s="1247"/>
      <c r="F62" s="1282"/>
      <c r="G62" s="1293" t="s">
        <v>133</v>
      </c>
      <c r="H62" s="1293"/>
      <c r="I62" s="1293"/>
      <c r="J62" s="1293"/>
      <c r="K62" s="1318"/>
      <c r="L62" s="1329"/>
      <c r="M62" s="1338" t="s">
        <v>310</v>
      </c>
      <c r="N62" s="1340"/>
      <c r="O62" s="1340"/>
      <c r="P62" s="1340"/>
      <c r="Q62" s="1340"/>
      <c r="R62" s="1375"/>
      <c r="S62" s="1390" t="str">
        <f t="shared" ref="S62:AX64" si="1">IF(SUMIF($F$22:$F$60,$M62,S$22:S$60)=0,"",SUMIF($F$22:$F$60,$M62,S$22:S$60))</f>
        <v/>
      </c>
      <c r="T62" s="1404" t="str">
        <f t="shared" si="1"/>
        <v/>
      </c>
      <c r="U62" s="1404" t="str">
        <f t="shared" si="1"/>
        <v/>
      </c>
      <c r="V62" s="1404" t="str">
        <f t="shared" si="1"/>
        <v/>
      </c>
      <c r="W62" s="1404" t="str">
        <f t="shared" si="1"/>
        <v/>
      </c>
      <c r="X62" s="1404" t="str">
        <f t="shared" si="1"/>
        <v/>
      </c>
      <c r="Y62" s="1416" t="str">
        <f t="shared" si="1"/>
        <v/>
      </c>
      <c r="Z62" s="1390" t="str">
        <f t="shared" si="1"/>
        <v/>
      </c>
      <c r="AA62" s="1404" t="str">
        <f t="shared" si="1"/>
        <v/>
      </c>
      <c r="AB62" s="1404" t="str">
        <f t="shared" si="1"/>
        <v/>
      </c>
      <c r="AC62" s="1404" t="str">
        <f t="shared" si="1"/>
        <v/>
      </c>
      <c r="AD62" s="1404" t="str">
        <f t="shared" si="1"/>
        <v/>
      </c>
      <c r="AE62" s="1404" t="str">
        <f t="shared" si="1"/>
        <v/>
      </c>
      <c r="AF62" s="1416" t="str">
        <f t="shared" si="1"/>
        <v/>
      </c>
      <c r="AG62" s="1390" t="str">
        <f t="shared" si="1"/>
        <v/>
      </c>
      <c r="AH62" s="1404" t="str">
        <f t="shared" si="1"/>
        <v/>
      </c>
      <c r="AI62" s="1404" t="str">
        <f t="shared" si="1"/>
        <v/>
      </c>
      <c r="AJ62" s="1404" t="str">
        <f t="shared" si="1"/>
        <v/>
      </c>
      <c r="AK62" s="1404" t="str">
        <f t="shared" si="1"/>
        <v/>
      </c>
      <c r="AL62" s="1404" t="str">
        <f t="shared" si="1"/>
        <v/>
      </c>
      <c r="AM62" s="1416" t="str">
        <f t="shared" si="1"/>
        <v/>
      </c>
      <c r="AN62" s="1390" t="str">
        <f t="shared" si="1"/>
        <v/>
      </c>
      <c r="AO62" s="1404" t="str">
        <f t="shared" si="1"/>
        <v/>
      </c>
      <c r="AP62" s="1404" t="str">
        <f t="shared" si="1"/>
        <v/>
      </c>
      <c r="AQ62" s="1404" t="str">
        <f t="shared" si="1"/>
        <v/>
      </c>
      <c r="AR62" s="1404" t="str">
        <f t="shared" si="1"/>
        <v/>
      </c>
      <c r="AS62" s="1404" t="str">
        <f t="shared" si="1"/>
        <v/>
      </c>
      <c r="AT62" s="1416" t="str">
        <f t="shared" si="1"/>
        <v/>
      </c>
      <c r="AU62" s="1390" t="str">
        <f t="shared" si="1"/>
        <v/>
      </c>
      <c r="AV62" s="1404" t="str">
        <f t="shared" si="1"/>
        <v/>
      </c>
      <c r="AW62" s="1404" t="str">
        <f t="shared" si="1"/>
        <v/>
      </c>
      <c r="AX62" s="1454" t="str">
        <f t="shared" si="1"/>
        <v/>
      </c>
      <c r="AY62" s="1466"/>
      <c r="AZ62" s="1477" t="str">
        <f>IF(AX62="","",IF($BB$3="４週",AX62/4,IF($BB$3="暦月",AX62/($BB$8/7),"")))</f>
        <v/>
      </c>
      <c r="BA62" s="1486"/>
      <c r="BB62" s="1501"/>
      <c r="BC62" s="1512"/>
      <c r="BD62" s="1512"/>
      <c r="BE62" s="1512"/>
      <c r="BF62" s="1527"/>
    </row>
    <row r="63" spans="2:58" ht="20.25" customHeight="1">
      <c r="B63" s="1229"/>
      <c r="C63" s="1248"/>
      <c r="D63" s="1248"/>
      <c r="E63" s="1248"/>
      <c r="F63" s="1283"/>
      <c r="G63" s="387"/>
      <c r="H63" s="387"/>
      <c r="I63" s="387"/>
      <c r="J63" s="387"/>
      <c r="K63" s="1319"/>
      <c r="L63" s="1330"/>
      <c r="M63" s="1339" t="s">
        <v>315</v>
      </c>
      <c r="N63" s="1341"/>
      <c r="O63" s="1341"/>
      <c r="P63" s="1341"/>
      <c r="Q63" s="1341"/>
      <c r="R63" s="1376"/>
      <c r="S63" s="1390" t="str">
        <f t="shared" si="1"/>
        <v/>
      </c>
      <c r="T63" s="1404" t="str">
        <f t="shared" si="1"/>
        <v/>
      </c>
      <c r="U63" s="1404" t="str">
        <f t="shared" si="1"/>
        <v/>
      </c>
      <c r="V63" s="1404" t="str">
        <f t="shared" si="1"/>
        <v/>
      </c>
      <c r="W63" s="1404" t="str">
        <f t="shared" si="1"/>
        <v/>
      </c>
      <c r="X63" s="1404" t="str">
        <f t="shared" si="1"/>
        <v/>
      </c>
      <c r="Y63" s="1416" t="str">
        <f t="shared" si="1"/>
        <v/>
      </c>
      <c r="Z63" s="1390" t="str">
        <f t="shared" si="1"/>
        <v/>
      </c>
      <c r="AA63" s="1404" t="str">
        <f t="shared" si="1"/>
        <v/>
      </c>
      <c r="AB63" s="1404" t="str">
        <f t="shared" si="1"/>
        <v/>
      </c>
      <c r="AC63" s="1404" t="str">
        <f t="shared" si="1"/>
        <v/>
      </c>
      <c r="AD63" s="1404" t="str">
        <f t="shared" si="1"/>
        <v/>
      </c>
      <c r="AE63" s="1404" t="str">
        <f t="shared" si="1"/>
        <v/>
      </c>
      <c r="AF63" s="1416" t="str">
        <f t="shared" si="1"/>
        <v/>
      </c>
      <c r="AG63" s="1390" t="str">
        <f t="shared" si="1"/>
        <v/>
      </c>
      <c r="AH63" s="1404" t="str">
        <f t="shared" si="1"/>
        <v/>
      </c>
      <c r="AI63" s="1404" t="str">
        <f t="shared" si="1"/>
        <v/>
      </c>
      <c r="AJ63" s="1404" t="str">
        <f t="shared" si="1"/>
        <v/>
      </c>
      <c r="AK63" s="1404" t="str">
        <f t="shared" si="1"/>
        <v/>
      </c>
      <c r="AL63" s="1404" t="str">
        <f t="shared" si="1"/>
        <v/>
      </c>
      <c r="AM63" s="1416" t="str">
        <f t="shared" si="1"/>
        <v/>
      </c>
      <c r="AN63" s="1390" t="str">
        <f t="shared" si="1"/>
        <v/>
      </c>
      <c r="AO63" s="1404" t="str">
        <f t="shared" si="1"/>
        <v/>
      </c>
      <c r="AP63" s="1404" t="str">
        <f t="shared" si="1"/>
        <v/>
      </c>
      <c r="AQ63" s="1404" t="str">
        <f t="shared" si="1"/>
        <v/>
      </c>
      <c r="AR63" s="1404" t="str">
        <f t="shared" si="1"/>
        <v/>
      </c>
      <c r="AS63" s="1404" t="str">
        <f t="shared" si="1"/>
        <v/>
      </c>
      <c r="AT63" s="1416" t="str">
        <f t="shared" si="1"/>
        <v/>
      </c>
      <c r="AU63" s="1390" t="str">
        <f t="shared" si="1"/>
        <v/>
      </c>
      <c r="AV63" s="1404" t="str">
        <f t="shared" si="1"/>
        <v/>
      </c>
      <c r="AW63" s="1404" t="str">
        <f t="shared" si="1"/>
        <v/>
      </c>
      <c r="AX63" s="1454" t="str">
        <f t="shared" si="1"/>
        <v/>
      </c>
      <c r="AY63" s="1466"/>
      <c r="AZ63" s="1477" t="str">
        <f>IF(AX63="","",IF($BB$3="４週",AX63/4,IF($BB$3="暦月",AX63/($BB$8/7),"")))</f>
        <v/>
      </c>
      <c r="BA63" s="1486"/>
      <c r="BB63" s="1502"/>
      <c r="BC63" s="1513"/>
      <c r="BD63" s="1513"/>
      <c r="BE63" s="1513"/>
      <c r="BF63" s="1528"/>
    </row>
    <row r="64" spans="2:58" ht="20.25" customHeight="1">
      <c r="B64" s="1230"/>
      <c r="C64" s="1249"/>
      <c r="D64" s="1249"/>
      <c r="E64" s="1249"/>
      <c r="F64" s="1283"/>
      <c r="G64" s="1294"/>
      <c r="H64" s="1294"/>
      <c r="I64" s="1294"/>
      <c r="J64" s="1294"/>
      <c r="K64" s="1320"/>
      <c r="L64" s="1330"/>
      <c r="M64" s="1339" t="s">
        <v>312</v>
      </c>
      <c r="N64" s="1341"/>
      <c r="O64" s="1341"/>
      <c r="P64" s="1341"/>
      <c r="Q64" s="1341"/>
      <c r="R64" s="1376"/>
      <c r="S64" s="1390" t="str">
        <f t="shared" si="1"/>
        <v/>
      </c>
      <c r="T64" s="1404" t="str">
        <f t="shared" si="1"/>
        <v/>
      </c>
      <c r="U64" s="1404" t="str">
        <f t="shared" si="1"/>
        <v/>
      </c>
      <c r="V64" s="1404" t="str">
        <f t="shared" si="1"/>
        <v/>
      </c>
      <c r="W64" s="1404" t="str">
        <f t="shared" si="1"/>
        <v/>
      </c>
      <c r="X64" s="1404" t="str">
        <f t="shared" si="1"/>
        <v/>
      </c>
      <c r="Y64" s="1416" t="str">
        <f t="shared" si="1"/>
        <v/>
      </c>
      <c r="Z64" s="1390" t="str">
        <f t="shared" si="1"/>
        <v/>
      </c>
      <c r="AA64" s="1404" t="str">
        <f t="shared" si="1"/>
        <v/>
      </c>
      <c r="AB64" s="1404" t="str">
        <f t="shared" si="1"/>
        <v/>
      </c>
      <c r="AC64" s="1404" t="str">
        <f t="shared" si="1"/>
        <v/>
      </c>
      <c r="AD64" s="1404" t="str">
        <f t="shared" si="1"/>
        <v/>
      </c>
      <c r="AE64" s="1404" t="str">
        <f t="shared" si="1"/>
        <v/>
      </c>
      <c r="AF64" s="1416" t="str">
        <f t="shared" si="1"/>
        <v/>
      </c>
      <c r="AG64" s="1390" t="str">
        <f t="shared" si="1"/>
        <v/>
      </c>
      <c r="AH64" s="1404" t="str">
        <f t="shared" si="1"/>
        <v/>
      </c>
      <c r="AI64" s="1404" t="str">
        <f t="shared" si="1"/>
        <v/>
      </c>
      <c r="AJ64" s="1404" t="str">
        <f t="shared" si="1"/>
        <v/>
      </c>
      <c r="AK64" s="1404" t="str">
        <f t="shared" si="1"/>
        <v/>
      </c>
      <c r="AL64" s="1404" t="str">
        <f t="shared" si="1"/>
        <v/>
      </c>
      <c r="AM64" s="1416" t="str">
        <f t="shared" si="1"/>
        <v/>
      </c>
      <c r="AN64" s="1390" t="str">
        <f t="shared" si="1"/>
        <v/>
      </c>
      <c r="AO64" s="1404" t="str">
        <f t="shared" si="1"/>
        <v/>
      </c>
      <c r="AP64" s="1404" t="str">
        <f t="shared" si="1"/>
        <v/>
      </c>
      <c r="AQ64" s="1404" t="str">
        <f t="shared" si="1"/>
        <v/>
      </c>
      <c r="AR64" s="1404" t="str">
        <f t="shared" si="1"/>
        <v/>
      </c>
      <c r="AS64" s="1404" t="str">
        <f t="shared" si="1"/>
        <v/>
      </c>
      <c r="AT64" s="1416" t="str">
        <f t="shared" si="1"/>
        <v/>
      </c>
      <c r="AU64" s="1390" t="str">
        <f t="shared" si="1"/>
        <v/>
      </c>
      <c r="AV64" s="1404" t="str">
        <f t="shared" si="1"/>
        <v/>
      </c>
      <c r="AW64" s="1404" t="str">
        <f t="shared" si="1"/>
        <v/>
      </c>
      <c r="AX64" s="1454" t="str">
        <f t="shared" si="1"/>
        <v/>
      </c>
      <c r="AY64" s="1466"/>
      <c r="AZ64" s="1477" t="str">
        <f>IF(AX64="","",IF($BB$3="４週",AX64/4,IF($BB$3="暦月",AX64/($BB$8/7),"")))</f>
        <v/>
      </c>
      <c r="BA64" s="1486"/>
      <c r="BB64" s="1502"/>
      <c r="BC64" s="1513"/>
      <c r="BD64" s="1513"/>
      <c r="BE64" s="1513"/>
      <c r="BF64" s="1528"/>
    </row>
    <row r="65" spans="2:73" ht="20.25" customHeight="1">
      <c r="B65" s="1231"/>
      <c r="C65" s="1250"/>
      <c r="D65" s="1250"/>
      <c r="E65" s="1250"/>
      <c r="F65" s="1250"/>
      <c r="G65" s="1295" t="s">
        <v>384</v>
      </c>
      <c r="H65" s="1295"/>
      <c r="I65" s="1295"/>
      <c r="J65" s="1295"/>
      <c r="K65" s="1295"/>
      <c r="L65" s="1295"/>
      <c r="M65" s="1295"/>
      <c r="N65" s="1295"/>
      <c r="O65" s="1295"/>
      <c r="P65" s="1295"/>
      <c r="Q65" s="1295"/>
      <c r="R65" s="1377"/>
      <c r="S65" s="1391"/>
      <c r="T65" s="1405"/>
      <c r="U65" s="1405"/>
      <c r="V65" s="1405"/>
      <c r="W65" s="1405"/>
      <c r="X65" s="1405"/>
      <c r="Y65" s="1417"/>
      <c r="Z65" s="1391"/>
      <c r="AA65" s="1405"/>
      <c r="AB65" s="1405"/>
      <c r="AC65" s="1405"/>
      <c r="AD65" s="1405"/>
      <c r="AE65" s="1405"/>
      <c r="AF65" s="1417"/>
      <c r="AG65" s="1391"/>
      <c r="AH65" s="1405"/>
      <c r="AI65" s="1405"/>
      <c r="AJ65" s="1405"/>
      <c r="AK65" s="1405"/>
      <c r="AL65" s="1405"/>
      <c r="AM65" s="1417"/>
      <c r="AN65" s="1391"/>
      <c r="AO65" s="1405"/>
      <c r="AP65" s="1405"/>
      <c r="AQ65" s="1405"/>
      <c r="AR65" s="1405"/>
      <c r="AS65" s="1405"/>
      <c r="AT65" s="1417"/>
      <c r="AU65" s="1391"/>
      <c r="AV65" s="1405"/>
      <c r="AW65" s="1417"/>
      <c r="AX65" s="1455"/>
      <c r="AY65" s="1467"/>
      <c r="AZ65" s="1467"/>
      <c r="BA65" s="1487"/>
      <c r="BB65" s="1502"/>
      <c r="BC65" s="1513"/>
      <c r="BD65" s="1513"/>
      <c r="BE65" s="1513"/>
      <c r="BF65" s="1528"/>
    </row>
    <row r="66" spans="2:73" ht="20.25" customHeight="1">
      <c r="B66" s="1231"/>
      <c r="C66" s="1250"/>
      <c r="D66" s="1250"/>
      <c r="E66" s="1250"/>
      <c r="F66" s="1250"/>
      <c r="G66" s="1295" t="s">
        <v>81</v>
      </c>
      <c r="H66" s="1295"/>
      <c r="I66" s="1295"/>
      <c r="J66" s="1295"/>
      <c r="K66" s="1295"/>
      <c r="L66" s="1295"/>
      <c r="M66" s="1295"/>
      <c r="N66" s="1295"/>
      <c r="O66" s="1295"/>
      <c r="P66" s="1295"/>
      <c r="Q66" s="1295"/>
      <c r="R66" s="1377"/>
      <c r="S66" s="1391"/>
      <c r="T66" s="1405"/>
      <c r="U66" s="1405"/>
      <c r="V66" s="1405"/>
      <c r="W66" s="1405"/>
      <c r="X66" s="1405"/>
      <c r="Y66" s="1417"/>
      <c r="Z66" s="1391"/>
      <c r="AA66" s="1405"/>
      <c r="AB66" s="1405"/>
      <c r="AC66" s="1405"/>
      <c r="AD66" s="1405"/>
      <c r="AE66" s="1405"/>
      <c r="AF66" s="1417"/>
      <c r="AG66" s="1391"/>
      <c r="AH66" s="1405"/>
      <c r="AI66" s="1405"/>
      <c r="AJ66" s="1405"/>
      <c r="AK66" s="1405"/>
      <c r="AL66" s="1405"/>
      <c r="AM66" s="1417"/>
      <c r="AN66" s="1391"/>
      <c r="AO66" s="1405"/>
      <c r="AP66" s="1405"/>
      <c r="AQ66" s="1405"/>
      <c r="AR66" s="1405"/>
      <c r="AS66" s="1405"/>
      <c r="AT66" s="1417"/>
      <c r="AU66" s="1391"/>
      <c r="AV66" s="1405"/>
      <c r="AW66" s="1417"/>
      <c r="AX66" s="1456"/>
      <c r="AY66" s="1468"/>
      <c r="AZ66" s="1468"/>
      <c r="BA66" s="1488"/>
      <c r="BB66" s="1502"/>
      <c r="BC66" s="1513"/>
      <c r="BD66" s="1513"/>
      <c r="BE66" s="1513"/>
      <c r="BF66" s="1528"/>
    </row>
    <row r="67" spans="2:73" ht="20.25" customHeight="1">
      <c r="B67" s="1232"/>
      <c r="C67" s="1251"/>
      <c r="D67" s="1251"/>
      <c r="E67" s="1251"/>
      <c r="F67" s="1251"/>
      <c r="G67" s="1296" t="s">
        <v>663</v>
      </c>
      <c r="H67" s="1306"/>
      <c r="I67" s="1306"/>
      <c r="J67" s="1306"/>
      <c r="K67" s="1306"/>
      <c r="L67" s="1306"/>
      <c r="M67" s="1306"/>
      <c r="N67" s="1306"/>
      <c r="O67" s="1306"/>
      <c r="P67" s="1306"/>
      <c r="Q67" s="1306"/>
      <c r="R67" s="1378"/>
      <c r="S67" s="1392" t="str">
        <f t="shared" ref="S67:AW67" si="2">IF(S66&lt;&gt;"",IF(S65&gt;15,((S65-15)/5+1)*S66,S66),"")</f>
        <v/>
      </c>
      <c r="T67" s="1406" t="str">
        <f t="shared" si="2"/>
        <v/>
      </c>
      <c r="U67" s="1406" t="str">
        <f t="shared" si="2"/>
        <v/>
      </c>
      <c r="V67" s="1406" t="str">
        <f t="shared" si="2"/>
        <v/>
      </c>
      <c r="W67" s="1406" t="str">
        <f t="shared" si="2"/>
        <v/>
      </c>
      <c r="X67" s="1406" t="str">
        <f t="shared" si="2"/>
        <v/>
      </c>
      <c r="Y67" s="1418" t="str">
        <f t="shared" si="2"/>
        <v/>
      </c>
      <c r="Z67" s="1392" t="str">
        <f t="shared" si="2"/>
        <v/>
      </c>
      <c r="AA67" s="1406" t="str">
        <f t="shared" si="2"/>
        <v/>
      </c>
      <c r="AB67" s="1406" t="str">
        <f t="shared" si="2"/>
        <v/>
      </c>
      <c r="AC67" s="1406" t="str">
        <f t="shared" si="2"/>
        <v/>
      </c>
      <c r="AD67" s="1406" t="str">
        <f t="shared" si="2"/>
        <v/>
      </c>
      <c r="AE67" s="1406" t="str">
        <f t="shared" si="2"/>
        <v/>
      </c>
      <c r="AF67" s="1418" t="str">
        <f t="shared" si="2"/>
        <v/>
      </c>
      <c r="AG67" s="1392" t="str">
        <f t="shared" si="2"/>
        <v/>
      </c>
      <c r="AH67" s="1406" t="str">
        <f t="shared" si="2"/>
        <v/>
      </c>
      <c r="AI67" s="1406" t="str">
        <f t="shared" si="2"/>
        <v/>
      </c>
      <c r="AJ67" s="1406" t="str">
        <f t="shared" si="2"/>
        <v/>
      </c>
      <c r="AK67" s="1406" t="str">
        <f t="shared" si="2"/>
        <v/>
      </c>
      <c r="AL67" s="1406" t="str">
        <f t="shared" si="2"/>
        <v/>
      </c>
      <c r="AM67" s="1418" t="str">
        <f t="shared" si="2"/>
        <v/>
      </c>
      <c r="AN67" s="1392" t="str">
        <f t="shared" si="2"/>
        <v/>
      </c>
      <c r="AO67" s="1406" t="str">
        <f t="shared" si="2"/>
        <v/>
      </c>
      <c r="AP67" s="1406" t="str">
        <f t="shared" si="2"/>
        <v/>
      </c>
      <c r="AQ67" s="1406" t="str">
        <f t="shared" si="2"/>
        <v/>
      </c>
      <c r="AR67" s="1406" t="str">
        <f t="shared" si="2"/>
        <v/>
      </c>
      <c r="AS67" s="1406" t="str">
        <f t="shared" si="2"/>
        <v/>
      </c>
      <c r="AT67" s="1418" t="str">
        <f t="shared" si="2"/>
        <v/>
      </c>
      <c r="AU67" s="1394" t="str">
        <f t="shared" si="2"/>
        <v/>
      </c>
      <c r="AV67" s="1408" t="str">
        <f t="shared" si="2"/>
        <v/>
      </c>
      <c r="AW67" s="1420" t="str">
        <f t="shared" si="2"/>
        <v/>
      </c>
      <c r="AX67" s="1456"/>
      <c r="AY67" s="1468"/>
      <c r="AZ67" s="1468"/>
      <c r="BA67" s="1488"/>
      <c r="BB67" s="1502"/>
      <c r="BC67" s="1513"/>
      <c r="BD67" s="1513"/>
      <c r="BE67" s="1513"/>
      <c r="BF67" s="1528"/>
    </row>
    <row r="68" spans="2:73" ht="18.75" customHeight="1">
      <c r="B68" s="1233" t="s">
        <v>664</v>
      </c>
      <c r="C68" s="387"/>
      <c r="D68" s="387"/>
      <c r="E68" s="387"/>
      <c r="F68" s="387"/>
      <c r="G68" s="387"/>
      <c r="H68" s="387"/>
      <c r="I68" s="387"/>
      <c r="J68" s="387"/>
      <c r="K68" s="1321"/>
      <c r="L68" s="1331" t="s">
        <v>310</v>
      </c>
      <c r="M68" s="1331"/>
      <c r="N68" s="1331"/>
      <c r="O68" s="1331"/>
      <c r="P68" s="1331"/>
      <c r="Q68" s="1331"/>
      <c r="R68" s="1379"/>
      <c r="S68" s="1393" t="str">
        <f t="shared" ref="S68:AW72" si="3">IF($L68="","",IF(COUNTIFS($F$22:$F$60,$L68,S$22:S$60,"&gt;0")=0,"",COUNTIFS($F$22:$F$60,$L68,S$22:S$60,"&gt;0")))</f>
        <v/>
      </c>
      <c r="T68" s="1407" t="str">
        <f t="shared" si="3"/>
        <v/>
      </c>
      <c r="U68" s="1407" t="str">
        <f t="shared" si="3"/>
        <v/>
      </c>
      <c r="V68" s="1407" t="str">
        <f t="shared" si="3"/>
        <v/>
      </c>
      <c r="W68" s="1407" t="str">
        <f t="shared" si="3"/>
        <v/>
      </c>
      <c r="X68" s="1407" t="str">
        <f t="shared" si="3"/>
        <v/>
      </c>
      <c r="Y68" s="1419" t="str">
        <f t="shared" si="3"/>
        <v/>
      </c>
      <c r="Z68" s="1424" t="str">
        <f t="shared" si="3"/>
        <v/>
      </c>
      <c r="AA68" s="1407" t="str">
        <f t="shared" si="3"/>
        <v/>
      </c>
      <c r="AB68" s="1407" t="str">
        <f t="shared" si="3"/>
        <v/>
      </c>
      <c r="AC68" s="1407" t="str">
        <f t="shared" si="3"/>
        <v/>
      </c>
      <c r="AD68" s="1407" t="str">
        <f t="shared" si="3"/>
        <v/>
      </c>
      <c r="AE68" s="1407" t="str">
        <f t="shared" si="3"/>
        <v/>
      </c>
      <c r="AF68" s="1419" t="str">
        <f t="shared" si="3"/>
        <v/>
      </c>
      <c r="AG68" s="1407" t="str">
        <f t="shared" si="3"/>
        <v/>
      </c>
      <c r="AH68" s="1407" t="str">
        <f t="shared" si="3"/>
        <v/>
      </c>
      <c r="AI68" s="1407" t="str">
        <f t="shared" si="3"/>
        <v/>
      </c>
      <c r="AJ68" s="1407" t="str">
        <f t="shared" si="3"/>
        <v/>
      </c>
      <c r="AK68" s="1407" t="str">
        <f t="shared" si="3"/>
        <v/>
      </c>
      <c r="AL68" s="1407" t="str">
        <f t="shared" si="3"/>
        <v/>
      </c>
      <c r="AM68" s="1419" t="str">
        <f t="shared" si="3"/>
        <v/>
      </c>
      <c r="AN68" s="1407" t="str">
        <f t="shared" si="3"/>
        <v/>
      </c>
      <c r="AO68" s="1407" t="str">
        <f t="shared" si="3"/>
        <v/>
      </c>
      <c r="AP68" s="1407" t="str">
        <f t="shared" si="3"/>
        <v/>
      </c>
      <c r="AQ68" s="1407" t="str">
        <f t="shared" si="3"/>
        <v/>
      </c>
      <c r="AR68" s="1407" t="str">
        <f t="shared" si="3"/>
        <v/>
      </c>
      <c r="AS68" s="1407" t="str">
        <f t="shared" si="3"/>
        <v/>
      </c>
      <c r="AT68" s="1419" t="str">
        <f t="shared" si="3"/>
        <v/>
      </c>
      <c r="AU68" s="1407" t="str">
        <f t="shared" si="3"/>
        <v/>
      </c>
      <c r="AV68" s="1407" t="str">
        <f t="shared" si="3"/>
        <v/>
      </c>
      <c r="AW68" s="1419" t="str">
        <f t="shared" si="3"/>
        <v/>
      </c>
      <c r="AX68" s="1456"/>
      <c r="AY68" s="1468"/>
      <c r="AZ68" s="1468"/>
      <c r="BA68" s="1488"/>
      <c r="BB68" s="1502"/>
      <c r="BC68" s="1513"/>
      <c r="BD68" s="1513"/>
      <c r="BE68" s="1513"/>
      <c r="BF68" s="1528"/>
    </row>
    <row r="69" spans="2:73" ht="18.75" customHeight="1">
      <c r="B69" s="1233"/>
      <c r="C69" s="387"/>
      <c r="D69" s="387"/>
      <c r="E69" s="387"/>
      <c r="F69" s="387"/>
      <c r="G69" s="387"/>
      <c r="H69" s="387"/>
      <c r="I69" s="387"/>
      <c r="J69" s="387"/>
      <c r="K69" s="1321"/>
      <c r="L69" s="349" t="s">
        <v>315</v>
      </c>
      <c r="M69" s="349"/>
      <c r="N69" s="349"/>
      <c r="O69" s="349"/>
      <c r="P69" s="349"/>
      <c r="Q69" s="349"/>
      <c r="R69" s="1380"/>
      <c r="S69" s="1394" t="str">
        <f t="shared" si="3"/>
        <v/>
      </c>
      <c r="T69" s="1408" t="str">
        <f t="shared" si="3"/>
        <v/>
      </c>
      <c r="U69" s="1408" t="str">
        <f t="shared" si="3"/>
        <v/>
      </c>
      <c r="V69" s="1408" t="str">
        <f t="shared" si="3"/>
        <v/>
      </c>
      <c r="W69" s="1408" t="str">
        <f t="shared" si="3"/>
        <v/>
      </c>
      <c r="X69" s="1408" t="str">
        <f t="shared" si="3"/>
        <v/>
      </c>
      <c r="Y69" s="1420" t="str">
        <f t="shared" si="3"/>
        <v/>
      </c>
      <c r="Z69" s="1425" t="str">
        <f t="shared" si="3"/>
        <v/>
      </c>
      <c r="AA69" s="1408" t="str">
        <f t="shared" si="3"/>
        <v/>
      </c>
      <c r="AB69" s="1408" t="str">
        <f t="shared" si="3"/>
        <v/>
      </c>
      <c r="AC69" s="1408" t="str">
        <f t="shared" si="3"/>
        <v/>
      </c>
      <c r="AD69" s="1408" t="str">
        <f t="shared" si="3"/>
        <v/>
      </c>
      <c r="AE69" s="1408" t="str">
        <f t="shared" si="3"/>
        <v/>
      </c>
      <c r="AF69" s="1420" t="str">
        <f t="shared" si="3"/>
        <v/>
      </c>
      <c r="AG69" s="1408" t="str">
        <f t="shared" si="3"/>
        <v/>
      </c>
      <c r="AH69" s="1408" t="str">
        <f t="shared" si="3"/>
        <v/>
      </c>
      <c r="AI69" s="1408" t="str">
        <f t="shared" si="3"/>
        <v/>
      </c>
      <c r="AJ69" s="1408" t="str">
        <f t="shared" si="3"/>
        <v/>
      </c>
      <c r="AK69" s="1408" t="str">
        <f t="shared" si="3"/>
        <v/>
      </c>
      <c r="AL69" s="1408" t="str">
        <f t="shared" si="3"/>
        <v/>
      </c>
      <c r="AM69" s="1420" t="str">
        <f t="shared" si="3"/>
        <v/>
      </c>
      <c r="AN69" s="1408" t="str">
        <f t="shared" si="3"/>
        <v/>
      </c>
      <c r="AO69" s="1408" t="str">
        <f t="shared" si="3"/>
        <v/>
      </c>
      <c r="AP69" s="1408" t="str">
        <f t="shared" si="3"/>
        <v/>
      </c>
      <c r="AQ69" s="1408" t="str">
        <f t="shared" si="3"/>
        <v/>
      </c>
      <c r="AR69" s="1408" t="str">
        <f t="shared" si="3"/>
        <v/>
      </c>
      <c r="AS69" s="1408" t="str">
        <f t="shared" si="3"/>
        <v/>
      </c>
      <c r="AT69" s="1420" t="str">
        <f t="shared" si="3"/>
        <v/>
      </c>
      <c r="AU69" s="1408" t="str">
        <f t="shared" si="3"/>
        <v/>
      </c>
      <c r="AV69" s="1408" t="str">
        <f t="shared" si="3"/>
        <v/>
      </c>
      <c r="AW69" s="1420" t="str">
        <f t="shared" si="3"/>
        <v/>
      </c>
      <c r="AX69" s="1456"/>
      <c r="AY69" s="1468"/>
      <c r="AZ69" s="1468"/>
      <c r="BA69" s="1488"/>
      <c r="BB69" s="1502"/>
      <c r="BC69" s="1513"/>
      <c r="BD69" s="1513"/>
      <c r="BE69" s="1513"/>
      <c r="BF69" s="1528"/>
    </row>
    <row r="70" spans="2:73" ht="18.75" customHeight="1">
      <c r="B70" s="1233"/>
      <c r="C70" s="387"/>
      <c r="D70" s="387"/>
      <c r="E70" s="387"/>
      <c r="F70" s="387"/>
      <c r="G70" s="387"/>
      <c r="H70" s="387"/>
      <c r="I70" s="387"/>
      <c r="J70" s="387"/>
      <c r="K70" s="1321"/>
      <c r="L70" s="349" t="s">
        <v>312</v>
      </c>
      <c r="M70" s="349"/>
      <c r="N70" s="349"/>
      <c r="O70" s="349"/>
      <c r="P70" s="349"/>
      <c r="Q70" s="349"/>
      <c r="R70" s="1380"/>
      <c r="S70" s="1394" t="str">
        <f t="shared" si="3"/>
        <v/>
      </c>
      <c r="T70" s="1408" t="str">
        <f t="shared" si="3"/>
        <v/>
      </c>
      <c r="U70" s="1408" t="str">
        <f t="shared" si="3"/>
        <v/>
      </c>
      <c r="V70" s="1408" t="str">
        <f t="shared" si="3"/>
        <v/>
      </c>
      <c r="W70" s="1408" t="str">
        <f t="shared" si="3"/>
        <v/>
      </c>
      <c r="X70" s="1408" t="str">
        <f t="shared" si="3"/>
        <v/>
      </c>
      <c r="Y70" s="1420" t="str">
        <f t="shared" si="3"/>
        <v/>
      </c>
      <c r="Z70" s="1425" t="str">
        <f t="shared" si="3"/>
        <v/>
      </c>
      <c r="AA70" s="1408" t="str">
        <f t="shared" si="3"/>
        <v/>
      </c>
      <c r="AB70" s="1408" t="str">
        <f t="shared" si="3"/>
        <v/>
      </c>
      <c r="AC70" s="1408" t="str">
        <f t="shared" si="3"/>
        <v/>
      </c>
      <c r="AD70" s="1408" t="str">
        <f t="shared" si="3"/>
        <v/>
      </c>
      <c r="AE70" s="1408" t="str">
        <f t="shared" si="3"/>
        <v/>
      </c>
      <c r="AF70" s="1420" t="str">
        <f t="shared" si="3"/>
        <v/>
      </c>
      <c r="AG70" s="1408" t="str">
        <f t="shared" si="3"/>
        <v/>
      </c>
      <c r="AH70" s="1408" t="str">
        <f t="shared" si="3"/>
        <v/>
      </c>
      <c r="AI70" s="1408" t="str">
        <f t="shared" si="3"/>
        <v/>
      </c>
      <c r="AJ70" s="1408" t="str">
        <f t="shared" si="3"/>
        <v/>
      </c>
      <c r="AK70" s="1408" t="str">
        <f t="shared" si="3"/>
        <v/>
      </c>
      <c r="AL70" s="1408" t="str">
        <f t="shared" si="3"/>
        <v/>
      </c>
      <c r="AM70" s="1420" t="str">
        <f t="shared" si="3"/>
        <v/>
      </c>
      <c r="AN70" s="1408" t="str">
        <f t="shared" si="3"/>
        <v/>
      </c>
      <c r="AO70" s="1408" t="str">
        <f t="shared" si="3"/>
        <v/>
      </c>
      <c r="AP70" s="1408" t="str">
        <f t="shared" si="3"/>
        <v/>
      </c>
      <c r="AQ70" s="1408" t="str">
        <f t="shared" si="3"/>
        <v/>
      </c>
      <c r="AR70" s="1408" t="str">
        <f t="shared" si="3"/>
        <v/>
      </c>
      <c r="AS70" s="1408" t="str">
        <f t="shared" si="3"/>
        <v/>
      </c>
      <c r="AT70" s="1420" t="str">
        <f t="shared" si="3"/>
        <v/>
      </c>
      <c r="AU70" s="1408" t="str">
        <f t="shared" si="3"/>
        <v/>
      </c>
      <c r="AV70" s="1408" t="str">
        <f t="shared" si="3"/>
        <v/>
      </c>
      <c r="AW70" s="1420" t="str">
        <f t="shared" si="3"/>
        <v/>
      </c>
      <c r="AX70" s="1456"/>
      <c r="AY70" s="1468"/>
      <c r="AZ70" s="1468"/>
      <c r="BA70" s="1488"/>
      <c r="BB70" s="1502"/>
      <c r="BC70" s="1513"/>
      <c r="BD70" s="1513"/>
      <c r="BE70" s="1513"/>
      <c r="BF70" s="1528"/>
    </row>
    <row r="71" spans="2:73" ht="18.75" customHeight="1">
      <c r="B71" s="1233"/>
      <c r="C71" s="387"/>
      <c r="D71" s="387"/>
      <c r="E71" s="387"/>
      <c r="F71" s="387"/>
      <c r="G71" s="387"/>
      <c r="H71" s="387"/>
      <c r="I71" s="387"/>
      <c r="J71" s="387"/>
      <c r="K71" s="1321"/>
      <c r="L71" s="349" t="s">
        <v>317</v>
      </c>
      <c r="M71" s="349"/>
      <c r="N71" s="349"/>
      <c r="O71" s="349"/>
      <c r="P71" s="349"/>
      <c r="Q71" s="349"/>
      <c r="R71" s="1380"/>
      <c r="S71" s="1394" t="str">
        <f t="shared" si="3"/>
        <v/>
      </c>
      <c r="T71" s="1408" t="str">
        <f t="shared" si="3"/>
        <v/>
      </c>
      <c r="U71" s="1408" t="str">
        <f t="shared" si="3"/>
        <v/>
      </c>
      <c r="V71" s="1408" t="str">
        <f t="shared" si="3"/>
        <v/>
      </c>
      <c r="W71" s="1408" t="str">
        <f t="shared" si="3"/>
        <v/>
      </c>
      <c r="X71" s="1408" t="str">
        <f t="shared" si="3"/>
        <v/>
      </c>
      <c r="Y71" s="1420" t="str">
        <f t="shared" si="3"/>
        <v/>
      </c>
      <c r="Z71" s="1425" t="str">
        <f t="shared" si="3"/>
        <v/>
      </c>
      <c r="AA71" s="1408" t="str">
        <f t="shared" si="3"/>
        <v/>
      </c>
      <c r="AB71" s="1408" t="str">
        <f t="shared" si="3"/>
        <v/>
      </c>
      <c r="AC71" s="1408" t="str">
        <f t="shared" si="3"/>
        <v/>
      </c>
      <c r="AD71" s="1408" t="str">
        <f t="shared" si="3"/>
        <v/>
      </c>
      <c r="AE71" s="1408" t="str">
        <f t="shared" si="3"/>
        <v/>
      </c>
      <c r="AF71" s="1420" t="str">
        <f t="shared" si="3"/>
        <v/>
      </c>
      <c r="AG71" s="1408" t="str">
        <f t="shared" si="3"/>
        <v/>
      </c>
      <c r="AH71" s="1408" t="str">
        <f t="shared" si="3"/>
        <v/>
      </c>
      <c r="AI71" s="1408" t="str">
        <f t="shared" si="3"/>
        <v/>
      </c>
      <c r="AJ71" s="1408" t="str">
        <f t="shared" si="3"/>
        <v/>
      </c>
      <c r="AK71" s="1408" t="str">
        <f t="shared" si="3"/>
        <v/>
      </c>
      <c r="AL71" s="1408" t="str">
        <f t="shared" si="3"/>
        <v/>
      </c>
      <c r="AM71" s="1420" t="str">
        <f t="shared" si="3"/>
        <v/>
      </c>
      <c r="AN71" s="1408" t="str">
        <f t="shared" si="3"/>
        <v/>
      </c>
      <c r="AO71" s="1408" t="str">
        <f t="shared" si="3"/>
        <v/>
      </c>
      <c r="AP71" s="1408" t="str">
        <f t="shared" si="3"/>
        <v/>
      </c>
      <c r="AQ71" s="1408" t="str">
        <f t="shared" si="3"/>
        <v/>
      </c>
      <c r="AR71" s="1408" t="str">
        <f t="shared" si="3"/>
        <v/>
      </c>
      <c r="AS71" s="1408" t="str">
        <f t="shared" si="3"/>
        <v/>
      </c>
      <c r="AT71" s="1420" t="str">
        <f t="shared" si="3"/>
        <v/>
      </c>
      <c r="AU71" s="1408" t="str">
        <f t="shared" si="3"/>
        <v/>
      </c>
      <c r="AV71" s="1408" t="str">
        <f t="shared" si="3"/>
        <v/>
      </c>
      <c r="AW71" s="1420" t="str">
        <f t="shared" si="3"/>
        <v/>
      </c>
      <c r="AX71" s="1456"/>
      <c r="AY71" s="1468"/>
      <c r="AZ71" s="1468"/>
      <c r="BA71" s="1488"/>
      <c r="BB71" s="1502"/>
      <c r="BC71" s="1513"/>
      <c r="BD71" s="1513"/>
      <c r="BE71" s="1513"/>
      <c r="BF71" s="1528"/>
    </row>
    <row r="72" spans="2:73" ht="18.75" customHeight="1">
      <c r="B72" s="1234"/>
      <c r="C72" s="1252"/>
      <c r="D72" s="1252"/>
      <c r="E72" s="1252"/>
      <c r="F72" s="1252"/>
      <c r="G72" s="1252"/>
      <c r="H72" s="1252"/>
      <c r="I72" s="1252"/>
      <c r="J72" s="1252"/>
      <c r="K72" s="1322"/>
      <c r="L72" s="1332"/>
      <c r="M72" s="1332"/>
      <c r="N72" s="1332"/>
      <c r="O72" s="1332"/>
      <c r="P72" s="1332"/>
      <c r="Q72" s="1332"/>
      <c r="R72" s="1381"/>
      <c r="S72" s="1395" t="str">
        <f t="shared" si="3"/>
        <v/>
      </c>
      <c r="T72" s="1409" t="str">
        <f t="shared" si="3"/>
        <v/>
      </c>
      <c r="U72" s="1409" t="str">
        <f t="shared" si="3"/>
        <v/>
      </c>
      <c r="V72" s="1409" t="str">
        <f t="shared" si="3"/>
        <v/>
      </c>
      <c r="W72" s="1409" t="str">
        <f t="shared" si="3"/>
        <v/>
      </c>
      <c r="X72" s="1409" t="str">
        <f t="shared" si="3"/>
        <v/>
      </c>
      <c r="Y72" s="1421" t="str">
        <f t="shared" si="3"/>
        <v/>
      </c>
      <c r="Z72" s="1426" t="str">
        <f t="shared" si="3"/>
        <v/>
      </c>
      <c r="AA72" s="1409" t="str">
        <f t="shared" si="3"/>
        <v/>
      </c>
      <c r="AB72" s="1409" t="str">
        <f t="shared" si="3"/>
        <v/>
      </c>
      <c r="AC72" s="1409" t="str">
        <f t="shared" si="3"/>
        <v/>
      </c>
      <c r="AD72" s="1409" t="str">
        <f t="shared" si="3"/>
        <v/>
      </c>
      <c r="AE72" s="1409" t="str">
        <f t="shared" si="3"/>
        <v/>
      </c>
      <c r="AF72" s="1421" t="str">
        <f t="shared" si="3"/>
        <v/>
      </c>
      <c r="AG72" s="1409" t="str">
        <f t="shared" si="3"/>
        <v/>
      </c>
      <c r="AH72" s="1409" t="str">
        <f t="shared" si="3"/>
        <v/>
      </c>
      <c r="AI72" s="1409" t="str">
        <f t="shared" si="3"/>
        <v/>
      </c>
      <c r="AJ72" s="1409" t="str">
        <f t="shared" si="3"/>
        <v/>
      </c>
      <c r="AK72" s="1409" t="str">
        <f t="shared" si="3"/>
        <v/>
      </c>
      <c r="AL72" s="1409" t="str">
        <f t="shared" si="3"/>
        <v/>
      </c>
      <c r="AM72" s="1421" t="str">
        <f t="shared" si="3"/>
        <v/>
      </c>
      <c r="AN72" s="1409" t="str">
        <f t="shared" si="3"/>
        <v/>
      </c>
      <c r="AO72" s="1409" t="str">
        <f t="shared" si="3"/>
        <v/>
      </c>
      <c r="AP72" s="1409" t="str">
        <f t="shared" si="3"/>
        <v/>
      </c>
      <c r="AQ72" s="1409" t="str">
        <f t="shared" si="3"/>
        <v/>
      </c>
      <c r="AR72" s="1409" t="str">
        <f t="shared" si="3"/>
        <v/>
      </c>
      <c r="AS72" s="1409" t="str">
        <f t="shared" si="3"/>
        <v/>
      </c>
      <c r="AT72" s="1421" t="str">
        <f t="shared" si="3"/>
        <v/>
      </c>
      <c r="AU72" s="1409" t="str">
        <f t="shared" si="3"/>
        <v/>
      </c>
      <c r="AV72" s="1409" t="str">
        <f t="shared" si="3"/>
        <v/>
      </c>
      <c r="AW72" s="1421" t="str">
        <f t="shared" si="3"/>
        <v/>
      </c>
      <c r="AX72" s="1457"/>
      <c r="AY72" s="1469"/>
      <c r="AZ72" s="1469"/>
      <c r="BA72" s="1489"/>
      <c r="BB72" s="1503"/>
      <c r="BC72" s="1514"/>
      <c r="BD72" s="1514"/>
      <c r="BE72" s="1514"/>
      <c r="BF72" s="1529"/>
    </row>
    <row r="73" spans="2:73" ht="13.5" customHeight="1">
      <c r="C73" s="1253"/>
      <c r="D73" s="1253"/>
      <c r="E73" s="1253"/>
      <c r="F73" s="1253"/>
      <c r="G73" s="1297"/>
      <c r="H73" s="1307"/>
      <c r="AF73" s="400"/>
    </row>
    <row r="74" spans="2:73" ht="11.45" customHeight="1">
      <c r="H74" s="1308"/>
      <c r="I74" s="1308"/>
      <c r="J74" s="1308"/>
      <c r="K74" s="1308"/>
      <c r="L74" s="1308"/>
      <c r="M74" s="1308"/>
      <c r="N74" s="1308"/>
      <c r="O74" s="1308"/>
      <c r="P74" s="1308"/>
      <c r="Q74" s="1308"/>
      <c r="R74" s="1308"/>
      <c r="S74" s="1308"/>
      <c r="T74" s="1308"/>
      <c r="U74" s="1308"/>
      <c r="V74" s="1308"/>
      <c r="W74" s="1308"/>
      <c r="X74" s="1308"/>
      <c r="Y74" s="1308"/>
      <c r="Z74" s="1308"/>
      <c r="AA74" s="1308"/>
      <c r="AB74" s="1308"/>
      <c r="AC74" s="1308"/>
      <c r="AD74" s="1308"/>
      <c r="AE74" s="1308"/>
      <c r="AF74" s="1308"/>
      <c r="AG74" s="1308"/>
      <c r="AH74" s="1308"/>
      <c r="AI74" s="1308"/>
      <c r="AJ74" s="1308"/>
      <c r="AK74" s="1308"/>
      <c r="AL74" s="1308"/>
      <c r="AM74" s="1308"/>
      <c r="AN74" s="1308"/>
      <c r="AO74" s="1308"/>
      <c r="AP74" s="1308"/>
      <c r="AQ74" s="1308"/>
      <c r="AR74" s="1308"/>
      <c r="AS74" s="1308"/>
      <c r="AT74" s="1308"/>
      <c r="AU74" s="1308"/>
      <c r="AV74" s="1308"/>
      <c r="AW74" s="1308"/>
      <c r="AX74" s="1308"/>
      <c r="AY74" s="1308"/>
      <c r="AZ74" s="1308"/>
      <c r="BA74" s="1308"/>
    </row>
    <row r="75" spans="2:73" ht="20.25" customHeight="1">
      <c r="BN75" s="1517"/>
      <c r="BO75" s="1435"/>
      <c r="BP75" s="1517"/>
      <c r="BQ75" s="1517"/>
      <c r="BR75" s="1517"/>
      <c r="BS75" s="1248"/>
      <c r="BT75" s="1530"/>
      <c r="BU75" s="1530"/>
    </row>
    <row r="76" spans="2:73" ht="20.25" customHeight="1">
      <c r="C76" s="1254"/>
      <c r="D76" s="1254"/>
      <c r="E76" s="1254"/>
      <c r="F76" s="1254"/>
      <c r="G76" s="1254"/>
      <c r="H76" s="400"/>
      <c r="I76" s="400"/>
    </row>
    <row r="77" spans="2:73" ht="20.25" customHeight="1">
      <c r="C77" s="1254"/>
      <c r="D77" s="1254"/>
      <c r="E77" s="1254"/>
      <c r="F77" s="1254"/>
      <c r="G77" s="1254"/>
      <c r="H77" s="400"/>
      <c r="I77" s="400"/>
    </row>
    <row r="78" spans="2:73" ht="20.25" customHeight="1">
      <c r="C78" s="400"/>
      <c r="D78" s="400"/>
      <c r="E78" s="400"/>
      <c r="F78" s="400"/>
      <c r="G78" s="400"/>
    </row>
    <row r="79" spans="2:73" ht="20.25" customHeight="1">
      <c r="C79" s="400"/>
      <c r="D79" s="400"/>
      <c r="E79" s="400"/>
      <c r="F79" s="400"/>
      <c r="G79" s="400"/>
    </row>
    <row r="80" spans="2:73" ht="20.25" customHeight="1">
      <c r="C80" s="400"/>
      <c r="D80" s="400"/>
      <c r="E80" s="400"/>
      <c r="F80" s="400"/>
      <c r="G80" s="400"/>
    </row>
    <row r="81" spans="3:7" ht="20.25" customHeight="1">
      <c r="C81" s="400"/>
      <c r="D81" s="400"/>
      <c r="E81" s="400"/>
      <c r="F81" s="400"/>
      <c r="G81" s="400"/>
    </row>
  </sheetData>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24"/>
  <conditionalFormatting sqref="S23:BA24">
    <cfRule type="expression" dxfId="29" priority="14">
      <formula>INDIRECT(ADDRESS(ROW(),COLUMN()))=TRUNC(INDIRECT(ADDRESS(ROW(),COLUMN())))</formula>
    </cfRule>
  </conditionalFormatting>
  <conditionalFormatting sqref="S26:BA27">
    <cfRule type="expression" dxfId="28" priority="13">
      <formula>INDIRECT(ADDRESS(ROW(),COLUMN()))=TRUNC(INDIRECT(ADDRESS(ROW(),COLUMN())))</formula>
    </cfRule>
  </conditionalFormatting>
  <conditionalFormatting sqref="S29:BA30">
    <cfRule type="expression" dxfId="27" priority="12">
      <formula>INDIRECT(ADDRESS(ROW(),COLUMN()))=TRUNC(INDIRECT(ADDRESS(ROW(),COLUMN())))</formula>
    </cfRule>
  </conditionalFormatting>
  <conditionalFormatting sqref="S32:BA33">
    <cfRule type="expression" dxfId="26" priority="11">
      <formula>INDIRECT(ADDRESS(ROW(),COLUMN()))=TRUNC(INDIRECT(ADDRESS(ROW(),COLUMN())))</formula>
    </cfRule>
  </conditionalFormatting>
  <conditionalFormatting sqref="S35:BA36">
    <cfRule type="expression" dxfId="25" priority="10">
      <formula>INDIRECT(ADDRESS(ROW(),COLUMN()))=TRUNC(INDIRECT(ADDRESS(ROW(),COLUMN())))</formula>
    </cfRule>
  </conditionalFormatting>
  <conditionalFormatting sqref="S38:BA39">
    <cfRule type="expression" dxfId="24" priority="9">
      <formula>INDIRECT(ADDRESS(ROW(),COLUMN()))=TRUNC(INDIRECT(ADDRESS(ROW(),COLUMN())))</formula>
    </cfRule>
  </conditionalFormatting>
  <conditionalFormatting sqref="S41:BA42">
    <cfRule type="expression" dxfId="23" priority="8">
      <formula>INDIRECT(ADDRESS(ROW(),COLUMN()))=TRUNC(INDIRECT(ADDRESS(ROW(),COLUMN())))</formula>
    </cfRule>
  </conditionalFormatting>
  <conditionalFormatting sqref="S44:BA45">
    <cfRule type="expression" dxfId="22" priority="7">
      <formula>INDIRECT(ADDRESS(ROW(),COLUMN()))=TRUNC(INDIRECT(ADDRESS(ROW(),COLUMN())))</formula>
    </cfRule>
  </conditionalFormatting>
  <conditionalFormatting sqref="S47:BA48">
    <cfRule type="expression" dxfId="21" priority="6">
      <formula>INDIRECT(ADDRESS(ROW(),COLUMN()))=TRUNC(INDIRECT(ADDRESS(ROW(),COLUMN())))</formula>
    </cfRule>
  </conditionalFormatting>
  <conditionalFormatting sqref="S50:BA51">
    <cfRule type="expression" dxfId="20" priority="5">
      <formula>INDIRECT(ADDRESS(ROW(),COLUMN()))=TRUNC(INDIRECT(ADDRESS(ROW(),COLUMN())))</formula>
    </cfRule>
  </conditionalFormatting>
  <conditionalFormatting sqref="S53:BA54">
    <cfRule type="expression" dxfId="19" priority="4">
      <formula>INDIRECT(ADDRESS(ROW(),COLUMN()))=TRUNC(INDIRECT(ADDRESS(ROW(),COLUMN())))</formula>
    </cfRule>
  </conditionalFormatting>
  <conditionalFormatting sqref="S56:BA57">
    <cfRule type="expression" dxfId="18" priority="3">
      <formula>INDIRECT(ADDRESS(ROW(),COLUMN()))=TRUNC(INDIRECT(ADDRESS(ROW(),COLUMN())))</formula>
    </cfRule>
  </conditionalFormatting>
  <conditionalFormatting sqref="S59:BA60">
    <cfRule type="expression" dxfId="17" priority="2">
      <formula>INDIRECT(ADDRESS(ROW(),COLUMN()))=TRUNC(INDIRECT(ADDRESS(ROW(),COLUMN())))</formula>
    </cfRule>
  </conditionalFormatting>
  <conditionalFormatting sqref="S62:BA72">
    <cfRule type="expression" dxfId="16" priority="1">
      <formula>INDIRECT(ADDRESS(ROW(),COLUMN()))=TRUNC(INDIRECT(ADDRESS(ROW(),COLUMN())))</formula>
    </cfRule>
  </conditionalFormatting>
  <conditionalFormatting sqref="BC14:BD14">
    <cfRule type="expression" dxfId="15" priority="15">
      <formula>INDIRECT(ADDRESS(ROW(),COLUMN()))=TRUNC(INDIRECT(ADDRESS(ROW(),COLUMN())))</formula>
    </cfRule>
  </conditionalFormatting>
  <dataValidations count="8">
    <dataValidation type="decimal" allowBlank="1" showDropDown="0" showInputMessage="1" showErrorMessage="1" error="入力可能範囲　32～40" sqref="AX6">
      <formula1>32</formula1>
      <formula2>40</formula2>
    </dataValidation>
    <dataValidation type="list" allowBlank="1" showDropDown="0" showInputMessage="1" showErrorMessage="0" sqref="G22:G60">
      <formula1>"A, B, C, D"</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58:AW58 S22:AW22 S25:AW25 S28:AW28 S31:AW31 S34:AW34 S37:AW37 S40:AW40 S43:AW43 S46:AW46 S49:AW49 S52:AW52 S55:AW55">
      <formula1>シフト記号表</formula1>
    </dataValidation>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'標準様式１プルダウン・リスト'!$C$4:$C$8</xm:f>
          </x14:formula1>
          <xm:sqref>AP1:BE1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view="pageBreakPreview" zoomScaleNormal="85" zoomScaleSheetLayoutView="100" workbookViewId="0">
      <selection activeCell="I6" sqref="I6"/>
    </sheetView>
  </sheetViews>
  <sheetFormatPr defaultColWidth="10" defaultRowHeight="18.75"/>
  <cols>
    <col min="1" max="1" width="1.75" style="1531" customWidth="1"/>
    <col min="2" max="2" width="6.25" style="1532" customWidth="1"/>
    <col min="3" max="3" width="11.75" style="1532" customWidth="1"/>
    <col min="4" max="4" width="3.75" style="1532" bestFit="1" customWidth="1"/>
    <col min="5" max="5" width="17.375" style="1531" customWidth="1"/>
    <col min="6" max="6" width="3.75" style="1531" bestFit="1" customWidth="1"/>
    <col min="7" max="7" width="17.375" style="1531" customWidth="1"/>
    <col min="8" max="8" width="3.75" style="1531" bestFit="1" customWidth="1"/>
    <col min="9" max="9" width="17.375" style="1532" customWidth="1"/>
    <col min="10" max="10" width="3.75" style="1531" bestFit="1" customWidth="1"/>
    <col min="11" max="11" width="17.375" style="1531" customWidth="1"/>
    <col min="12" max="12" width="3.75" style="1531" customWidth="1"/>
    <col min="13" max="13" width="17.375" style="1531" customWidth="1"/>
    <col min="14" max="14" width="3.75" style="1531" customWidth="1"/>
    <col min="15" max="15" width="17.375" style="1531" customWidth="1"/>
    <col min="16" max="16" width="3.75" style="1531" customWidth="1"/>
    <col min="17" max="17" width="17.375" style="1531" customWidth="1"/>
    <col min="18" max="18" width="3.75" style="1531" customWidth="1"/>
    <col min="19" max="19" width="17.375" style="1531" customWidth="1"/>
    <col min="20" max="20" width="3.75" style="1531" customWidth="1"/>
    <col min="21" max="21" width="17.375" style="1531" customWidth="1"/>
    <col min="22" max="22" width="3.75" style="1531" customWidth="1"/>
    <col min="23" max="23" width="56.25" style="1531" customWidth="1"/>
    <col min="24" max="16384" width="10" style="1531"/>
  </cols>
  <sheetData>
    <row r="1" spans="2:23">
      <c r="B1" s="1533" t="s">
        <v>60</v>
      </c>
    </row>
    <row r="2" spans="2:23">
      <c r="B2" s="1534" t="s">
        <v>140</v>
      </c>
      <c r="E2" s="1538"/>
      <c r="I2" s="1535"/>
    </row>
    <row r="3" spans="2:23">
      <c r="B3" s="1535" t="s">
        <v>666</v>
      </c>
      <c r="E3" s="1538" t="s">
        <v>337</v>
      </c>
      <c r="I3" s="1535"/>
    </row>
    <row r="4" spans="2:23">
      <c r="B4" s="1534"/>
      <c r="E4" s="1539" t="s">
        <v>667</v>
      </c>
      <c r="F4" s="1539"/>
      <c r="G4" s="1539"/>
      <c r="H4" s="1539"/>
      <c r="I4" s="1539"/>
      <c r="J4" s="1539"/>
      <c r="K4" s="1539"/>
      <c r="M4" s="1539" t="s">
        <v>668</v>
      </c>
      <c r="N4" s="1539"/>
      <c r="O4" s="1539"/>
      <c r="Q4" s="1539" t="s">
        <v>669</v>
      </c>
      <c r="R4" s="1539"/>
      <c r="S4" s="1539"/>
      <c r="T4" s="1539"/>
      <c r="U4" s="1539"/>
      <c r="W4" s="1539" t="s">
        <v>607</v>
      </c>
    </row>
    <row r="5" spans="2:23">
      <c r="B5" s="1532" t="s">
        <v>361</v>
      </c>
      <c r="C5" s="1532" t="s">
        <v>284</v>
      </c>
      <c r="E5" s="1532" t="s">
        <v>50</v>
      </c>
      <c r="F5" s="1532"/>
      <c r="G5" s="1532" t="s">
        <v>215</v>
      </c>
      <c r="I5" s="1532" t="s">
        <v>415</v>
      </c>
      <c r="K5" s="1532" t="s">
        <v>667</v>
      </c>
      <c r="M5" s="1532" t="s">
        <v>656</v>
      </c>
      <c r="O5" s="1532" t="s">
        <v>489</v>
      </c>
      <c r="Q5" s="1532" t="s">
        <v>656</v>
      </c>
      <c r="S5" s="1532" t="s">
        <v>489</v>
      </c>
      <c r="U5" s="1532" t="s">
        <v>667</v>
      </c>
      <c r="W5" s="1539"/>
    </row>
    <row r="6" spans="2:23">
      <c r="B6" s="1532">
        <v>1</v>
      </c>
      <c r="C6" s="1536" t="s">
        <v>48</v>
      </c>
      <c r="D6" s="1532" t="s">
        <v>589</v>
      </c>
      <c r="E6" s="1540"/>
      <c r="F6" s="1532" t="s">
        <v>454</v>
      </c>
      <c r="G6" s="1540"/>
      <c r="H6" s="1531" t="s">
        <v>670</v>
      </c>
      <c r="I6" s="1540">
        <v>0</v>
      </c>
      <c r="J6" s="1531" t="s">
        <v>592</v>
      </c>
      <c r="K6" s="1539">
        <f t="shared" ref="K6:K25" si="0">(G6-E6-I6)*24</f>
        <v>0</v>
      </c>
      <c r="M6" s="1540"/>
      <c r="N6" s="1532" t="s">
        <v>454</v>
      </c>
      <c r="O6" s="1540"/>
      <c r="Q6" s="1543">
        <f t="shared" ref="Q6:Q25" si="1">IF(E6&lt;M6,M6,E6)</f>
        <v>0</v>
      </c>
      <c r="R6" s="1532" t="s">
        <v>454</v>
      </c>
      <c r="S6" s="1543">
        <f t="shared" ref="S6:S25" si="2">IF(G6&gt;O6,O6,G6)</f>
        <v>0</v>
      </c>
      <c r="U6" s="1539">
        <f t="shared" ref="U6:U25" si="3">(S6-Q6)*24</f>
        <v>0</v>
      </c>
      <c r="W6" s="1544"/>
    </row>
    <row r="7" spans="2:23">
      <c r="B7" s="1532">
        <v>2</v>
      </c>
      <c r="C7" s="1536" t="s">
        <v>672</v>
      </c>
      <c r="D7" s="1532" t="s">
        <v>589</v>
      </c>
      <c r="E7" s="1540"/>
      <c r="F7" s="1532" t="s">
        <v>454</v>
      </c>
      <c r="G7" s="1540"/>
      <c r="H7" s="1531" t="s">
        <v>670</v>
      </c>
      <c r="I7" s="1540">
        <v>0</v>
      </c>
      <c r="J7" s="1531" t="s">
        <v>592</v>
      </c>
      <c r="K7" s="1539">
        <f t="shared" si="0"/>
        <v>0</v>
      </c>
      <c r="M7" s="1540"/>
      <c r="N7" s="1532" t="s">
        <v>454</v>
      </c>
      <c r="O7" s="1540"/>
      <c r="Q7" s="1543">
        <f t="shared" si="1"/>
        <v>0</v>
      </c>
      <c r="R7" s="1532" t="s">
        <v>454</v>
      </c>
      <c r="S7" s="1543">
        <f t="shared" si="2"/>
        <v>0</v>
      </c>
      <c r="U7" s="1539">
        <f t="shared" si="3"/>
        <v>0</v>
      </c>
      <c r="W7" s="1544"/>
    </row>
    <row r="8" spans="2:23">
      <c r="B8" s="1532">
        <v>3</v>
      </c>
      <c r="C8" s="1536" t="s">
        <v>500</v>
      </c>
      <c r="D8" s="1532" t="s">
        <v>589</v>
      </c>
      <c r="E8" s="1540"/>
      <c r="F8" s="1532" t="s">
        <v>454</v>
      </c>
      <c r="G8" s="1540"/>
      <c r="H8" s="1531" t="s">
        <v>670</v>
      </c>
      <c r="I8" s="1540">
        <v>0</v>
      </c>
      <c r="J8" s="1531" t="s">
        <v>592</v>
      </c>
      <c r="K8" s="1539">
        <f t="shared" si="0"/>
        <v>0</v>
      </c>
      <c r="M8" s="1540"/>
      <c r="N8" s="1532" t="s">
        <v>454</v>
      </c>
      <c r="O8" s="1540"/>
      <c r="Q8" s="1543">
        <f t="shared" si="1"/>
        <v>0</v>
      </c>
      <c r="R8" s="1532" t="s">
        <v>454</v>
      </c>
      <c r="S8" s="1543">
        <f t="shared" si="2"/>
        <v>0</v>
      </c>
      <c r="U8" s="1539">
        <f t="shared" si="3"/>
        <v>0</v>
      </c>
      <c r="W8" s="1544"/>
    </row>
    <row r="9" spans="2:23">
      <c r="B9" s="1532">
        <v>4</v>
      </c>
      <c r="C9" s="1536" t="s">
        <v>298</v>
      </c>
      <c r="D9" s="1532" t="s">
        <v>589</v>
      </c>
      <c r="E9" s="1540"/>
      <c r="F9" s="1532" t="s">
        <v>454</v>
      </c>
      <c r="G9" s="1540"/>
      <c r="H9" s="1531" t="s">
        <v>670</v>
      </c>
      <c r="I9" s="1540">
        <v>0</v>
      </c>
      <c r="J9" s="1531" t="s">
        <v>592</v>
      </c>
      <c r="K9" s="1539">
        <f t="shared" si="0"/>
        <v>0</v>
      </c>
      <c r="M9" s="1540"/>
      <c r="N9" s="1532" t="s">
        <v>454</v>
      </c>
      <c r="O9" s="1540"/>
      <c r="Q9" s="1543">
        <f t="shared" si="1"/>
        <v>0</v>
      </c>
      <c r="R9" s="1532" t="s">
        <v>454</v>
      </c>
      <c r="S9" s="1543">
        <f t="shared" si="2"/>
        <v>0</v>
      </c>
      <c r="U9" s="1539">
        <f t="shared" si="3"/>
        <v>0</v>
      </c>
      <c r="W9" s="1544"/>
    </row>
    <row r="10" spans="2:23">
      <c r="B10" s="1532">
        <v>5</v>
      </c>
      <c r="C10" s="1536" t="s">
        <v>204</v>
      </c>
      <c r="D10" s="1532" t="s">
        <v>589</v>
      </c>
      <c r="E10" s="1540"/>
      <c r="F10" s="1532" t="s">
        <v>454</v>
      </c>
      <c r="G10" s="1540"/>
      <c r="H10" s="1531" t="s">
        <v>670</v>
      </c>
      <c r="I10" s="1540">
        <v>0</v>
      </c>
      <c r="J10" s="1531" t="s">
        <v>592</v>
      </c>
      <c r="K10" s="1539">
        <f t="shared" si="0"/>
        <v>0</v>
      </c>
      <c r="M10" s="1540"/>
      <c r="N10" s="1532" t="s">
        <v>454</v>
      </c>
      <c r="O10" s="1540"/>
      <c r="Q10" s="1543">
        <f t="shared" si="1"/>
        <v>0</v>
      </c>
      <c r="R10" s="1532" t="s">
        <v>454</v>
      </c>
      <c r="S10" s="1543">
        <f t="shared" si="2"/>
        <v>0</v>
      </c>
      <c r="U10" s="1539">
        <f t="shared" si="3"/>
        <v>0</v>
      </c>
      <c r="W10" s="1544"/>
    </row>
    <row r="11" spans="2:23">
      <c r="B11" s="1532">
        <v>6</v>
      </c>
      <c r="C11" s="1536" t="s">
        <v>640</v>
      </c>
      <c r="D11" s="1532" t="s">
        <v>589</v>
      </c>
      <c r="E11" s="1540"/>
      <c r="F11" s="1532" t="s">
        <v>454</v>
      </c>
      <c r="G11" s="1540"/>
      <c r="H11" s="1531" t="s">
        <v>670</v>
      </c>
      <c r="I11" s="1540">
        <v>0</v>
      </c>
      <c r="J11" s="1531" t="s">
        <v>592</v>
      </c>
      <c r="K11" s="1539">
        <f t="shared" si="0"/>
        <v>0</v>
      </c>
      <c r="M11" s="1540"/>
      <c r="N11" s="1532" t="s">
        <v>454</v>
      </c>
      <c r="O11" s="1540"/>
      <c r="Q11" s="1543">
        <f t="shared" si="1"/>
        <v>0</v>
      </c>
      <c r="R11" s="1532" t="s">
        <v>454</v>
      </c>
      <c r="S11" s="1543">
        <f t="shared" si="2"/>
        <v>0</v>
      </c>
      <c r="U11" s="1539">
        <f t="shared" si="3"/>
        <v>0</v>
      </c>
      <c r="W11" s="1544"/>
    </row>
    <row r="12" spans="2:23">
      <c r="B12" s="1532">
        <v>7</v>
      </c>
      <c r="C12" s="1536" t="s">
        <v>655</v>
      </c>
      <c r="D12" s="1532" t="s">
        <v>589</v>
      </c>
      <c r="E12" s="1540"/>
      <c r="F12" s="1532" t="s">
        <v>454</v>
      </c>
      <c r="G12" s="1540"/>
      <c r="H12" s="1531" t="s">
        <v>670</v>
      </c>
      <c r="I12" s="1540">
        <v>0</v>
      </c>
      <c r="J12" s="1531" t="s">
        <v>592</v>
      </c>
      <c r="K12" s="1539">
        <f t="shared" si="0"/>
        <v>0</v>
      </c>
      <c r="M12" s="1540"/>
      <c r="N12" s="1532" t="s">
        <v>454</v>
      </c>
      <c r="O12" s="1540"/>
      <c r="Q12" s="1543">
        <f t="shared" si="1"/>
        <v>0</v>
      </c>
      <c r="R12" s="1532" t="s">
        <v>454</v>
      </c>
      <c r="S12" s="1543">
        <f t="shared" si="2"/>
        <v>0</v>
      </c>
      <c r="U12" s="1539">
        <f t="shared" si="3"/>
        <v>0</v>
      </c>
      <c r="W12" s="1544"/>
    </row>
    <row r="13" spans="2:23">
      <c r="B13" s="1532">
        <v>8</v>
      </c>
      <c r="C13" s="1536" t="s">
        <v>292</v>
      </c>
      <c r="D13" s="1532" t="s">
        <v>589</v>
      </c>
      <c r="E13" s="1540"/>
      <c r="F13" s="1532" t="s">
        <v>454</v>
      </c>
      <c r="G13" s="1540"/>
      <c r="H13" s="1531" t="s">
        <v>670</v>
      </c>
      <c r="I13" s="1540">
        <v>0</v>
      </c>
      <c r="J13" s="1531" t="s">
        <v>592</v>
      </c>
      <c r="K13" s="1539">
        <f t="shared" si="0"/>
        <v>0</v>
      </c>
      <c r="M13" s="1540"/>
      <c r="N13" s="1532" t="s">
        <v>454</v>
      </c>
      <c r="O13" s="1540"/>
      <c r="Q13" s="1543">
        <f t="shared" si="1"/>
        <v>0</v>
      </c>
      <c r="R13" s="1532" t="s">
        <v>454</v>
      </c>
      <c r="S13" s="1543">
        <f t="shared" si="2"/>
        <v>0</v>
      </c>
      <c r="U13" s="1539">
        <f t="shared" si="3"/>
        <v>0</v>
      </c>
      <c r="W13" s="1544"/>
    </row>
    <row r="14" spans="2:23">
      <c r="B14" s="1532">
        <v>9</v>
      </c>
      <c r="C14" s="1536" t="s">
        <v>396</v>
      </c>
      <c r="D14" s="1532" t="s">
        <v>589</v>
      </c>
      <c r="E14" s="1540"/>
      <c r="F14" s="1532" t="s">
        <v>454</v>
      </c>
      <c r="G14" s="1540"/>
      <c r="H14" s="1531" t="s">
        <v>670</v>
      </c>
      <c r="I14" s="1540">
        <v>0</v>
      </c>
      <c r="J14" s="1531" t="s">
        <v>592</v>
      </c>
      <c r="K14" s="1539">
        <f t="shared" si="0"/>
        <v>0</v>
      </c>
      <c r="M14" s="1540"/>
      <c r="N14" s="1532" t="s">
        <v>454</v>
      </c>
      <c r="O14" s="1540"/>
      <c r="Q14" s="1543">
        <f t="shared" si="1"/>
        <v>0</v>
      </c>
      <c r="R14" s="1532" t="s">
        <v>454</v>
      </c>
      <c r="S14" s="1543">
        <f t="shared" si="2"/>
        <v>0</v>
      </c>
      <c r="U14" s="1539">
        <f t="shared" si="3"/>
        <v>0</v>
      </c>
      <c r="W14" s="1544"/>
    </row>
    <row r="15" spans="2:23">
      <c r="B15" s="1532">
        <v>10</v>
      </c>
      <c r="C15" s="1536" t="s">
        <v>673</v>
      </c>
      <c r="D15" s="1532" t="s">
        <v>589</v>
      </c>
      <c r="E15" s="1540"/>
      <c r="F15" s="1532" t="s">
        <v>454</v>
      </c>
      <c r="G15" s="1540"/>
      <c r="H15" s="1531" t="s">
        <v>670</v>
      </c>
      <c r="I15" s="1540">
        <v>0</v>
      </c>
      <c r="J15" s="1531" t="s">
        <v>592</v>
      </c>
      <c r="K15" s="1539">
        <f t="shared" si="0"/>
        <v>0</v>
      </c>
      <c r="M15" s="1540"/>
      <c r="N15" s="1532" t="s">
        <v>454</v>
      </c>
      <c r="O15" s="1540"/>
      <c r="Q15" s="1543">
        <f t="shared" si="1"/>
        <v>0</v>
      </c>
      <c r="R15" s="1532" t="s">
        <v>454</v>
      </c>
      <c r="S15" s="1543">
        <f t="shared" si="2"/>
        <v>0</v>
      </c>
      <c r="U15" s="1539">
        <f t="shared" si="3"/>
        <v>0</v>
      </c>
      <c r="W15" s="1544"/>
    </row>
    <row r="16" spans="2:23">
      <c r="B16" s="1532">
        <v>11</v>
      </c>
      <c r="C16" s="1536" t="s">
        <v>255</v>
      </c>
      <c r="D16" s="1532" t="s">
        <v>589</v>
      </c>
      <c r="E16" s="1540"/>
      <c r="F16" s="1532" t="s">
        <v>454</v>
      </c>
      <c r="G16" s="1540"/>
      <c r="H16" s="1531" t="s">
        <v>670</v>
      </c>
      <c r="I16" s="1540">
        <v>0</v>
      </c>
      <c r="J16" s="1531" t="s">
        <v>592</v>
      </c>
      <c r="K16" s="1539">
        <f t="shared" si="0"/>
        <v>0</v>
      </c>
      <c r="M16" s="1540"/>
      <c r="N16" s="1532" t="s">
        <v>454</v>
      </c>
      <c r="O16" s="1540"/>
      <c r="Q16" s="1543">
        <f t="shared" si="1"/>
        <v>0</v>
      </c>
      <c r="R16" s="1532" t="s">
        <v>454</v>
      </c>
      <c r="S16" s="1543">
        <f t="shared" si="2"/>
        <v>0</v>
      </c>
      <c r="U16" s="1539">
        <f t="shared" si="3"/>
        <v>0</v>
      </c>
      <c r="W16" s="1544"/>
    </row>
    <row r="17" spans="2:23">
      <c r="B17" s="1532">
        <v>12</v>
      </c>
      <c r="C17" s="1536" t="s">
        <v>116</v>
      </c>
      <c r="D17" s="1532" t="s">
        <v>589</v>
      </c>
      <c r="E17" s="1540"/>
      <c r="F17" s="1532" t="s">
        <v>454</v>
      </c>
      <c r="G17" s="1540"/>
      <c r="H17" s="1531" t="s">
        <v>670</v>
      </c>
      <c r="I17" s="1540">
        <v>0</v>
      </c>
      <c r="J17" s="1531" t="s">
        <v>592</v>
      </c>
      <c r="K17" s="1539">
        <f t="shared" si="0"/>
        <v>0</v>
      </c>
      <c r="M17" s="1540"/>
      <c r="N17" s="1532" t="s">
        <v>454</v>
      </c>
      <c r="O17" s="1540"/>
      <c r="Q17" s="1543">
        <f t="shared" si="1"/>
        <v>0</v>
      </c>
      <c r="R17" s="1532" t="s">
        <v>454</v>
      </c>
      <c r="S17" s="1543">
        <f t="shared" si="2"/>
        <v>0</v>
      </c>
      <c r="U17" s="1539">
        <f t="shared" si="3"/>
        <v>0</v>
      </c>
      <c r="W17" s="1544"/>
    </row>
    <row r="18" spans="2:23">
      <c r="B18" s="1532">
        <v>13</v>
      </c>
      <c r="C18" s="1536" t="s">
        <v>174</v>
      </c>
      <c r="D18" s="1532" t="s">
        <v>589</v>
      </c>
      <c r="E18" s="1540"/>
      <c r="F18" s="1532" t="s">
        <v>454</v>
      </c>
      <c r="G18" s="1540"/>
      <c r="H18" s="1531" t="s">
        <v>670</v>
      </c>
      <c r="I18" s="1540">
        <v>0</v>
      </c>
      <c r="J18" s="1531" t="s">
        <v>592</v>
      </c>
      <c r="K18" s="1539">
        <f t="shared" si="0"/>
        <v>0</v>
      </c>
      <c r="M18" s="1540"/>
      <c r="N18" s="1532" t="s">
        <v>454</v>
      </c>
      <c r="O18" s="1540"/>
      <c r="Q18" s="1543">
        <f t="shared" si="1"/>
        <v>0</v>
      </c>
      <c r="R18" s="1532" t="s">
        <v>454</v>
      </c>
      <c r="S18" s="1543">
        <f t="shared" si="2"/>
        <v>0</v>
      </c>
      <c r="U18" s="1539">
        <f t="shared" si="3"/>
        <v>0</v>
      </c>
      <c r="W18" s="1544"/>
    </row>
    <row r="19" spans="2:23">
      <c r="B19" s="1532">
        <v>14</v>
      </c>
      <c r="C19" s="1536" t="s">
        <v>448</v>
      </c>
      <c r="D19" s="1532" t="s">
        <v>589</v>
      </c>
      <c r="E19" s="1540"/>
      <c r="F19" s="1532" t="s">
        <v>454</v>
      </c>
      <c r="G19" s="1540"/>
      <c r="H19" s="1531" t="s">
        <v>670</v>
      </c>
      <c r="I19" s="1540">
        <v>0</v>
      </c>
      <c r="J19" s="1531" t="s">
        <v>592</v>
      </c>
      <c r="K19" s="1539">
        <f t="shared" si="0"/>
        <v>0</v>
      </c>
      <c r="M19" s="1540"/>
      <c r="N19" s="1532" t="s">
        <v>454</v>
      </c>
      <c r="O19" s="1540"/>
      <c r="Q19" s="1543">
        <f t="shared" si="1"/>
        <v>0</v>
      </c>
      <c r="R19" s="1532" t="s">
        <v>454</v>
      </c>
      <c r="S19" s="1543">
        <f t="shared" si="2"/>
        <v>0</v>
      </c>
      <c r="U19" s="1539">
        <f t="shared" si="3"/>
        <v>0</v>
      </c>
      <c r="W19" s="1544"/>
    </row>
    <row r="20" spans="2:23">
      <c r="B20" s="1532">
        <v>15</v>
      </c>
      <c r="C20" s="1536" t="s">
        <v>590</v>
      </c>
      <c r="D20" s="1532" t="s">
        <v>589</v>
      </c>
      <c r="E20" s="1540"/>
      <c r="F20" s="1532" t="s">
        <v>454</v>
      </c>
      <c r="G20" s="1540"/>
      <c r="H20" s="1531" t="s">
        <v>670</v>
      </c>
      <c r="I20" s="1540">
        <v>0</v>
      </c>
      <c r="J20" s="1531" t="s">
        <v>592</v>
      </c>
      <c r="K20" s="1542">
        <f t="shared" si="0"/>
        <v>0</v>
      </c>
      <c r="M20" s="1540"/>
      <c r="N20" s="1532" t="s">
        <v>454</v>
      </c>
      <c r="O20" s="1540"/>
      <c r="Q20" s="1543">
        <f t="shared" si="1"/>
        <v>0</v>
      </c>
      <c r="R20" s="1532" t="s">
        <v>454</v>
      </c>
      <c r="S20" s="1543">
        <f t="shared" si="2"/>
        <v>0</v>
      </c>
      <c r="U20" s="1539">
        <f t="shared" si="3"/>
        <v>0</v>
      </c>
      <c r="W20" s="1544"/>
    </row>
    <row r="21" spans="2:23">
      <c r="B21" s="1532">
        <v>16</v>
      </c>
      <c r="C21" s="1536" t="s">
        <v>443</v>
      </c>
      <c r="D21" s="1532" t="s">
        <v>589</v>
      </c>
      <c r="E21" s="1540"/>
      <c r="F21" s="1532" t="s">
        <v>454</v>
      </c>
      <c r="G21" s="1540"/>
      <c r="H21" s="1531" t="s">
        <v>670</v>
      </c>
      <c r="I21" s="1540">
        <v>0</v>
      </c>
      <c r="J21" s="1531" t="s">
        <v>592</v>
      </c>
      <c r="K21" s="1539">
        <f t="shared" si="0"/>
        <v>0</v>
      </c>
      <c r="M21" s="1540"/>
      <c r="N21" s="1532" t="s">
        <v>454</v>
      </c>
      <c r="O21" s="1540"/>
      <c r="Q21" s="1543">
        <f t="shared" si="1"/>
        <v>0</v>
      </c>
      <c r="R21" s="1532" t="s">
        <v>454</v>
      </c>
      <c r="S21" s="1543">
        <f t="shared" si="2"/>
        <v>0</v>
      </c>
      <c r="U21" s="1539">
        <f t="shared" si="3"/>
        <v>0</v>
      </c>
      <c r="W21" s="1544"/>
    </row>
    <row r="22" spans="2:23">
      <c r="B22" s="1532">
        <v>17</v>
      </c>
      <c r="C22" s="1536" t="s">
        <v>674</v>
      </c>
      <c r="D22" s="1532" t="s">
        <v>589</v>
      </c>
      <c r="E22" s="1540"/>
      <c r="F22" s="1532" t="s">
        <v>454</v>
      </c>
      <c r="G22" s="1540"/>
      <c r="H22" s="1531" t="s">
        <v>670</v>
      </c>
      <c r="I22" s="1540">
        <v>0</v>
      </c>
      <c r="J22" s="1531" t="s">
        <v>592</v>
      </c>
      <c r="K22" s="1539">
        <f t="shared" si="0"/>
        <v>0</v>
      </c>
      <c r="M22" s="1540"/>
      <c r="N22" s="1532" t="s">
        <v>454</v>
      </c>
      <c r="O22" s="1540"/>
      <c r="Q22" s="1543">
        <f t="shared" si="1"/>
        <v>0</v>
      </c>
      <c r="R22" s="1532" t="s">
        <v>454</v>
      </c>
      <c r="S22" s="1543">
        <f t="shared" si="2"/>
        <v>0</v>
      </c>
      <c r="U22" s="1539">
        <f t="shared" si="3"/>
        <v>0</v>
      </c>
      <c r="W22" s="1544"/>
    </row>
    <row r="23" spans="2:23">
      <c r="B23" s="1532">
        <v>18</v>
      </c>
      <c r="C23" s="1536" t="s">
        <v>676</v>
      </c>
      <c r="D23" s="1532" t="s">
        <v>589</v>
      </c>
      <c r="E23" s="1540"/>
      <c r="F23" s="1532" t="s">
        <v>454</v>
      </c>
      <c r="G23" s="1540"/>
      <c r="H23" s="1531" t="s">
        <v>670</v>
      </c>
      <c r="I23" s="1540">
        <v>0</v>
      </c>
      <c r="J23" s="1531" t="s">
        <v>592</v>
      </c>
      <c r="K23" s="1539">
        <f t="shared" si="0"/>
        <v>0</v>
      </c>
      <c r="M23" s="1540"/>
      <c r="N23" s="1532" t="s">
        <v>454</v>
      </c>
      <c r="O23" s="1540"/>
      <c r="Q23" s="1543">
        <f t="shared" si="1"/>
        <v>0</v>
      </c>
      <c r="R23" s="1532" t="s">
        <v>454</v>
      </c>
      <c r="S23" s="1543">
        <f t="shared" si="2"/>
        <v>0</v>
      </c>
      <c r="U23" s="1539">
        <f t="shared" si="3"/>
        <v>0</v>
      </c>
      <c r="W23" s="1544"/>
    </row>
    <row r="24" spans="2:23">
      <c r="B24" s="1532">
        <v>19</v>
      </c>
      <c r="C24" s="1536" t="s">
        <v>677</v>
      </c>
      <c r="D24" s="1532" t="s">
        <v>589</v>
      </c>
      <c r="E24" s="1540"/>
      <c r="F24" s="1532" t="s">
        <v>454</v>
      </c>
      <c r="G24" s="1540"/>
      <c r="H24" s="1531" t="s">
        <v>670</v>
      </c>
      <c r="I24" s="1540">
        <v>0</v>
      </c>
      <c r="J24" s="1531" t="s">
        <v>592</v>
      </c>
      <c r="K24" s="1539">
        <f t="shared" si="0"/>
        <v>0</v>
      </c>
      <c r="M24" s="1540"/>
      <c r="N24" s="1532" t="s">
        <v>454</v>
      </c>
      <c r="O24" s="1540"/>
      <c r="Q24" s="1543">
        <f t="shared" si="1"/>
        <v>0</v>
      </c>
      <c r="R24" s="1532" t="s">
        <v>454</v>
      </c>
      <c r="S24" s="1543">
        <f t="shared" si="2"/>
        <v>0</v>
      </c>
      <c r="U24" s="1539">
        <f t="shared" si="3"/>
        <v>0</v>
      </c>
      <c r="W24" s="1544"/>
    </row>
    <row r="25" spans="2:23">
      <c r="B25" s="1532">
        <v>20</v>
      </c>
      <c r="C25" s="1536" t="s">
        <v>125</v>
      </c>
      <c r="D25" s="1532" t="s">
        <v>589</v>
      </c>
      <c r="E25" s="1540"/>
      <c r="F25" s="1532" t="s">
        <v>454</v>
      </c>
      <c r="G25" s="1540"/>
      <c r="H25" s="1531" t="s">
        <v>670</v>
      </c>
      <c r="I25" s="1540">
        <v>0</v>
      </c>
      <c r="J25" s="1531" t="s">
        <v>592</v>
      </c>
      <c r="K25" s="1539">
        <f t="shared" si="0"/>
        <v>0</v>
      </c>
      <c r="M25" s="1540"/>
      <c r="N25" s="1532" t="s">
        <v>454</v>
      </c>
      <c r="O25" s="1540"/>
      <c r="Q25" s="1543">
        <f t="shared" si="1"/>
        <v>0</v>
      </c>
      <c r="R25" s="1532" t="s">
        <v>454</v>
      </c>
      <c r="S25" s="1543">
        <f t="shared" si="2"/>
        <v>0</v>
      </c>
      <c r="U25" s="1539">
        <f t="shared" si="3"/>
        <v>0</v>
      </c>
      <c r="W25" s="1544"/>
    </row>
    <row r="26" spans="2:23">
      <c r="B26" s="1532">
        <v>21</v>
      </c>
      <c r="C26" s="1536" t="s">
        <v>678</v>
      </c>
      <c r="D26" s="1532" t="s">
        <v>589</v>
      </c>
      <c r="E26" s="1541"/>
      <c r="F26" s="1532" t="s">
        <v>454</v>
      </c>
      <c r="G26" s="1541"/>
      <c r="H26" s="1531" t="s">
        <v>670</v>
      </c>
      <c r="I26" s="1541"/>
      <c r="J26" s="1531" t="s">
        <v>592</v>
      </c>
      <c r="K26" s="1536">
        <v>1</v>
      </c>
      <c r="M26" s="1539"/>
      <c r="N26" s="1532" t="s">
        <v>454</v>
      </c>
      <c r="O26" s="1539"/>
      <c r="Q26" s="1539"/>
      <c r="R26" s="1532" t="s">
        <v>454</v>
      </c>
      <c r="S26" s="1539"/>
      <c r="U26" s="1536">
        <v>1</v>
      </c>
      <c r="W26" s="1544"/>
    </row>
    <row r="27" spans="2:23">
      <c r="B27" s="1532">
        <v>22</v>
      </c>
      <c r="C27" s="1536" t="s">
        <v>679</v>
      </c>
      <c r="D27" s="1532" t="s">
        <v>589</v>
      </c>
      <c r="E27" s="1541"/>
      <c r="F27" s="1532" t="s">
        <v>454</v>
      </c>
      <c r="G27" s="1541"/>
      <c r="H27" s="1531" t="s">
        <v>670</v>
      </c>
      <c r="I27" s="1541"/>
      <c r="J27" s="1531" t="s">
        <v>592</v>
      </c>
      <c r="K27" s="1536">
        <v>2</v>
      </c>
      <c r="M27" s="1539"/>
      <c r="N27" s="1532" t="s">
        <v>454</v>
      </c>
      <c r="O27" s="1539"/>
      <c r="Q27" s="1539"/>
      <c r="R27" s="1532" t="s">
        <v>454</v>
      </c>
      <c r="S27" s="1539"/>
      <c r="U27" s="1536">
        <v>2</v>
      </c>
      <c r="W27" s="1544"/>
    </row>
    <row r="28" spans="2:23">
      <c r="B28" s="1532">
        <v>23</v>
      </c>
      <c r="C28" s="1536" t="s">
        <v>661</v>
      </c>
      <c r="D28" s="1532" t="s">
        <v>589</v>
      </c>
      <c r="E28" s="1541"/>
      <c r="F28" s="1532" t="s">
        <v>454</v>
      </c>
      <c r="G28" s="1541"/>
      <c r="H28" s="1531" t="s">
        <v>670</v>
      </c>
      <c r="I28" s="1541"/>
      <c r="J28" s="1531" t="s">
        <v>592</v>
      </c>
      <c r="K28" s="1536">
        <v>3</v>
      </c>
      <c r="M28" s="1539"/>
      <c r="N28" s="1532" t="s">
        <v>454</v>
      </c>
      <c r="O28" s="1539"/>
      <c r="Q28" s="1539"/>
      <c r="R28" s="1532" t="s">
        <v>454</v>
      </c>
      <c r="S28" s="1539"/>
      <c r="U28" s="1536">
        <v>3</v>
      </c>
      <c r="W28" s="1544"/>
    </row>
    <row r="29" spans="2:23">
      <c r="B29" s="1532">
        <v>24</v>
      </c>
      <c r="C29" s="1536" t="s">
        <v>105</v>
      </c>
      <c r="D29" s="1532" t="s">
        <v>589</v>
      </c>
      <c r="E29" s="1541"/>
      <c r="F29" s="1532" t="s">
        <v>454</v>
      </c>
      <c r="G29" s="1541"/>
      <c r="H29" s="1531" t="s">
        <v>670</v>
      </c>
      <c r="I29" s="1541"/>
      <c r="J29" s="1531" t="s">
        <v>592</v>
      </c>
      <c r="K29" s="1536">
        <v>4</v>
      </c>
      <c r="M29" s="1539"/>
      <c r="N29" s="1532" t="s">
        <v>454</v>
      </c>
      <c r="O29" s="1539"/>
      <c r="Q29" s="1539"/>
      <c r="R29" s="1532" t="s">
        <v>454</v>
      </c>
      <c r="S29" s="1539"/>
      <c r="U29" s="1536">
        <v>4</v>
      </c>
      <c r="W29" s="1544"/>
    </row>
    <row r="30" spans="2:23">
      <c r="B30" s="1532">
        <v>25</v>
      </c>
      <c r="C30" s="1536" t="s">
        <v>681</v>
      </c>
      <c r="D30" s="1532" t="s">
        <v>589</v>
      </c>
      <c r="E30" s="1541"/>
      <c r="F30" s="1532" t="s">
        <v>454</v>
      </c>
      <c r="G30" s="1541"/>
      <c r="H30" s="1531" t="s">
        <v>670</v>
      </c>
      <c r="I30" s="1541"/>
      <c r="J30" s="1531" t="s">
        <v>592</v>
      </c>
      <c r="K30" s="1536">
        <v>4</v>
      </c>
      <c r="M30" s="1539"/>
      <c r="N30" s="1532" t="s">
        <v>454</v>
      </c>
      <c r="O30" s="1539"/>
      <c r="Q30" s="1539"/>
      <c r="R30" s="1532" t="s">
        <v>454</v>
      </c>
      <c r="S30" s="1539"/>
      <c r="U30" s="1536">
        <v>3</v>
      </c>
      <c r="W30" s="1544"/>
    </row>
    <row r="31" spans="2:23">
      <c r="B31" s="1532">
        <v>26</v>
      </c>
      <c r="C31" s="1536" t="s">
        <v>96</v>
      </c>
      <c r="D31" s="1532" t="s">
        <v>589</v>
      </c>
      <c r="E31" s="1541"/>
      <c r="F31" s="1532" t="s">
        <v>454</v>
      </c>
      <c r="G31" s="1541"/>
      <c r="H31" s="1531" t="s">
        <v>670</v>
      </c>
      <c r="I31" s="1541"/>
      <c r="J31" s="1531" t="s">
        <v>592</v>
      </c>
      <c r="K31" s="1536">
        <v>5</v>
      </c>
      <c r="M31" s="1539"/>
      <c r="N31" s="1532" t="s">
        <v>454</v>
      </c>
      <c r="O31" s="1539"/>
      <c r="Q31" s="1539"/>
      <c r="R31" s="1532" t="s">
        <v>454</v>
      </c>
      <c r="S31" s="1539"/>
      <c r="U31" s="1536">
        <v>5</v>
      </c>
      <c r="W31" s="1544"/>
    </row>
    <row r="32" spans="2:23">
      <c r="B32" s="1532">
        <v>27</v>
      </c>
      <c r="C32" s="1536" t="s">
        <v>33</v>
      </c>
      <c r="D32" s="1532" t="s">
        <v>589</v>
      </c>
      <c r="E32" s="1541"/>
      <c r="F32" s="1532" t="s">
        <v>454</v>
      </c>
      <c r="G32" s="1541"/>
      <c r="H32" s="1531" t="s">
        <v>670</v>
      </c>
      <c r="I32" s="1541"/>
      <c r="J32" s="1531" t="s">
        <v>592</v>
      </c>
      <c r="K32" s="1536">
        <v>0</v>
      </c>
      <c r="M32" s="1539"/>
      <c r="N32" s="1532" t="s">
        <v>454</v>
      </c>
      <c r="O32" s="1539"/>
      <c r="Q32" s="1539"/>
      <c r="R32" s="1532" t="s">
        <v>454</v>
      </c>
      <c r="S32" s="1539"/>
      <c r="U32" s="1536">
        <v>0</v>
      </c>
      <c r="W32" s="1544" t="s">
        <v>159</v>
      </c>
    </row>
    <row r="33" spans="2:23">
      <c r="B33" s="1532">
        <v>28</v>
      </c>
      <c r="C33" s="1536" t="s">
        <v>480</v>
      </c>
      <c r="D33" s="1532" t="s">
        <v>589</v>
      </c>
      <c r="E33" s="1541"/>
      <c r="F33" s="1532" t="s">
        <v>454</v>
      </c>
      <c r="G33" s="1541"/>
      <c r="H33" s="1531" t="s">
        <v>670</v>
      </c>
      <c r="I33" s="1541"/>
      <c r="J33" s="1531" t="s">
        <v>592</v>
      </c>
      <c r="K33" s="1536"/>
      <c r="M33" s="1539"/>
      <c r="N33" s="1532" t="s">
        <v>454</v>
      </c>
      <c r="O33" s="1539"/>
      <c r="Q33" s="1539"/>
      <c r="R33" s="1532" t="s">
        <v>454</v>
      </c>
      <c r="S33" s="1539"/>
      <c r="U33" s="1536"/>
      <c r="W33" s="1544"/>
    </row>
    <row r="34" spans="2:23">
      <c r="B34" s="1532">
        <v>29</v>
      </c>
      <c r="C34" s="1536" t="s">
        <v>480</v>
      </c>
      <c r="D34" s="1532" t="s">
        <v>589</v>
      </c>
      <c r="E34" s="1541"/>
      <c r="F34" s="1532" t="s">
        <v>454</v>
      </c>
      <c r="G34" s="1541"/>
      <c r="H34" s="1531" t="s">
        <v>670</v>
      </c>
      <c r="I34" s="1541"/>
      <c r="J34" s="1531" t="s">
        <v>592</v>
      </c>
      <c r="K34" s="1536"/>
      <c r="M34" s="1539"/>
      <c r="N34" s="1532" t="s">
        <v>454</v>
      </c>
      <c r="O34" s="1539"/>
      <c r="Q34" s="1539"/>
      <c r="R34" s="1532" t="s">
        <v>454</v>
      </c>
      <c r="S34" s="1539"/>
      <c r="U34" s="1536"/>
      <c r="W34" s="1544"/>
    </row>
    <row r="35" spans="2:23">
      <c r="B35" s="1532">
        <v>30</v>
      </c>
      <c r="C35" s="1536" t="s">
        <v>480</v>
      </c>
      <c r="D35" s="1532" t="s">
        <v>589</v>
      </c>
      <c r="E35" s="1541"/>
      <c r="F35" s="1532" t="s">
        <v>454</v>
      </c>
      <c r="G35" s="1541"/>
      <c r="H35" s="1531" t="s">
        <v>670</v>
      </c>
      <c r="I35" s="1541"/>
      <c r="J35" s="1531" t="s">
        <v>592</v>
      </c>
      <c r="K35" s="1536"/>
      <c r="M35" s="1539"/>
      <c r="N35" s="1532" t="s">
        <v>454</v>
      </c>
      <c r="O35" s="1539"/>
      <c r="Q35" s="1539"/>
      <c r="R35" s="1532" t="s">
        <v>454</v>
      </c>
      <c r="S35" s="1539"/>
      <c r="U35" s="1536"/>
      <c r="W35" s="1544"/>
    </row>
    <row r="36" spans="2:23">
      <c r="C36" s="1537"/>
    </row>
    <row r="37" spans="2:23">
      <c r="C37" s="1531" t="s">
        <v>616</v>
      </c>
    </row>
    <row r="38" spans="2:23">
      <c r="C38" s="1531" t="s">
        <v>682</v>
      </c>
    </row>
    <row r="39" spans="2:23">
      <c r="C39" s="1531" t="s">
        <v>546</v>
      </c>
    </row>
    <row r="40" spans="2:23">
      <c r="C40" s="1531" t="s">
        <v>683</v>
      </c>
    </row>
    <row r="41" spans="2:23">
      <c r="C41" s="1534" t="s">
        <v>512</v>
      </c>
    </row>
    <row r="42" spans="2:23">
      <c r="C42" s="1534" t="s">
        <v>18</v>
      </c>
    </row>
  </sheetData>
  <sheetProtection sheet="1" insertRows="0" deleteRows="0"/>
  <mergeCells count="4">
    <mergeCell ref="E4:K4"/>
    <mergeCell ref="M4:O4"/>
    <mergeCell ref="Q4:U4"/>
    <mergeCell ref="W4:W5"/>
  </mergeCells>
  <phoneticPr fontId="24"/>
  <pageMargins left="0.15748031496062992" right="0.15748031496062992" top="0.55118110236220474" bottom="0.35433070866141736" header="0.31496062992125984" footer="0.31496062992125984"/>
  <pageSetup paperSize="9" scale="53" fitToWidth="1" fitToHeight="1" orientation="landscape" usePrinterDefaults="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B1:BU81"/>
  <sheetViews>
    <sheetView showGridLines="0" view="pageBreakPreview" zoomScaleNormal="70" zoomScaleSheetLayoutView="100" workbookViewId="0"/>
  </sheetViews>
  <sheetFormatPr defaultColWidth="4.875" defaultRowHeight="20.25" customHeight="1"/>
  <cols>
    <col min="1" max="1" width="1.75" style="1216" customWidth="1"/>
    <col min="2" max="5" width="6.375" style="1216" customWidth="1"/>
    <col min="6" max="6" width="18.375" style="1216" hidden="1" customWidth="1"/>
    <col min="7" max="58" width="6.25" style="1216" customWidth="1"/>
    <col min="59" max="16384" width="4.875" style="1216"/>
  </cols>
  <sheetData>
    <row r="1" spans="2:64" s="1217" customFormat="1" ht="20.25" customHeight="1">
      <c r="C1" s="1235" t="s">
        <v>517</v>
      </c>
      <c r="D1" s="1235"/>
      <c r="E1" s="1235"/>
      <c r="F1" s="1235"/>
      <c r="G1" s="1235"/>
      <c r="H1" s="1284" t="s">
        <v>625</v>
      </c>
      <c r="J1" s="1284"/>
      <c r="L1" s="1235"/>
      <c r="M1" s="1235"/>
      <c r="N1" s="1235"/>
      <c r="O1" s="1235"/>
      <c r="P1" s="1235"/>
      <c r="Q1" s="1235"/>
      <c r="R1" s="1235"/>
      <c r="AM1" s="1430"/>
      <c r="AN1" s="1323"/>
      <c r="AO1" s="1323" t="s">
        <v>636</v>
      </c>
      <c r="AP1" s="1433" t="s">
        <v>91</v>
      </c>
      <c r="AQ1" s="1434"/>
      <c r="AR1" s="1434"/>
      <c r="AS1" s="1434"/>
      <c r="AT1" s="1434"/>
      <c r="AU1" s="1434"/>
      <c r="AV1" s="1434"/>
      <c r="AW1" s="1434"/>
      <c r="AX1" s="1434"/>
      <c r="AY1" s="1434"/>
      <c r="AZ1" s="1434"/>
      <c r="BA1" s="1434"/>
      <c r="BB1" s="1434"/>
      <c r="BC1" s="1434"/>
      <c r="BD1" s="1434"/>
      <c r="BE1" s="1434"/>
      <c r="BF1" s="1323" t="s">
        <v>579</v>
      </c>
    </row>
    <row r="2" spans="2:64" s="1217" customFormat="1" ht="20.25" customHeight="1">
      <c r="C2" s="1235"/>
      <c r="D2" s="1235"/>
      <c r="E2" s="1235"/>
      <c r="F2" s="1235"/>
      <c r="G2" s="1235"/>
      <c r="J2" s="1284"/>
      <c r="L2" s="1235"/>
      <c r="M2" s="1235"/>
      <c r="N2" s="1235"/>
      <c r="O2" s="1235"/>
      <c r="P2" s="1235"/>
      <c r="Q2" s="1235"/>
      <c r="R2" s="1235"/>
      <c r="Y2" s="1323" t="s">
        <v>373</v>
      </c>
      <c r="Z2" s="1422">
        <v>6</v>
      </c>
      <c r="AA2" s="1422"/>
      <c r="AB2" s="1323" t="s">
        <v>515</v>
      </c>
      <c r="AC2" s="1423">
        <f>IF(Z2=0,"",YEAR(DATE(2018+Z2,1,1)))</f>
        <v>2024</v>
      </c>
      <c r="AD2" s="1423"/>
      <c r="AE2" s="1218" t="s">
        <v>592</v>
      </c>
      <c r="AF2" s="1218" t="s">
        <v>2</v>
      </c>
      <c r="AG2" s="1422">
        <v>4</v>
      </c>
      <c r="AH2" s="1422"/>
      <c r="AI2" s="1218" t="s">
        <v>119</v>
      </c>
      <c r="AM2" s="1430"/>
      <c r="AN2" s="1323"/>
      <c r="AO2" s="1323" t="s">
        <v>637</v>
      </c>
      <c r="AP2" s="1422" t="s">
        <v>639</v>
      </c>
      <c r="AQ2" s="1422"/>
      <c r="AR2" s="1422"/>
      <c r="AS2" s="1422"/>
      <c r="AT2" s="1422"/>
      <c r="AU2" s="1422"/>
      <c r="AV2" s="1422"/>
      <c r="AW2" s="1422"/>
      <c r="AX2" s="1422"/>
      <c r="AY2" s="1422"/>
      <c r="AZ2" s="1422"/>
      <c r="BA2" s="1422"/>
      <c r="BB2" s="1422"/>
      <c r="BC2" s="1422"/>
      <c r="BD2" s="1422"/>
      <c r="BE2" s="1422"/>
      <c r="BF2" s="1323" t="s">
        <v>579</v>
      </c>
    </row>
    <row r="3" spans="2:64" s="1218" customFormat="1" ht="20.25" customHeight="1">
      <c r="G3" s="1284"/>
      <c r="J3" s="1284"/>
      <c r="L3" s="1323"/>
      <c r="M3" s="1323"/>
      <c r="N3" s="1323"/>
      <c r="O3" s="1323"/>
      <c r="P3" s="1323"/>
      <c r="Q3" s="1323"/>
      <c r="R3" s="1323"/>
      <c r="Z3" s="1275"/>
      <c r="AA3" s="1275"/>
      <c r="AB3" s="1275"/>
      <c r="AC3" s="1428"/>
      <c r="AD3" s="1275"/>
      <c r="BA3" s="1478" t="s">
        <v>212</v>
      </c>
      <c r="BB3" s="1490" t="s">
        <v>403</v>
      </c>
      <c r="BC3" s="1504"/>
      <c r="BD3" s="1504"/>
      <c r="BE3" s="1516"/>
      <c r="BF3" s="1323"/>
    </row>
    <row r="4" spans="2:64" s="1218" customFormat="1" ht="18.75">
      <c r="G4" s="1284"/>
      <c r="J4" s="1284"/>
      <c r="L4" s="1323"/>
      <c r="M4" s="1323"/>
      <c r="N4" s="1323"/>
      <c r="O4" s="1323"/>
      <c r="P4" s="1323"/>
      <c r="Q4" s="1323"/>
      <c r="R4" s="1323"/>
      <c r="Z4" s="1423"/>
      <c r="AA4" s="1423"/>
      <c r="AG4" s="1217"/>
      <c r="AH4" s="1217"/>
      <c r="AI4" s="1217"/>
      <c r="AJ4" s="1217"/>
      <c r="AK4" s="1217"/>
      <c r="AL4" s="1217"/>
      <c r="AM4" s="1217"/>
      <c r="AN4" s="1217"/>
      <c r="AO4" s="1217"/>
      <c r="AP4" s="1217"/>
      <c r="AQ4" s="1217"/>
      <c r="AR4" s="1217"/>
      <c r="AS4" s="1217"/>
      <c r="AT4" s="1217"/>
      <c r="AU4" s="1217"/>
      <c r="AV4" s="1217"/>
      <c r="AW4" s="1217"/>
      <c r="AX4" s="1217"/>
      <c r="AY4" s="1217"/>
      <c r="AZ4" s="1217"/>
      <c r="BA4" s="1478" t="s">
        <v>641</v>
      </c>
      <c r="BB4" s="1490" t="s">
        <v>642</v>
      </c>
      <c r="BC4" s="1504"/>
      <c r="BD4" s="1504"/>
      <c r="BE4" s="1516"/>
      <c r="BF4" s="1309"/>
    </row>
    <row r="5" spans="2:64" s="1218" customFormat="1" ht="6.75" customHeight="1">
      <c r="C5" s="1217"/>
      <c r="D5" s="1217"/>
      <c r="E5" s="1217"/>
      <c r="F5" s="1217"/>
      <c r="G5" s="1235"/>
      <c r="H5" s="1217"/>
      <c r="I5" s="1217"/>
      <c r="J5" s="1235"/>
      <c r="K5" s="1217"/>
      <c r="L5" s="1309"/>
      <c r="M5" s="1309"/>
      <c r="N5" s="1309"/>
      <c r="O5" s="1309"/>
      <c r="P5" s="1309"/>
      <c r="Q5" s="1309"/>
      <c r="R5" s="1309"/>
      <c r="S5" s="1217"/>
      <c r="T5" s="1217"/>
      <c r="U5" s="1217"/>
      <c r="V5" s="1217"/>
      <c r="W5" s="1217"/>
      <c r="X5" s="1217"/>
      <c r="Y5" s="1217"/>
      <c r="Z5" s="1313"/>
      <c r="AA5" s="1313"/>
      <c r="AB5" s="1217"/>
      <c r="AC5" s="1217"/>
      <c r="AD5" s="1217"/>
      <c r="AE5" s="1217"/>
      <c r="AG5" s="1217"/>
      <c r="AH5" s="1217"/>
      <c r="AI5" s="1217"/>
      <c r="AJ5" s="1217"/>
      <c r="AK5" s="1217"/>
      <c r="AL5" s="1217"/>
      <c r="AM5" s="1217"/>
      <c r="AN5" s="1217"/>
      <c r="AO5" s="1217"/>
      <c r="AP5" s="1217"/>
      <c r="AQ5" s="1217"/>
      <c r="AR5" s="1217"/>
      <c r="AS5" s="1217"/>
      <c r="AT5" s="1217"/>
      <c r="AU5" s="1217"/>
      <c r="AV5" s="1217"/>
      <c r="AW5" s="1217"/>
      <c r="AX5" s="1217"/>
      <c r="AY5" s="1217"/>
      <c r="AZ5" s="1217"/>
      <c r="BA5" s="1217"/>
      <c r="BB5" s="1217"/>
      <c r="BC5" s="1217"/>
      <c r="BD5" s="1217"/>
      <c r="BE5" s="1309"/>
      <c r="BF5" s="1309"/>
    </row>
    <row r="6" spans="2:64" s="1218" customFormat="1" ht="20.25" customHeight="1">
      <c r="C6" s="1217"/>
      <c r="D6" s="1217"/>
      <c r="E6" s="1217"/>
      <c r="F6" s="1217"/>
      <c r="G6" s="1235"/>
      <c r="H6" s="1217"/>
      <c r="I6" s="1217"/>
      <c r="J6" s="1235"/>
      <c r="K6" s="1217"/>
      <c r="L6" s="1309"/>
      <c r="M6" s="1309"/>
      <c r="N6" s="1309"/>
      <c r="O6" s="1309"/>
      <c r="P6" s="1309"/>
      <c r="Q6" s="1309"/>
      <c r="R6" s="1309"/>
      <c r="S6" s="1217"/>
      <c r="T6" s="1217"/>
      <c r="U6" s="1217"/>
      <c r="V6" s="1217"/>
      <c r="W6" s="1217"/>
      <c r="X6" s="1217"/>
      <c r="Y6" s="1217"/>
      <c r="Z6" s="1313"/>
      <c r="AA6" s="1313"/>
      <c r="AB6" s="1217"/>
      <c r="AC6" s="1217"/>
      <c r="AD6" s="1217"/>
      <c r="AE6" s="1217"/>
      <c r="AG6" s="1217"/>
      <c r="AH6" s="1217"/>
      <c r="AI6" s="1217"/>
      <c r="AJ6" s="1217"/>
      <c r="AK6" s="1217"/>
      <c r="AL6" s="1217" t="s">
        <v>485</v>
      </c>
      <c r="AM6" s="1217"/>
      <c r="AN6" s="1217"/>
      <c r="AO6" s="1217"/>
      <c r="AP6" s="1217"/>
      <c r="AQ6" s="1217"/>
      <c r="AR6" s="1217"/>
      <c r="AS6" s="1217"/>
      <c r="AT6" s="1220"/>
      <c r="AU6" s="1220"/>
      <c r="AV6" s="1435"/>
      <c r="AW6" s="1217"/>
      <c r="AX6" s="1444">
        <v>40</v>
      </c>
      <c r="AY6" s="1458"/>
      <c r="AZ6" s="1435" t="s">
        <v>643</v>
      </c>
      <c r="BA6" s="1217"/>
      <c r="BB6" s="1444">
        <v>160</v>
      </c>
      <c r="BC6" s="1458"/>
      <c r="BD6" s="1435" t="s">
        <v>644</v>
      </c>
      <c r="BE6" s="1217"/>
      <c r="BF6" s="1309"/>
    </row>
    <row r="7" spans="2:64" s="1218" customFormat="1" ht="6.75" customHeight="1">
      <c r="C7" s="1217"/>
      <c r="D7" s="1217"/>
      <c r="E7" s="1217"/>
      <c r="F7" s="1217"/>
      <c r="G7" s="1235"/>
      <c r="H7" s="1217"/>
      <c r="I7" s="1217"/>
      <c r="J7" s="1235"/>
      <c r="K7" s="1217"/>
      <c r="L7" s="1309"/>
      <c r="M7" s="1309"/>
      <c r="N7" s="1309"/>
      <c r="O7" s="1309"/>
      <c r="P7" s="1309"/>
      <c r="Q7" s="1309"/>
      <c r="R7" s="1309"/>
      <c r="S7" s="1217"/>
      <c r="T7" s="1217"/>
      <c r="U7" s="1217"/>
      <c r="V7" s="1217"/>
      <c r="W7" s="1217"/>
      <c r="X7" s="1217"/>
      <c r="Y7" s="1217"/>
      <c r="Z7" s="1313"/>
      <c r="AA7" s="1313"/>
      <c r="AB7" s="1217"/>
      <c r="AC7" s="1217"/>
      <c r="AD7" s="1217"/>
      <c r="AE7" s="1217"/>
      <c r="AG7" s="1217"/>
      <c r="AH7" s="1217"/>
      <c r="AI7" s="1217"/>
      <c r="AJ7" s="1217"/>
      <c r="AK7" s="1217"/>
      <c r="AL7" s="1217"/>
      <c r="AM7" s="1217"/>
      <c r="AN7" s="1217"/>
      <c r="AO7" s="1217"/>
      <c r="AP7" s="1217"/>
      <c r="AQ7" s="1217"/>
      <c r="AR7" s="1217"/>
      <c r="AS7" s="1217"/>
      <c r="AT7" s="1217"/>
      <c r="AU7" s="1217"/>
      <c r="AV7" s="1217"/>
      <c r="AW7" s="1217"/>
      <c r="AX7" s="1217"/>
      <c r="AY7" s="1217"/>
      <c r="AZ7" s="1217"/>
      <c r="BA7" s="1217"/>
      <c r="BB7" s="1217"/>
      <c r="BC7" s="1217"/>
      <c r="BD7" s="1217"/>
      <c r="BE7" s="1309"/>
      <c r="BF7" s="1309"/>
    </row>
    <row r="8" spans="2:64" s="1218" customFormat="1" ht="20.25" customHeight="1">
      <c r="B8" s="169"/>
      <c r="C8" s="169"/>
      <c r="D8" s="169"/>
      <c r="E8" s="169"/>
      <c r="F8" s="169"/>
      <c r="G8" s="1285"/>
      <c r="H8" s="1285"/>
      <c r="I8" s="1285"/>
      <c r="J8" s="169"/>
      <c r="K8" s="169"/>
      <c r="L8" s="1285"/>
      <c r="M8" s="1285"/>
      <c r="N8" s="1285"/>
      <c r="O8" s="169"/>
      <c r="P8" s="1285"/>
      <c r="Q8" s="1285"/>
      <c r="R8" s="1285"/>
      <c r="S8" s="1382"/>
      <c r="T8" s="1396"/>
      <c r="U8" s="1396"/>
      <c r="V8" s="168"/>
      <c r="Z8" s="1313"/>
      <c r="AA8" s="1427"/>
      <c r="AB8" s="1235"/>
      <c r="AC8" s="1313"/>
      <c r="AD8" s="1313"/>
      <c r="AE8" s="1313"/>
      <c r="AF8" s="1423"/>
      <c r="AG8" s="1314"/>
      <c r="AH8" s="1314"/>
      <c r="AI8" s="1314"/>
      <c r="AJ8" s="1217"/>
      <c r="AK8" s="1309"/>
      <c r="AL8" s="1427"/>
      <c r="AM8" s="1427"/>
      <c r="AN8" s="1235"/>
      <c r="AO8" s="1220"/>
      <c r="AP8" s="1220"/>
      <c r="AQ8" s="1220"/>
      <c r="AR8" s="333"/>
      <c r="AS8" s="333"/>
      <c r="AT8" s="1217"/>
      <c r="AU8" s="1220"/>
      <c r="AV8" s="1220"/>
      <c r="AW8" s="169"/>
      <c r="AX8" s="1217"/>
      <c r="AY8" s="1217" t="s">
        <v>248</v>
      </c>
      <c r="AZ8" s="1217"/>
      <c r="BA8" s="1217"/>
      <c r="BB8" s="1491">
        <f>DAY(EOMONTH(DATE(AC2,AG2,1),0))</f>
        <v>30</v>
      </c>
      <c r="BC8" s="1505"/>
      <c r="BD8" s="1217" t="s">
        <v>394</v>
      </c>
      <c r="BE8" s="1217"/>
      <c r="BF8" s="1217"/>
      <c r="BJ8" s="1323"/>
      <c r="BK8" s="1323"/>
      <c r="BL8" s="1323"/>
    </row>
    <row r="9" spans="2:64" s="1218" customFormat="1" ht="6" customHeight="1">
      <c r="B9" s="1220"/>
      <c r="C9" s="1220"/>
      <c r="D9" s="1220"/>
      <c r="E9" s="1220"/>
      <c r="F9" s="1220"/>
      <c r="G9" s="169"/>
      <c r="H9" s="1285"/>
      <c r="I9" s="1220"/>
      <c r="J9" s="1220"/>
      <c r="K9" s="1220"/>
      <c r="L9" s="169"/>
      <c r="M9" s="1285"/>
      <c r="N9" s="1220"/>
      <c r="O9" s="1220"/>
      <c r="P9" s="169"/>
      <c r="Q9" s="1220"/>
      <c r="R9" s="1220"/>
      <c r="S9" s="1220"/>
      <c r="T9" s="1220"/>
      <c r="U9" s="1220"/>
      <c r="V9" s="1220"/>
      <c r="Z9" s="1217"/>
      <c r="AA9" s="1217"/>
      <c r="AB9" s="1217"/>
      <c r="AC9" s="1217"/>
      <c r="AD9" s="1217"/>
      <c r="AE9" s="1217"/>
      <c r="AG9" s="1313"/>
      <c r="AH9" s="1217"/>
      <c r="AI9" s="1217"/>
      <c r="AJ9" s="1314"/>
      <c r="AK9" s="1217"/>
      <c r="AL9" s="1217"/>
      <c r="AM9" s="1217"/>
      <c r="AN9" s="1217"/>
      <c r="AO9" s="1217"/>
      <c r="AP9" s="1217"/>
      <c r="AQ9" s="1313"/>
      <c r="AR9" s="1313"/>
      <c r="AS9" s="1313"/>
      <c r="AT9" s="1217"/>
      <c r="AU9" s="1217"/>
      <c r="AV9" s="1217"/>
      <c r="AW9" s="1217"/>
      <c r="AX9" s="1217"/>
      <c r="AY9" s="1217"/>
      <c r="AZ9" s="1217"/>
      <c r="BA9" s="1217"/>
      <c r="BB9" s="1217"/>
      <c r="BC9" s="1217"/>
      <c r="BD9" s="1217"/>
      <c r="BE9" s="1217"/>
      <c r="BF9" s="1217"/>
      <c r="BJ9" s="1323"/>
      <c r="BK9" s="1323"/>
      <c r="BL9" s="1323"/>
    </row>
    <row r="10" spans="2:64" s="1218" customFormat="1" ht="18.75">
      <c r="B10" s="169"/>
      <c r="C10" s="169"/>
      <c r="D10" s="169"/>
      <c r="E10" s="169"/>
      <c r="F10" s="169"/>
      <c r="G10" s="1285"/>
      <c r="H10" s="1285"/>
      <c r="I10" s="1285"/>
      <c r="J10" s="169"/>
      <c r="K10" s="169"/>
      <c r="L10" s="1285"/>
      <c r="M10" s="1285"/>
      <c r="N10" s="1285"/>
      <c r="O10" s="169"/>
      <c r="P10" s="1285"/>
      <c r="Q10" s="1285"/>
      <c r="R10" s="1285"/>
      <c r="S10" s="1382"/>
      <c r="T10" s="1396"/>
      <c r="U10" s="1396"/>
      <c r="V10" s="168"/>
      <c r="Z10" s="1313"/>
      <c r="AA10" s="1427"/>
      <c r="AB10" s="1235"/>
      <c r="AC10" s="1313"/>
      <c r="AD10" s="1313"/>
      <c r="AE10" s="1313"/>
      <c r="AG10" s="1314"/>
      <c r="AH10" s="1314"/>
      <c r="AI10" s="1314"/>
      <c r="AJ10" s="1217"/>
      <c r="AK10" s="1309"/>
      <c r="AL10" s="1427"/>
      <c r="AM10" s="1217"/>
      <c r="AN10" s="1217"/>
      <c r="AO10" s="1431"/>
      <c r="AP10" s="1431"/>
      <c r="AQ10" s="1431"/>
      <c r="AR10" s="1435"/>
      <c r="AS10" s="1313"/>
      <c r="AT10" s="1313"/>
      <c r="AU10" s="1313"/>
      <c r="AV10" s="1217"/>
      <c r="AW10" s="1217"/>
      <c r="AX10" s="337"/>
      <c r="AY10" s="337"/>
      <c r="AZ10" s="1309" t="s">
        <v>646</v>
      </c>
      <c r="BA10" s="1217"/>
      <c r="BB10" s="1444">
        <v>1</v>
      </c>
      <c r="BC10" s="1506"/>
      <c r="BD10" s="1458"/>
      <c r="BE10" s="1517" t="s">
        <v>348</v>
      </c>
      <c r="BF10" s="1217"/>
      <c r="BJ10" s="1323"/>
      <c r="BK10" s="1323"/>
      <c r="BL10" s="1323"/>
    </row>
    <row r="11" spans="2:64" s="1218" customFormat="1" ht="6" customHeight="1">
      <c r="B11" s="1220"/>
      <c r="C11" s="1220"/>
      <c r="D11" s="1220"/>
      <c r="E11" s="1220"/>
      <c r="F11" s="1275"/>
      <c r="G11" s="1220"/>
      <c r="H11" s="1220"/>
      <c r="I11" s="1220"/>
      <c r="J11" s="1220"/>
      <c r="K11" s="169"/>
      <c r="L11" s="1285"/>
      <c r="M11" s="1220"/>
      <c r="N11" s="1220"/>
      <c r="O11" s="169"/>
      <c r="P11" s="1220"/>
      <c r="Q11" s="1220"/>
      <c r="R11" s="1220"/>
      <c r="S11" s="1220"/>
      <c r="T11" s="1220"/>
      <c r="U11" s="1220"/>
      <c r="V11" s="1275"/>
      <c r="Z11" s="1217"/>
      <c r="AA11" s="1217"/>
      <c r="AB11" s="1217"/>
      <c r="AC11" s="1217"/>
      <c r="AD11" s="1217"/>
      <c r="AE11" s="1217"/>
      <c r="AG11" s="1313"/>
      <c r="AH11" s="1314"/>
      <c r="AI11" s="1217"/>
      <c r="AJ11" s="1314"/>
      <c r="AK11" s="1217"/>
      <c r="AL11" s="1217"/>
      <c r="AM11" s="1217"/>
      <c r="AN11" s="1217"/>
      <c r="AO11" s="1220"/>
      <c r="AP11" s="1220"/>
      <c r="AQ11" s="169"/>
      <c r="AR11" s="357"/>
      <c r="AS11" s="1313"/>
      <c r="AT11" s="1313"/>
      <c r="AU11" s="1313"/>
      <c r="AV11" s="1217"/>
      <c r="AW11" s="1217"/>
      <c r="AX11" s="337"/>
      <c r="AY11" s="337"/>
      <c r="AZ11" s="1217"/>
      <c r="BA11" s="1217"/>
      <c r="BB11" s="1313"/>
      <c r="BC11" s="1313"/>
      <c r="BD11" s="1313"/>
      <c r="BE11" s="1517"/>
      <c r="BF11" s="1217"/>
      <c r="BJ11" s="1323"/>
      <c r="BK11" s="1323"/>
      <c r="BL11" s="1323"/>
    </row>
    <row r="12" spans="2:64" s="1218" customFormat="1" ht="20.25" customHeight="1">
      <c r="B12" s="1219"/>
      <c r="C12" s="1219"/>
      <c r="D12" s="1219"/>
      <c r="E12" s="1219"/>
      <c r="F12" s="1219"/>
      <c r="G12" s="1219"/>
      <c r="H12" s="1219"/>
      <c r="I12" s="1219"/>
      <c r="J12" s="1219"/>
      <c r="K12" s="1219"/>
      <c r="L12" s="1219"/>
      <c r="M12" s="1219"/>
      <c r="N12" s="1219"/>
      <c r="O12" s="1219"/>
      <c r="P12" s="1219"/>
      <c r="Q12" s="1219"/>
      <c r="R12" s="1219"/>
      <c r="S12" s="1219"/>
      <c r="T12" s="1219"/>
      <c r="U12" s="1219"/>
      <c r="V12" s="1219"/>
      <c r="Z12" s="169"/>
      <c r="AA12" s="1216"/>
      <c r="AB12" s="1216"/>
      <c r="AC12" s="169"/>
      <c r="AD12" s="1313"/>
      <c r="AE12" s="1313"/>
      <c r="AF12" s="1423"/>
      <c r="AG12" s="1235"/>
      <c r="AH12" s="1314"/>
      <c r="AI12" s="1217"/>
      <c r="AJ12" s="1314"/>
      <c r="AK12" s="1217"/>
      <c r="AL12" s="1217"/>
      <c r="AM12" s="1217"/>
      <c r="AN12" s="1217"/>
      <c r="AO12" s="1432"/>
      <c r="AP12" s="1432"/>
      <c r="AQ12" s="1432"/>
      <c r="AR12" s="1435"/>
      <c r="AS12" s="1313"/>
      <c r="AT12" s="1313"/>
      <c r="AU12" s="1313"/>
      <c r="AV12" s="1217"/>
      <c r="AW12" s="1217"/>
      <c r="AX12" s="337"/>
      <c r="AY12" s="337"/>
      <c r="AZ12" s="1217"/>
      <c r="BA12" s="1217"/>
      <c r="BB12" s="1444">
        <v>1</v>
      </c>
      <c r="BC12" s="1506"/>
      <c r="BD12" s="1458"/>
      <c r="BE12" s="1518" t="s">
        <v>45</v>
      </c>
      <c r="BF12" s="1217"/>
      <c r="BJ12" s="1323"/>
      <c r="BK12" s="1323"/>
      <c r="BL12" s="1323"/>
    </row>
    <row r="13" spans="2:64" s="1218" customFormat="1" ht="6.75" customHeight="1">
      <c r="B13" s="1219"/>
      <c r="C13" s="1219"/>
      <c r="D13" s="1219"/>
      <c r="E13" s="1219"/>
      <c r="F13" s="1219"/>
      <c r="G13" s="1219"/>
      <c r="H13" s="1219"/>
      <c r="I13" s="1219"/>
      <c r="J13" s="1219"/>
      <c r="K13" s="1219"/>
      <c r="L13" s="1219"/>
      <c r="M13" s="1219"/>
      <c r="N13" s="1219"/>
      <c r="O13" s="1219"/>
      <c r="P13" s="1219"/>
      <c r="Q13" s="1219"/>
      <c r="R13" s="1219"/>
      <c r="S13" s="1219"/>
      <c r="T13" s="1219"/>
      <c r="U13" s="1219"/>
      <c r="V13" s="1219"/>
      <c r="Z13" s="1285"/>
      <c r="AA13" s="400"/>
      <c r="AB13" s="400"/>
      <c r="AC13" s="1285"/>
      <c r="AD13" s="1314"/>
      <c r="AE13" s="1314"/>
      <c r="AG13" s="1217"/>
      <c r="AH13" s="1217"/>
      <c r="AI13" s="1217"/>
      <c r="AJ13" s="1217"/>
      <c r="AK13" s="1217"/>
      <c r="AL13" s="1217"/>
      <c r="AM13" s="1217"/>
      <c r="AN13" s="1217"/>
      <c r="AO13" s="1220"/>
      <c r="AP13" s="1220"/>
      <c r="AQ13" s="1220"/>
      <c r="AR13" s="1217"/>
      <c r="AS13" s="1313"/>
      <c r="AT13" s="1313"/>
      <c r="AU13" s="1313"/>
      <c r="AV13" s="1217"/>
      <c r="AW13" s="1217"/>
      <c r="AX13" s="337"/>
      <c r="AY13" s="337"/>
      <c r="AZ13" s="1217"/>
      <c r="BA13" s="1217"/>
      <c r="BB13" s="1313"/>
      <c r="BC13" s="1313"/>
      <c r="BD13" s="1313"/>
      <c r="BE13" s="1517"/>
      <c r="BF13" s="1217"/>
      <c r="BJ13" s="1323"/>
      <c r="BK13" s="1323"/>
      <c r="BL13" s="1323"/>
    </row>
    <row r="14" spans="2:64" s="1218" customFormat="1" ht="18.75">
      <c r="B14" s="1219"/>
      <c r="C14" s="1219"/>
      <c r="D14" s="1219"/>
      <c r="E14" s="1219"/>
      <c r="F14" s="1219"/>
      <c r="G14" s="1219"/>
      <c r="H14" s="1219"/>
      <c r="I14" s="1219"/>
      <c r="J14" s="1219"/>
      <c r="K14" s="1219"/>
      <c r="L14" s="1219"/>
      <c r="M14" s="1219"/>
      <c r="N14" s="1219"/>
      <c r="O14" s="1219"/>
      <c r="P14" s="1219"/>
      <c r="Q14" s="1219"/>
      <c r="R14" s="1219"/>
      <c r="S14" s="1219"/>
      <c r="T14" s="1219"/>
      <c r="U14" s="1219"/>
      <c r="V14" s="1219"/>
      <c r="Z14" s="169"/>
      <c r="AA14" s="1216"/>
      <c r="AB14" s="1216"/>
      <c r="AC14" s="169"/>
      <c r="AD14" s="1313"/>
      <c r="AE14" s="1313"/>
      <c r="AG14" s="1217"/>
      <c r="AH14" s="1217"/>
      <c r="AI14" s="1217"/>
      <c r="AJ14" s="1217"/>
      <c r="AK14" s="1217"/>
      <c r="AL14" s="1217"/>
      <c r="AM14" s="1217"/>
      <c r="AN14" s="1217"/>
      <c r="AO14" s="1220"/>
      <c r="AP14" s="1220"/>
      <c r="AQ14" s="1220"/>
      <c r="AR14" s="1217"/>
      <c r="AS14" s="1313"/>
      <c r="AT14" s="1309" t="s">
        <v>647</v>
      </c>
      <c r="AU14" s="1437">
        <v>0.39583333333333331</v>
      </c>
      <c r="AV14" s="1439"/>
      <c r="AW14" s="1441"/>
      <c r="AX14" s="1313" t="s">
        <v>454</v>
      </c>
      <c r="AY14" s="1437">
        <v>0.6875</v>
      </c>
      <c r="AZ14" s="1439"/>
      <c r="BA14" s="1441"/>
      <c r="BB14" s="1309" t="s">
        <v>305</v>
      </c>
      <c r="BC14" s="1507">
        <f>(AY14-AU14)*24</f>
        <v>7</v>
      </c>
      <c r="BD14" s="1515"/>
      <c r="BE14" s="1235" t="s">
        <v>538</v>
      </c>
      <c r="BF14" s="1313"/>
      <c r="BJ14" s="1323"/>
      <c r="BK14" s="1323"/>
      <c r="BL14" s="1323"/>
    </row>
    <row r="15" spans="2:64" s="1218" customFormat="1" ht="6.75" customHeight="1">
      <c r="C15" s="333"/>
      <c r="D15" s="333"/>
      <c r="E15" s="333"/>
      <c r="F15" s="333"/>
      <c r="G15" s="1217"/>
      <c r="H15" s="1217"/>
      <c r="I15" s="1309"/>
      <c r="J15" s="1313"/>
      <c r="K15" s="1314"/>
      <c r="L15" s="1217"/>
      <c r="M15" s="1217"/>
      <c r="N15" s="1313"/>
      <c r="O15" s="1217"/>
      <c r="P15" s="1217"/>
      <c r="Q15" s="1314"/>
      <c r="R15" s="1217"/>
      <c r="S15" s="1217"/>
      <c r="T15" s="1217"/>
      <c r="U15" s="1217"/>
      <c r="V15" s="1217"/>
      <c r="W15" s="1309"/>
      <c r="X15" s="1313"/>
      <c r="Y15" s="1313"/>
      <c r="Z15" s="1235"/>
      <c r="AA15" s="1313"/>
      <c r="AB15" s="1309"/>
      <c r="AC15" s="1313"/>
      <c r="AD15" s="1314"/>
      <c r="AE15" s="1217"/>
      <c r="AG15" s="1423"/>
      <c r="AH15" s="1429"/>
      <c r="AJ15" s="1429"/>
      <c r="AQ15" s="1423"/>
      <c r="AR15" s="1423"/>
      <c r="AS15" s="1423"/>
      <c r="AT15" s="1423"/>
      <c r="AU15" s="1423"/>
      <c r="AX15" s="1445"/>
      <c r="AY15" s="1445"/>
      <c r="BB15" s="1423"/>
      <c r="BC15" s="1423"/>
      <c r="BD15" s="1423"/>
      <c r="BE15" s="1519"/>
      <c r="BJ15" s="1323"/>
      <c r="BK15" s="1323"/>
      <c r="BL15" s="1323"/>
    </row>
    <row r="16" spans="2:64" ht="8.4499999999999993" customHeight="1">
      <c r="C16" s="400"/>
      <c r="D16" s="400"/>
      <c r="E16" s="400"/>
      <c r="F16" s="400"/>
      <c r="G16" s="400"/>
      <c r="X16" s="400"/>
      <c r="AN16" s="400"/>
      <c r="BE16" s="1520"/>
      <c r="BF16" s="1520"/>
      <c r="BG16" s="1520"/>
    </row>
    <row r="17" spans="2:58" ht="20.25" customHeight="1">
      <c r="B17" s="1221" t="s">
        <v>361</v>
      </c>
      <c r="C17" s="1236" t="s">
        <v>649</v>
      </c>
      <c r="D17" s="1255"/>
      <c r="E17" s="1265"/>
      <c r="F17" s="1265"/>
      <c r="G17" s="1286" t="s">
        <v>650</v>
      </c>
      <c r="H17" s="1298" t="s">
        <v>9</v>
      </c>
      <c r="I17" s="1255"/>
      <c r="J17" s="1255"/>
      <c r="K17" s="1265"/>
      <c r="L17" s="1298" t="s">
        <v>279</v>
      </c>
      <c r="M17" s="1255"/>
      <c r="N17" s="1255"/>
      <c r="O17" s="1342"/>
      <c r="P17" s="1350"/>
      <c r="Q17" s="1359"/>
      <c r="R17" s="1367"/>
      <c r="S17" s="1383" t="s">
        <v>615</v>
      </c>
      <c r="T17" s="1397"/>
      <c r="U17" s="1397"/>
      <c r="V17" s="1397"/>
      <c r="W17" s="1397"/>
      <c r="X17" s="1397"/>
      <c r="Y17" s="1397"/>
      <c r="Z17" s="1397"/>
      <c r="AA17" s="1397"/>
      <c r="AB17" s="1397"/>
      <c r="AC17" s="1397"/>
      <c r="AD17" s="1397"/>
      <c r="AE17" s="1397"/>
      <c r="AF17" s="1397"/>
      <c r="AG17" s="1397"/>
      <c r="AH17" s="1397"/>
      <c r="AI17" s="1397"/>
      <c r="AJ17" s="1397"/>
      <c r="AK17" s="1397"/>
      <c r="AL17" s="1397"/>
      <c r="AM17" s="1397"/>
      <c r="AN17" s="1397"/>
      <c r="AO17" s="1397"/>
      <c r="AP17" s="1397"/>
      <c r="AQ17" s="1397"/>
      <c r="AR17" s="1397"/>
      <c r="AS17" s="1397"/>
      <c r="AT17" s="1397"/>
      <c r="AU17" s="1397"/>
      <c r="AV17" s="1397"/>
      <c r="AW17" s="1442"/>
      <c r="AX17" s="1446" t="str">
        <f>IF(BB3="４週","(11) 1～4週目の勤務時間数合計","(11) 1か月の勤務時間数   合計")</f>
        <v>(11) 1～4週目の勤務時間数合計</v>
      </c>
      <c r="AY17" s="1459"/>
      <c r="AZ17" s="1470" t="s">
        <v>445</v>
      </c>
      <c r="BA17" s="1479"/>
      <c r="BB17" s="1492" t="s">
        <v>651</v>
      </c>
      <c r="BC17" s="1293"/>
      <c r="BD17" s="1293"/>
      <c r="BE17" s="1293"/>
      <c r="BF17" s="1521"/>
    </row>
    <row r="18" spans="2:58" ht="20.25" customHeight="1">
      <c r="B18" s="1222"/>
      <c r="C18" s="1237"/>
      <c r="D18" s="1256"/>
      <c r="E18" s="1266"/>
      <c r="F18" s="1266"/>
      <c r="G18" s="1287"/>
      <c r="H18" s="1299"/>
      <c r="I18" s="1256"/>
      <c r="J18" s="1256"/>
      <c r="K18" s="1266"/>
      <c r="L18" s="1299"/>
      <c r="M18" s="1256"/>
      <c r="N18" s="1256"/>
      <c r="O18" s="1343"/>
      <c r="P18" s="1351"/>
      <c r="Q18" s="1360"/>
      <c r="R18" s="1368"/>
      <c r="S18" s="1384" t="s">
        <v>653</v>
      </c>
      <c r="T18" s="1398"/>
      <c r="U18" s="1398"/>
      <c r="V18" s="1398"/>
      <c r="W18" s="1398"/>
      <c r="X18" s="1398"/>
      <c r="Y18" s="1410"/>
      <c r="Z18" s="1384" t="s">
        <v>65</v>
      </c>
      <c r="AA18" s="1398"/>
      <c r="AB18" s="1398"/>
      <c r="AC18" s="1398"/>
      <c r="AD18" s="1398"/>
      <c r="AE18" s="1398"/>
      <c r="AF18" s="1410"/>
      <c r="AG18" s="1384" t="s">
        <v>129</v>
      </c>
      <c r="AH18" s="1398"/>
      <c r="AI18" s="1398"/>
      <c r="AJ18" s="1398"/>
      <c r="AK18" s="1398"/>
      <c r="AL18" s="1398"/>
      <c r="AM18" s="1410"/>
      <c r="AN18" s="1384" t="s">
        <v>562</v>
      </c>
      <c r="AO18" s="1398"/>
      <c r="AP18" s="1398"/>
      <c r="AQ18" s="1398"/>
      <c r="AR18" s="1398"/>
      <c r="AS18" s="1398"/>
      <c r="AT18" s="1410"/>
      <c r="AU18" s="1438" t="s">
        <v>654</v>
      </c>
      <c r="AV18" s="1440"/>
      <c r="AW18" s="1443"/>
      <c r="AX18" s="1447"/>
      <c r="AY18" s="1460"/>
      <c r="AZ18" s="1471"/>
      <c r="BA18" s="1480"/>
      <c r="BB18" s="1233"/>
      <c r="BC18" s="387"/>
      <c r="BD18" s="387"/>
      <c r="BE18" s="387"/>
      <c r="BF18" s="1321"/>
    </row>
    <row r="19" spans="2:58" ht="20.25" customHeight="1">
      <c r="B19" s="1222"/>
      <c r="C19" s="1237"/>
      <c r="D19" s="1256"/>
      <c r="E19" s="1266"/>
      <c r="F19" s="1266"/>
      <c r="G19" s="1287"/>
      <c r="H19" s="1299"/>
      <c r="I19" s="1256"/>
      <c r="J19" s="1256"/>
      <c r="K19" s="1266"/>
      <c r="L19" s="1299"/>
      <c r="M19" s="1256"/>
      <c r="N19" s="1256"/>
      <c r="O19" s="1343"/>
      <c r="P19" s="1351"/>
      <c r="Q19" s="1360"/>
      <c r="R19" s="1368"/>
      <c r="S19" s="1385">
        <v>1</v>
      </c>
      <c r="T19" s="1399">
        <v>2</v>
      </c>
      <c r="U19" s="1399">
        <v>3</v>
      </c>
      <c r="V19" s="1399">
        <v>4</v>
      </c>
      <c r="W19" s="1399">
        <v>5</v>
      </c>
      <c r="X19" s="1399">
        <v>6</v>
      </c>
      <c r="Y19" s="1411">
        <v>7</v>
      </c>
      <c r="Z19" s="1385">
        <v>8</v>
      </c>
      <c r="AA19" s="1399">
        <v>9</v>
      </c>
      <c r="AB19" s="1399">
        <v>10</v>
      </c>
      <c r="AC19" s="1399">
        <v>11</v>
      </c>
      <c r="AD19" s="1399">
        <v>12</v>
      </c>
      <c r="AE19" s="1399">
        <v>13</v>
      </c>
      <c r="AF19" s="1411">
        <v>14</v>
      </c>
      <c r="AG19" s="358">
        <v>15</v>
      </c>
      <c r="AH19" s="1399">
        <v>16</v>
      </c>
      <c r="AI19" s="1399">
        <v>17</v>
      </c>
      <c r="AJ19" s="1399">
        <v>18</v>
      </c>
      <c r="AK19" s="1399">
        <v>19</v>
      </c>
      <c r="AL19" s="1399">
        <v>20</v>
      </c>
      <c r="AM19" s="1411">
        <v>21</v>
      </c>
      <c r="AN19" s="1385">
        <v>22</v>
      </c>
      <c r="AO19" s="1399">
        <v>23</v>
      </c>
      <c r="AP19" s="1399">
        <v>24</v>
      </c>
      <c r="AQ19" s="1399">
        <v>25</v>
      </c>
      <c r="AR19" s="1399">
        <v>26</v>
      </c>
      <c r="AS19" s="1399">
        <v>27</v>
      </c>
      <c r="AT19" s="1411">
        <v>28</v>
      </c>
      <c r="AU19" s="1385" t="str">
        <f>IF($BB$3="暦月",IF(DAY(DATE($AC$2,$AG$2,29))=29,29,""),"")</f>
        <v/>
      </c>
      <c r="AV19" s="1399" t="str">
        <f>IF($BB$3="暦月",IF(DAY(DATE($AC$2,$AG$2,30))=30,30,""),"")</f>
        <v/>
      </c>
      <c r="AW19" s="1411" t="str">
        <f>IF($BB$3="暦月",IF(DAY(DATE($AC$2,$AG$2,31))=31,31,""),"")</f>
        <v/>
      </c>
      <c r="AX19" s="1447"/>
      <c r="AY19" s="1460"/>
      <c r="AZ19" s="1471"/>
      <c r="BA19" s="1480"/>
      <c r="BB19" s="1233"/>
      <c r="BC19" s="387"/>
      <c r="BD19" s="387"/>
      <c r="BE19" s="387"/>
      <c r="BF19" s="1321"/>
    </row>
    <row r="20" spans="2:58" ht="20.25" hidden="1" customHeight="1">
      <c r="B20" s="1222"/>
      <c r="C20" s="1237"/>
      <c r="D20" s="1256"/>
      <c r="E20" s="1266"/>
      <c r="F20" s="1266"/>
      <c r="G20" s="1287"/>
      <c r="H20" s="1299"/>
      <c r="I20" s="1256"/>
      <c r="J20" s="1256"/>
      <c r="K20" s="1266"/>
      <c r="L20" s="1299"/>
      <c r="M20" s="1256"/>
      <c r="N20" s="1256"/>
      <c r="O20" s="1343"/>
      <c r="P20" s="1351"/>
      <c r="Q20" s="1360"/>
      <c r="R20" s="1368"/>
      <c r="S20" s="1385">
        <f>WEEKDAY(DATE($AC$2,$AG$2,1))</f>
        <v>2</v>
      </c>
      <c r="T20" s="1399">
        <f>WEEKDAY(DATE($AC$2,$AG$2,2))</f>
        <v>3</v>
      </c>
      <c r="U20" s="1399">
        <f>WEEKDAY(DATE($AC$2,$AG$2,3))</f>
        <v>4</v>
      </c>
      <c r="V20" s="1399">
        <f>WEEKDAY(DATE($AC$2,$AG$2,4))</f>
        <v>5</v>
      </c>
      <c r="W20" s="1399">
        <f>WEEKDAY(DATE($AC$2,$AG$2,5))</f>
        <v>6</v>
      </c>
      <c r="X20" s="1399">
        <f>WEEKDAY(DATE($AC$2,$AG$2,6))</f>
        <v>7</v>
      </c>
      <c r="Y20" s="1411">
        <f>WEEKDAY(DATE($AC$2,$AG$2,7))</f>
        <v>1</v>
      </c>
      <c r="Z20" s="1385">
        <f>WEEKDAY(DATE($AC$2,$AG$2,8))</f>
        <v>2</v>
      </c>
      <c r="AA20" s="1399">
        <f>WEEKDAY(DATE($AC$2,$AG$2,9))</f>
        <v>3</v>
      </c>
      <c r="AB20" s="1399">
        <f>WEEKDAY(DATE($AC$2,$AG$2,10))</f>
        <v>4</v>
      </c>
      <c r="AC20" s="1399">
        <f>WEEKDAY(DATE($AC$2,$AG$2,11))</f>
        <v>5</v>
      </c>
      <c r="AD20" s="1399">
        <f>WEEKDAY(DATE($AC$2,$AG$2,12))</f>
        <v>6</v>
      </c>
      <c r="AE20" s="1399">
        <f>WEEKDAY(DATE($AC$2,$AG$2,13))</f>
        <v>7</v>
      </c>
      <c r="AF20" s="1411">
        <f>WEEKDAY(DATE($AC$2,$AG$2,14))</f>
        <v>1</v>
      </c>
      <c r="AG20" s="1385">
        <f>WEEKDAY(DATE($AC$2,$AG$2,15))</f>
        <v>2</v>
      </c>
      <c r="AH20" s="1399">
        <f>WEEKDAY(DATE($AC$2,$AG$2,16))</f>
        <v>3</v>
      </c>
      <c r="AI20" s="1399">
        <f>WEEKDAY(DATE($AC$2,$AG$2,17))</f>
        <v>4</v>
      </c>
      <c r="AJ20" s="1399">
        <f>WEEKDAY(DATE($AC$2,$AG$2,18))</f>
        <v>5</v>
      </c>
      <c r="AK20" s="1399">
        <f>WEEKDAY(DATE($AC$2,$AG$2,19))</f>
        <v>6</v>
      </c>
      <c r="AL20" s="1399">
        <f>WEEKDAY(DATE($AC$2,$AG$2,20))</f>
        <v>7</v>
      </c>
      <c r="AM20" s="1411">
        <f>WEEKDAY(DATE($AC$2,$AG$2,21))</f>
        <v>1</v>
      </c>
      <c r="AN20" s="1385">
        <f>WEEKDAY(DATE($AC$2,$AG$2,22))</f>
        <v>2</v>
      </c>
      <c r="AO20" s="1399">
        <f>WEEKDAY(DATE($AC$2,$AG$2,23))</f>
        <v>3</v>
      </c>
      <c r="AP20" s="1399">
        <f>WEEKDAY(DATE($AC$2,$AG$2,24))</f>
        <v>4</v>
      </c>
      <c r="AQ20" s="1399">
        <f>WEEKDAY(DATE($AC$2,$AG$2,25))</f>
        <v>5</v>
      </c>
      <c r="AR20" s="1399">
        <f>WEEKDAY(DATE($AC$2,$AG$2,26))</f>
        <v>6</v>
      </c>
      <c r="AS20" s="1399">
        <f>WEEKDAY(DATE($AC$2,$AG$2,27))</f>
        <v>7</v>
      </c>
      <c r="AT20" s="1411">
        <f>WEEKDAY(DATE($AC$2,$AG$2,28))</f>
        <v>1</v>
      </c>
      <c r="AU20" s="1385">
        <f>IF(AU19=29,WEEKDAY(DATE($AC$2,$AG$2,29)),0)</f>
        <v>0</v>
      </c>
      <c r="AV20" s="1399">
        <f>IF(AV19=30,WEEKDAY(DATE($AC$2,$AG$2,30)),0)</f>
        <v>0</v>
      </c>
      <c r="AW20" s="1411">
        <f>IF(AW19=31,WEEKDAY(DATE($AC$2,$AG$2,31)),0)</f>
        <v>0</v>
      </c>
      <c r="AX20" s="1447"/>
      <c r="AY20" s="1460"/>
      <c r="AZ20" s="1471"/>
      <c r="BA20" s="1480"/>
      <c r="BB20" s="1233"/>
      <c r="BC20" s="387"/>
      <c r="BD20" s="387"/>
      <c r="BE20" s="387"/>
      <c r="BF20" s="1321"/>
    </row>
    <row r="21" spans="2:58" ht="22.5" customHeight="1">
      <c r="B21" s="1223"/>
      <c r="C21" s="1238"/>
      <c r="D21" s="1257"/>
      <c r="E21" s="1267"/>
      <c r="F21" s="1267"/>
      <c r="G21" s="1288"/>
      <c r="H21" s="1300"/>
      <c r="I21" s="1257"/>
      <c r="J21" s="1257"/>
      <c r="K21" s="1267"/>
      <c r="L21" s="1300"/>
      <c r="M21" s="1257"/>
      <c r="N21" s="1257"/>
      <c r="O21" s="1344"/>
      <c r="P21" s="1352"/>
      <c r="Q21" s="1361"/>
      <c r="R21" s="1369"/>
      <c r="S21" s="1386" t="str">
        <f t="shared" ref="S21:AT21" si="0">IF(S20=1,"日",IF(S20=2,"月",IF(S20=3,"火",IF(S20=4,"水",IF(S20=5,"木",IF(S20=6,"金","土"))))))</f>
        <v>月</v>
      </c>
      <c r="T21" s="1400" t="str">
        <f t="shared" si="0"/>
        <v>火</v>
      </c>
      <c r="U21" s="1400" t="str">
        <f t="shared" si="0"/>
        <v>水</v>
      </c>
      <c r="V21" s="1400" t="str">
        <f t="shared" si="0"/>
        <v>木</v>
      </c>
      <c r="W21" s="1400" t="str">
        <f t="shared" si="0"/>
        <v>金</v>
      </c>
      <c r="X21" s="1400" t="str">
        <f t="shared" si="0"/>
        <v>土</v>
      </c>
      <c r="Y21" s="1412" t="str">
        <f t="shared" si="0"/>
        <v>日</v>
      </c>
      <c r="Z21" s="1386" t="str">
        <f t="shared" si="0"/>
        <v>月</v>
      </c>
      <c r="AA21" s="1400" t="str">
        <f t="shared" si="0"/>
        <v>火</v>
      </c>
      <c r="AB21" s="1400" t="str">
        <f t="shared" si="0"/>
        <v>水</v>
      </c>
      <c r="AC21" s="1400" t="str">
        <f t="shared" si="0"/>
        <v>木</v>
      </c>
      <c r="AD21" s="1400" t="str">
        <f t="shared" si="0"/>
        <v>金</v>
      </c>
      <c r="AE21" s="1400" t="str">
        <f t="shared" si="0"/>
        <v>土</v>
      </c>
      <c r="AF21" s="1412" t="str">
        <f t="shared" si="0"/>
        <v>日</v>
      </c>
      <c r="AG21" s="1386" t="str">
        <f t="shared" si="0"/>
        <v>月</v>
      </c>
      <c r="AH21" s="1400" t="str">
        <f t="shared" si="0"/>
        <v>火</v>
      </c>
      <c r="AI21" s="1400" t="str">
        <f t="shared" si="0"/>
        <v>水</v>
      </c>
      <c r="AJ21" s="1400" t="str">
        <f t="shared" si="0"/>
        <v>木</v>
      </c>
      <c r="AK21" s="1400" t="str">
        <f t="shared" si="0"/>
        <v>金</v>
      </c>
      <c r="AL21" s="1400" t="str">
        <f t="shared" si="0"/>
        <v>土</v>
      </c>
      <c r="AM21" s="1412" t="str">
        <f t="shared" si="0"/>
        <v>日</v>
      </c>
      <c r="AN21" s="1386" t="str">
        <f t="shared" si="0"/>
        <v>月</v>
      </c>
      <c r="AO21" s="1400" t="str">
        <f t="shared" si="0"/>
        <v>火</v>
      </c>
      <c r="AP21" s="1400" t="str">
        <f t="shared" si="0"/>
        <v>水</v>
      </c>
      <c r="AQ21" s="1400" t="str">
        <f t="shared" si="0"/>
        <v>木</v>
      </c>
      <c r="AR21" s="1400" t="str">
        <f t="shared" si="0"/>
        <v>金</v>
      </c>
      <c r="AS21" s="1400" t="str">
        <f t="shared" si="0"/>
        <v>土</v>
      </c>
      <c r="AT21" s="1412" t="str">
        <f t="shared" si="0"/>
        <v>日</v>
      </c>
      <c r="AU21" s="1400" t="str">
        <f>IF(AU20=1,"日",IF(AU20=2,"月",IF(AU20=3,"火",IF(AU20=4,"水",IF(AU20=5,"木",IF(AU20=6,"金",IF(AU20=0,"","土")))))))</f>
        <v/>
      </c>
      <c r="AV21" s="1400" t="str">
        <f>IF(AV20=1,"日",IF(AV20=2,"月",IF(AV20=3,"火",IF(AV20=4,"水",IF(AV20=5,"木",IF(AV20=6,"金",IF(AV20=0,"","土")))))))</f>
        <v/>
      </c>
      <c r="AW21" s="1400" t="str">
        <f>IF(AW20=1,"日",IF(AW20=2,"月",IF(AW20=3,"火",IF(AW20=4,"水",IF(AW20=5,"木",IF(AW20=6,"金",IF(AW20=0,"","土")))))))</f>
        <v/>
      </c>
      <c r="AX21" s="1448"/>
      <c r="AY21" s="1461"/>
      <c r="AZ21" s="1472"/>
      <c r="BA21" s="1481"/>
      <c r="BB21" s="1234"/>
      <c r="BC21" s="1252"/>
      <c r="BD21" s="1252"/>
      <c r="BE21" s="1252"/>
      <c r="BF21" s="1322"/>
    </row>
    <row r="22" spans="2:58" ht="20.25" customHeight="1">
      <c r="B22" s="1545">
        <v>1</v>
      </c>
      <c r="C22" s="1239" t="s">
        <v>308</v>
      </c>
      <c r="D22" s="1258"/>
      <c r="E22" s="1268"/>
      <c r="F22" s="1276"/>
      <c r="G22" s="1289" t="s">
        <v>685</v>
      </c>
      <c r="H22" s="1301" t="s">
        <v>686</v>
      </c>
      <c r="I22" s="1310"/>
      <c r="J22" s="1310"/>
      <c r="K22" s="1315"/>
      <c r="L22" s="1324" t="s">
        <v>687</v>
      </c>
      <c r="M22" s="1333"/>
      <c r="N22" s="1333"/>
      <c r="O22" s="1345"/>
      <c r="P22" s="1353" t="s">
        <v>658</v>
      </c>
      <c r="Q22" s="1362"/>
      <c r="R22" s="1370"/>
      <c r="S22" s="1387" t="s">
        <v>48</v>
      </c>
      <c r="T22" s="1401" t="s">
        <v>48</v>
      </c>
      <c r="U22" s="1401"/>
      <c r="V22" s="1401" t="s">
        <v>48</v>
      </c>
      <c r="W22" s="1401" t="s">
        <v>48</v>
      </c>
      <c r="X22" s="1401"/>
      <c r="Y22" s="1413" t="s">
        <v>48</v>
      </c>
      <c r="Z22" s="1387" t="s">
        <v>48</v>
      </c>
      <c r="AA22" s="1401" t="s">
        <v>48</v>
      </c>
      <c r="AB22" s="1401"/>
      <c r="AC22" s="1401" t="s">
        <v>48</v>
      </c>
      <c r="AD22" s="1401" t="s">
        <v>48</v>
      </c>
      <c r="AE22" s="1401"/>
      <c r="AF22" s="1413" t="s">
        <v>48</v>
      </c>
      <c r="AG22" s="1387" t="s">
        <v>48</v>
      </c>
      <c r="AH22" s="1401" t="s">
        <v>48</v>
      </c>
      <c r="AI22" s="1401"/>
      <c r="AJ22" s="1401" t="s">
        <v>48</v>
      </c>
      <c r="AK22" s="1401" t="s">
        <v>48</v>
      </c>
      <c r="AL22" s="1401"/>
      <c r="AM22" s="1413" t="s">
        <v>48</v>
      </c>
      <c r="AN22" s="1387" t="s">
        <v>48</v>
      </c>
      <c r="AO22" s="1401" t="s">
        <v>48</v>
      </c>
      <c r="AP22" s="1401"/>
      <c r="AQ22" s="1401" t="s">
        <v>48</v>
      </c>
      <c r="AR22" s="1401" t="s">
        <v>48</v>
      </c>
      <c r="AS22" s="1401"/>
      <c r="AT22" s="1413" t="s">
        <v>48</v>
      </c>
      <c r="AU22" s="1387"/>
      <c r="AV22" s="1401"/>
      <c r="AW22" s="1401"/>
      <c r="AX22" s="1449"/>
      <c r="AY22" s="1462"/>
      <c r="AZ22" s="1473"/>
      <c r="BA22" s="1482"/>
      <c r="BB22" s="1493"/>
      <c r="BC22" s="1508"/>
      <c r="BD22" s="1508"/>
      <c r="BE22" s="1508"/>
      <c r="BF22" s="1522"/>
    </row>
    <row r="23" spans="2:58" ht="20.25" customHeight="1">
      <c r="B23" s="1546"/>
      <c r="C23" s="1240"/>
      <c r="D23" s="1259"/>
      <c r="E23" s="1269"/>
      <c r="F23" s="1277"/>
      <c r="G23" s="1290"/>
      <c r="H23" s="1302"/>
      <c r="I23" s="1311"/>
      <c r="J23" s="1311"/>
      <c r="K23" s="1316"/>
      <c r="L23" s="1325"/>
      <c r="M23" s="1334"/>
      <c r="N23" s="1334"/>
      <c r="O23" s="1346"/>
      <c r="P23" s="1354" t="s">
        <v>306</v>
      </c>
      <c r="Q23" s="1363"/>
      <c r="R23" s="1371"/>
      <c r="S23" s="1388">
        <f>IF(S22="","",VLOOKUP(S22,'標準様式１【記載例】シフト記号表（勤務時間帯）'!$C$6:$K$35,9,FALSE))</f>
        <v>8</v>
      </c>
      <c r="T23" s="1402">
        <f>IF(T22="","",VLOOKUP(T22,'標準様式１【記載例】シフト記号表（勤務時間帯）'!$C$6:$K$35,9,FALSE))</f>
        <v>8</v>
      </c>
      <c r="U23" s="1402" t="str">
        <f>IF(U22="","",VLOOKUP(U22,'標準様式１【記載例】シフト記号表（勤務時間帯）'!$C$6:$K$35,9,FALSE))</f>
        <v/>
      </c>
      <c r="V23" s="1402">
        <f>IF(V22="","",VLOOKUP(V22,'標準様式１【記載例】シフト記号表（勤務時間帯）'!$C$6:$K$35,9,FALSE))</f>
        <v>8</v>
      </c>
      <c r="W23" s="1402">
        <f>IF(W22="","",VLOOKUP(W22,'標準様式１【記載例】シフト記号表（勤務時間帯）'!$C$6:$K$35,9,FALSE))</f>
        <v>8</v>
      </c>
      <c r="X23" s="1402" t="str">
        <f>IF(X22="","",VLOOKUP(X22,'標準様式１【記載例】シフト記号表（勤務時間帯）'!$C$6:$K$35,9,FALSE))</f>
        <v/>
      </c>
      <c r="Y23" s="1414">
        <f>IF(Y22="","",VLOOKUP(Y22,'標準様式１【記載例】シフト記号表（勤務時間帯）'!$C$6:$K$35,9,FALSE))</f>
        <v>8</v>
      </c>
      <c r="Z23" s="1388">
        <f>IF(Z22="","",VLOOKUP(Z22,'標準様式１【記載例】シフト記号表（勤務時間帯）'!$C$6:$K$35,9,FALSE))</f>
        <v>8</v>
      </c>
      <c r="AA23" s="1402">
        <f>IF(AA22="","",VLOOKUP(AA22,'標準様式１【記載例】シフト記号表（勤務時間帯）'!$C$6:$K$35,9,FALSE))</f>
        <v>8</v>
      </c>
      <c r="AB23" s="1402" t="str">
        <f>IF(AB22="","",VLOOKUP(AB22,'標準様式１【記載例】シフト記号表（勤務時間帯）'!$C$6:$K$35,9,FALSE))</f>
        <v/>
      </c>
      <c r="AC23" s="1402">
        <f>IF(AC22="","",VLOOKUP(AC22,'標準様式１【記載例】シフト記号表（勤務時間帯）'!$C$6:$K$35,9,FALSE))</f>
        <v>8</v>
      </c>
      <c r="AD23" s="1402">
        <f>IF(AD22="","",VLOOKUP(AD22,'標準様式１【記載例】シフト記号表（勤務時間帯）'!$C$6:$K$35,9,FALSE))</f>
        <v>8</v>
      </c>
      <c r="AE23" s="1402" t="str">
        <f>IF(AE22="","",VLOOKUP(AE22,'標準様式１【記載例】シフト記号表（勤務時間帯）'!$C$6:$K$35,9,FALSE))</f>
        <v/>
      </c>
      <c r="AF23" s="1414">
        <f>IF(AF22="","",VLOOKUP(AF22,'標準様式１【記載例】シフト記号表（勤務時間帯）'!$C$6:$K$35,9,FALSE))</f>
        <v>8</v>
      </c>
      <c r="AG23" s="1388">
        <f>IF(AG22="","",VLOOKUP(AG22,'標準様式１【記載例】シフト記号表（勤務時間帯）'!$C$6:$K$35,9,FALSE))</f>
        <v>8</v>
      </c>
      <c r="AH23" s="1402">
        <f>IF(AH22="","",VLOOKUP(AH22,'標準様式１【記載例】シフト記号表（勤務時間帯）'!$C$6:$K$35,9,FALSE))</f>
        <v>8</v>
      </c>
      <c r="AI23" s="1402" t="str">
        <f>IF(AI22="","",VLOOKUP(AI22,'標準様式１【記載例】シフト記号表（勤務時間帯）'!$C$6:$K$35,9,FALSE))</f>
        <v/>
      </c>
      <c r="AJ23" s="1402">
        <f>IF(AJ22="","",VLOOKUP(AJ22,'標準様式１【記載例】シフト記号表（勤務時間帯）'!$C$6:$K$35,9,FALSE))</f>
        <v>8</v>
      </c>
      <c r="AK23" s="1402">
        <f>IF(AK22="","",VLOOKUP(AK22,'標準様式１【記載例】シフト記号表（勤務時間帯）'!$C$6:$K$35,9,FALSE))</f>
        <v>8</v>
      </c>
      <c r="AL23" s="1402" t="str">
        <f>IF(AL22="","",VLOOKUP(AL22,'標準様式１【記載例】シフト記号表（勤務時間帯）'!$C$6:$K$35,9,FALSE))</f>
        <v/>
      </c>
      <c r="AM23" s="1414">
        <f>IF(AM22="","",VLOOKUP(AM22,'標準様式１【記載例】シフト記号表（勤務時間帯）'!$C$6:$K$35,9,FALSE))</f>
        <v>8</v>
      </c>
      <c r="AN23" s="1388">
        <f>IF(AN22="","",VLOOKUP(AN22,'標準様式１【記載例】シフト記号表（勤務時間帯）'!$C$6:$K$35,9,FALSE))</f>
        <v>8</v>
      </c>
      <c r="AO23" s="1402">
        <f>IF(AO22="","",VLOOKUP(AO22,'標準様式１【記載例】シフト記号表（勤務時間帯）'!$C$6:$K$35,9,FALSE))</f>
        <v>8</v>
      </c>
      <c r="AP23" s="1402" t="str">
        <f>IF(AP22="","",VLOOKUP(AP22,'標準様式１【記載例】シフト記号表（勤務時間帯）'!$C$6:$K$35,9,FALSE))</f>
        <v/>
      </c>
      <c r="AQ23" s="1402">
        <f>IF(AQ22="","",VLOOKUP(AQ22,'標準様式１【記載例】シフト記号表（勤務時間帯）'!$C$6:$K$35,9,FALSE))</f>
        <v>8</v>
      </c>
      <c r="AR23" s="1402">
        <f>IF(AR22="","",VLOOKUP(AR22,'標準様式１【記載例】シフト記号表（勤務時間帯）'!$C$6:$K$35,9,FALSE))</f>
        <v>8</v>
      </c>
      <c r="AS23" s="1402" t="str">
        <f>IF(AS22="","",VLOOKUP(AS22,'標準様式１【記載例】シフト記号表（勤務時間帯）'!$C$6:$K$35,9,FALSE))</f>
        <v/>
      </c>
      <c r="AT23" s="1414">
        <f>IF(AT22="","",VLOOKUP(AT22,'標準様式１【記載例】シフト記号表（勤務時間帯）'!$C$6:$K$35,9,FALSE))</f>
        <v>8</v>
      </c>
      <c r="AU23" s="1388" t="str">
        <f>IF(AU22="","",VLOOKUP(AU22,'標準様式１【記載例】シフト記号表（勤務時間帯）'!$C$6:$K$35,9,FALSE))</f>
        <v/>
      </c>
      <c r="AV23" s="1402" t="str">
        <f>IF(AV22="","",VLOOKUP(AV22,'標準様式１【記載例】シフト記号表（勤務時間帯）'!$C$6:$K$35,9,FALSE))</f>
        <v/>
      </c>
      <c r="AW23" s="1402" t="str">
        <f>IF(AW22="","",VLOOKUP(AW22,'標準様式１【記載例】シフト記号表（勤務時間帯）'!$C$6:$K$35,9,FALSE))</f>
        <v/>
      </c>
      <c r="AX23" s="1450">
        <f>IF($BB$3="４週",SUM(S23:AT23),IF($BB$3="暦月",SUM(S23:AW23),""))</f>
        <v>160</v>
      </c>
      <c r="AY23" s="1463"/>
      <c r="AZ23" s="1474">
        <f>IF($BB$3="４週",AX23/4,IF($BB$3="暦月",'標準様式１【記載例】'!AX23/('標準様式１【記載例】'!$BB$8/7),""))</f>
        <v>40</v>
      </c>
      <c r="BA23" s="1483"/>
      <c r="BB23" s="1494"/>
      <c r="BC23" s="1509"/>
      <c r="BD23" s="1509"/>
      <c r="BE23" s="1509"/>
      <c r="BF23" s="1523"/>
    </row>
    <row r="24" spans="2:58" ht="20.25" customHeight="1">
      <c r="B24" s="1546"/>
      <c r="C24" s="1241"/>
      <c r="D24" s="1260"/>
      <c r="E24" s="1270"/>
      <c r="F24" s="1278" t="str">
        <f>C22</f>
        <v>管理者</v>
      </c>
      <c r="G24" s="1290"/>
      <c r="H24" s="1302"/>
      <c r="I24" s="1311"/>
      <c r="J24" s="1311"/>
      <c r="K24" s="1316"/>
      <c r="L24" s="1325"/>
      <c r="M24" s="1334"/>
      <c r="N24" s="1334"/>
      <c r="O24" s="1346"/>
      <c r="P24" s="1355" t="s">
        <v>660</v>
      </c>
      <c r="Q24" s="1364"/>
      <c r="R24" s="1372"/>
      <c r="S24" s="1389">
        <f>IF(S22="","",VLOOKUP(S22,'標準様式１【記載例】シフト記号表（勤務時間帯）'!$C$6:$U$35,19,FALSE))</f>
        <v>7</v>
      </c>
      <c r="T24" s="1403">
        <f>IF(T22="","",VLOOKUP(T22,'標準様式１【記載例】シフト記号表（勤務時間帯）'!$C$6:$U$35,19,FALSE))</f>
        <v>7</v>
      </c>
      <c r="U24" s="1403" t="str">
        <f>IF(U22="","",VLOOKUP(U22,'標準様式１【記載例】シフト記号表（勤務時間帯）'!$C$6:$U$35,19,FALSE))</f>
        <v/>
      </c>
      <c r="V24" s="1403">
        <f>IF(V22="","",VLOOKUP(V22,'標準様式１【記載例】シフト記号表（勤務時間帯）'!$C$6:$U$35,19,FALSE))</f>
        <v>7</v>
      </c>
      <c r="W24" s="1403">
        <f>IF(W22="","",VLOOKUP(W22,'標準様式１【記載例】シフト記号表（勤務時間帯）'!$C$6:$U$35,19,FALSE))</f>
        <v>7</v>
      </c>
      <c r="X24" s="1403" t="str">
        <f>IF(X22="","",VLOOKUP(X22,'標準様式１【記載例】シフト記号表（勤務時間帯）'!$C$6:$U$35,19,FALSE))</f>
        <v/>
      </c>
      <c r="Y24" s="1415">
        <f>IF(Y22="","",VLOOKUP(Y22,'標準様式１【記載例】シフト記号表（勤務時間帯）'!$C$6:$U$35,19,FALSE))</f>
        <v>7</v>
      </c>
      <c r="Z24" s="1389">
        <f>IF(Z22="","",VLOOKUP(Z22,'標準様式１【記載例】シフト記号表（勤務時間帯）'!$C$6:$U$35,19,FALSE))</f>
        <v>7</v>
      </c>
      <c r="AA24" s="1403">
        <f>IF(AA22="","",VLOOKUP(AA22,'標準様式１【記載例】シフト記号表（勤務時間帯）'!$C$6:$U$35,19,FALSE))</f>
        <v>7</v>
      </c>
      <c r="AB24" s="1403" t="str">
        <f>IF(AB22="","",VLOOKUP(AB22,'標準様式１【記載例】シフト記号表（勤務時間帯）'!$C$6:$U$35,19,FALSE))</f>
        <v/>
      </c>
      <c r="AC24" s="1403">
        <f>IF(AC22="","",VLOOKUP(AC22,'標準様式１【記載例】シフト記号表（勤務時間帯）'!$C$6:$U$35,19,FALSE))</f>
        <v>7</v>
      </c>
      <c r="AD24" s="1403">
        <f>IF(AD22="","",VLOOKUP(AD22,'標準様式１【記載例】シフト記号表（勤務時間帯）'!$C$6:$U$35,19,FALSE))</f>
        <v>7</v>
      </c>
      <c r="AE24" s="1403" t="str">
        <f>IF(AE22="","",VLOOKUP(AE22,'標準様式１【記載例】シフト記号表（勤務時間帯）'!$C$6:$U$35,19,FALSE))</f>
        <v/>
      </c>
      <c r="AF24" s="1415">
        <f>IF(AF22="","",VLOOKUP(AF22,'標準様式１【記載例】シフト記号表（勤務時間帯）'!$C$6:$U$35,19,FALSE))</f>
        <v>7</v>
      </c>
      <c r="AG24" s="1389">
        <f>IF(AG22="","",VLOOKUP(AG22,'標準様式１【記載例】シフト記号表（勤務時間帯）'!$C$6:$U$35,19,FALSE))</f>
        <v>7</v>
      </c>
      <c r="AH24" s="1403">
        <f>IF(AH22="","",VLOOKUP(AH22,'標準様式１【記載例】シフト記号表（勤務時間帯）'!$C$6:$U$35,19,FALSE))</f>
        <v>7</v>
      </c>
      <c r="AI24" s="1403" t="str">
        <f>IF(AI22="","",VLOOKUP(AI22,'標準様式１【記載例】シフト記号表（勤務時間帯）'!$C$6:$U$35,19,FALSE))</f>
        <v/>
      </c>
      <c r="AJ24" s="1403">
        <f>IF(AJ22="","",VLOOKUP(AJ22,'標準様式１【記載例】シフト記号表（勤務時間帯）'!$C$6:$U$35,19,FALSE))</f>
        <v>7</v>
      </c>
      <c r="AK24" s="1403">
        <f>IF(AK22="","",VLOOKUP(AK22,'標準様式１【記載例】シフト記号表（勤務時間帯）'!$C$6:$U$35,19,FALSE))</f>
        <v>7</v>
      </c>
      <c r="AL24" s="1403" t="str">
        <f>IF(AL22="","",VLOOKUP(AL22,'標準様式１【記載例】シフト記号表（勤務時間帯）'!$C$6:$U$35,19,FALSE))</f>
        <v/>
      </c>
      <c r="AM24" s="1415">
        <f>IF(AM22="","",VLOOKUP(AM22,'標準様式１【記載例】シフト記号表（勤務時間帯）'!$C$6:$U$35,19,FALSE))</f>
        <v>7</v>
      </c>
      <c r="AN24" s="1389">
        <f>IF(AN22="","",VLOOKUP(AN22,'標準様式１【記載例】シフト記号表（勤務時間帯）'!$C$6:$U$35,19,FALSE))</f>
        <v>7</v>
      </c>
      <c r="AO24" s="1403">
        <f>IF(AO22="","",VLOOKUP(AO22,'標準様式１【記載例】シフト記号表（勤務時間帯）'!$C$6:$U$35,19,FALSE))</f>
        <v>7</v>
      </c>
      <c r="AP24" s="1403" t="str">
        <f>IF(AP22="","",VLOOKUP(AP22,'標準様式１【記載例】シフト記号表（勤務時間帯）'!$C$6:$U$35,19,FALSE))</f>
        <v/>
      </c>
      <c r="AQ24" s="1403">
        <f>IF(AQ22="","",VLOOKUP(AQ22,'標準様式１【記載例】シフト記号表（勤務時間帯）'!$C$6:$U$35,19,FALSE))</f>
        <v>7</v>
      </c>
      <c r="AR24" s="1403">
        <f>IF(AR22="","",VLOOKUP(AR22,'標準様式１【記載例】シフト記号表（勤務時間帯）'!$C$6:$U$35,19,FALSE))</f>
        <v>7</v>
      </c>
      <c r="AS24" s="1403" t="str">
        <f>IF(AS22="","",VLOOKUP(AS22,'標準様式１【記載例】シフト記号表（勤務時間帯）'!$C$6:$U$35,19,FALSE))</f>
        <v/>
      </c>
      <c r="AT24" s="1415">
        <f>IF(AT22="","",VLOOKUP(AT22,'標準様式１【記載例】シフト記号表（勤務時間帯）'!$C$6:$U$35,19,FALSE))</f>
        <v>7</v>
      </c>
      <c r="AU24" s="1389" t="str">
        <f>IF(AU22="","",VLOOKUP(AU22,'標準様式１【記載例】シフト記号表（勤務時間帯）'!$C$6:$U$35,19,FALSE))</f>
        <v/>
      </c>
      <c r="AV24" s="1403" t="str">
        <f>IF(AV22="","",VLOOKUP(AV22,'標準様式１【記載例】シフト記号表（勤務時間帯）'!$C$6:$U$35,19,FALSE))</f>
        <v/>
      </c>
      <c r="AW24" s="1403" t="str">
        <f>IF(AW22="","",VLOOKUP(AW22,'標準様式１【記載例】シフト記号表（勤務時間帯）'!$C$6:$U$35,19,FALSE))</f>
        <v/>
      </c>
      <c r="AX24" s="1451">
        <f>IF($BB$3="４週",SUM(S24:AT24),IF($BB$3="暦月",SUM(S24:AW24),""))</f>
        <v>140</v>
      </c>
      <c r="AY24" s="1464"/>
      <c r="AZ24" s="1475">
        <f>IF($BB$3="４週",AX24/4,IF($BB$3="暦月",'標準様式１【記載例】'!AX24/('標準様式１【記載例】'!$BB$8/7),""))</f>
        <v>35</v>
      </c>
      <c r="BA24" s="1484"/>
      <c r="BB24" s="1495"/>
      <c r="BC24" s="1510"/>
      <c r="BD24" s="1510"/>
      <c r="BE24" s="1510"/>
      <c r="BF24" s="1524"/>
    </row>
    <row r="25" spans="2:58" ht="20.25" customHeight="1">
      <c r="B25" s="1546">
        <f>B22+1</f>
        <v>2</v>
      </c>
      <c r="C25" s="1242" t="s">
        <v>310</v>
      </c>
      <c r="D25" s="1261"/>
      <c r="E25" s="1271"/>
      <c r="F25" s="1279"/>
      <c r="G25" s="1279" t="s">
        <v>685</v>
      </c>
      <c r="H25" s="1303" t="s">
        <v>689</v>
      </c>
      <c r="I25" s="1311"/>
      <c r="J25" s="1311"/>
      <c r="K25" s="1316"/>
      <c r="L25" s="1326" t="s">
        <v>691</v>
      </c>
      <c r="M25" s="1335"/>
      <c r="N25" s="1335"/>
      <c r="O25" s="1347"/>
      <c r="P25" s="1356" t="s">
        <v>658</v>
      </c>
      <c r="Q25" s="1365"/>
      <c r="R25" s="1373"/>
      <c r="S25" s="1387"/>
      <c r="T25" s="1401" t="s">
        <v>48</v>
      </c>
      <c r="U25" s="1401" t="s">
        <v>48</v>
      </c>
      <c r="V25" s="1401" t="s">
        <v>48</v>
      </c>
      <c r="W25" s="1401" t="s">
        <v>48</v>
      </c>
      <c r="X25" s="1401" t="s">
        <v>48</v>
      </c>
      <c r="Y25" s="1413"/>
      <c r="Z25" s="1387"/>
      <c r="AA25" s="1401" t="s">
        <v>48</v>
      </c>
      <c r="AB25" s="1401" t="s">
        <v>48</v>
      </c>
      <c r="AC25" s="1401" t="s">
        <v>48</v>
      </c>
      <c r="AD25" s="1401" t="s">
        <v>48</v>
      </c>
      <c r="AE25" s="1401" t="s">
        <v>48</v>
      </c>
      <c r="AF25" s="1413"/>
      <c r="AG25" s="1387"/>
      <c r="AH25" s="1401" t="s">
        <v>48</v>
      </c>
      <c r="AI25" s="1401" t="s">
        <v>48</v>
      </c>
      <c r="AJ25" s="1401" t="s">
        <v>48</v>
      </c>
      <c r="AK25" s="1401" t="s">
        <v>48</v>
      </c>
      <c r="AL25" s="1401" t="s">
        <v>48</v>
      </c>
      <c r="AM25" s="1413"/>
      <c r="AN25" s="1387"/>
      <c r="AO25" s="1401" t="s">
        <v>48</v>
      </c>
      <c r="AP25" s="1401" t="s">
        <v>48</v>
      </c>
      <c r="AQ25" s="1401" t="s">
        <v>48</v>
      </c>
      <c r="AR25" s="1401" t="s">
        <v>48</v>
      </c>
      <c r="AS25" s="1401" t="s">
        <v>48</v>
      </c>
      <c r="AT25" s="1413"/>
      <c r="AU25" s="1387"/>
      <c r="AV25" s="1401"/>
      <c r="AW25" s="1401"/>
      <c r="AX25" s="1452"/>
      <c r="AY25" s="1465"/>
      <c r="AZ25" s="1476"/>
      <c r="BA25" s="1485"/>
      <c r="BB25" s="1496"/>
      <c r="BC25" s="1511"/>
      <c r="BD25" s="1511"/>
      <c r="BE25" s="1511"/>
      <c r="BF25" s="1525"/>
    </row>
    <row r="26" spans="2:58" ht="20.25" customHeight="1">
      <c r="B26" s="1546"/>
      <c r="C26" s="1240"/>
      <c r="D26" s="1259"/>
      <c r="E26" s="1269"/>
      <c r="F26" s="1277"/>
      <c r="G26" s="1290"/>
      <c r="H26" s="1302"/>
      <c r="I26" s="1311"/>
      <c r="J26" s="1311"/>
      <c r="K26" s="1316"/>
      <c r="L26" s="1325"/>
      <c r="M26" s="1334"/>
      <c r="N26" s="1334"/>
      <c r="O26" s="1346"/>
      <c r="P26" s="1354" t="s">
        <v>306</v>
      </c>
      <c r="Q26" s="1363"/>
      <c r="R26" s="1371"/>
      <c r="S26" s="1388" t="str">
        <f>IF(S25="","",VLOOKUP(S25,'標準様式１【記載例】シフト記号表（勤務時間帯）'!$C$6:$K$35,9,FALSE))</f>
        <v/>
      </c>
      <c r="T26" s="1402">
        <f>IF(T25="","",VLOOKUP(T25,'標準様式１【記載例】シフト記号表（勤務時間帯）'!$C$6:$K$35,9,FALSE))</f>
        <v>8</v>
      </c>
      <c r="U26" s="1402">
        <f>IF(U25="","",VLOOKUP(U25,'標準様式１【記載例】シフト記号表（勤務時間帯）'!$C$6:$K$35,9,FALSE))</f>
        <v>8</v>
      </c>
      <c r="V26" s="1402">
        <f>IF(V25="","",VLOOKUP(V25,'標準様式１【記載例】シフト記号表（勤務時間帯）'!$C$6:$K$35,9,FALSE))</f>
        <v>8</v>
      </c>
      <c r="W26" s="1402">
        <f>IF(W25="","",VLOOKUP(W25,'標準様式１【記載例】シフト記号表（勤務時間帯）'!$C$6:$K$35,9,FALSE))</f>
        <v>8</v>
      </c>
      <c r="X26" s="1402">
        <f>IF(X25="","",VLOOKUP(X25,'標準様式１【記載例】シフト記号表（勤務時間帯）'!$C$6:$K$35,9,FALSE))</f>
        <v>8</v>
      </c>
      <c r="Y26" s="1414" t="str">
        <f>IF(Y25="","",VLOOKUP(Y25,'標準様式１【記載例】シフト記号表（勤務時間帯）'!$C$6:$K$35,9,FALSE))</f>
        <v/>
      </c>
      <c r="Z26" s="1388" t="str">
        <f>IF(Z25="","",VLOOKUP(Z25,'標準様式１【記載例】シフト記号表（勤務時間帯）'!$C$6:$K$35,9,FALSE))</f>
        <v/>
      </c>
      <c r="AA26" s="1402">
        <f>IF(AA25="","",VLOOKUP(AA25,'標準様式１【記載例】シフト記号表（勤務時間帯）'!$C$6:$K$35,9,FALSE))</f>
        <v>8</v>
      </c>
      <c r="AB26" s="1402">
        <f>IF(AB25="","",VLOOKUP(AB25,'標準様式１【記載例】シフト記号表（勤務時間帯）'!$C$6:$K$35,9,FALSE))</f>
        <v>8</v>
      </c>
      <c r="AC26" s="1402">
        <f>IF(AC25="","",VLOOKUP(AC25,'標準様式１【記載例】シフト記号表（勤務時間帯）'!$C$6:$K$35,9,FALSE))</f>
        <v>8</v>
      </c>
      <c r="AD26" s="1402">
        <f>IF(AD25="","",VLOOKUP(AD25,'標準様式１【記載例】シフト記号表（勤務時間帯）'!$C$6:$K$35,9,FALSE))</f>
        <v>8</v>
      </c>
      <c r="AE26" s="1402">
        <f>IF(AE25="","",VLOOKUP(AE25,'標準様式１【記載例】シフト記号表（勤務時間帯）'!$C$6:$K$35,9,FALSE))</f>
        <v>8</v>
      </c>
      <c r="AF26" s="1414" t="str">
        <f>IF(AF25="","",VLOOKUP(AF25,'標準様式１【記載例】シフト記号表（勤務時間帯）'!$C$6:$K$35,9,FALSE))</f>
        <v/>
      </c>
      <c r="AG26" s="1388" t="str">
        <f>IF(AG25="","",VLOOKUP(AG25,'標準様式１【記載例】シフト記号表（勤務時間帯）'!$C$6:$K$35,9,FALSE))</f>
        <v/>
      </c>
      <c r="AH26" s="1402">
        <f>IF(AH25="","",VLOOKUP(AH25,'標準様式１【記載例】シフト記号表（勤務時間帯）'!$C$6:$K$35,9,FALSE))</f>
        <v>8</v>
      </c>
      <c r="AI26" s="1402">
        <f>IF(AI25="","",VLOOKUP(AI25,'標準様式１【記載例】シフト記号表（勤務時間帯）'!$C$6:$K$35,9,FALSE))</f>
        <v>8</v>
      </c>
      <c r="AJ26" s="1402">
        <f>IF(AJ25="","",VLOOKUP(AJ25,'標準様式１【記載例】シフト記号表（勤務時間帯）'!$C$6:$K$35,9,FALSE))</f>
        <v>8</v>
      </c>
      <c r="AK26" s="1402">
        <f>IF(AK25="","",VLOOKUP(AK25,'標準様式１【記載例】シフト記号表（勤務時間帯）'!$C$6:$K$35,9,FALSE))</f>
        <v>8</v>
      </c>
      <c r="AL26" s="1402">
        <f>IF(AL25="","",VLOOKUP(AL25,'標準様式１【記載例】シフト記号表（勤務時間帯）'!$C$6:$K$35,9,FALSE))</f>
        <v>8</v>
      </c>
      <c r="AM26" s="1414" t="str">
        <f>IF(AM25="","",VLOOKUP(AM25,'標準様式１【記載例】シフト記号表（勤務時間帯）'!$C$6:$K$35,9,FALSE))</f>
        <v/>
      </c>
      <c r="AN26" s="1388" t="str">
        <f>IF(AN25="","",VLOOKUP(AN25,'標準様式１【記載例】シフト記号表（勤務時間帯）'!$C$6:$K$35,9,FALSE))</f>
        <v/>
      </c>
      <c r="AO26" s="1402">
        <f>IF(AO25="","",VLOOKUP(AO25,'標準様式１【記載例】シフト記号表（勤務時間帯）'!$C$6:$K$35,9,FALSE))</f>
        <v>8</v>
      </c>
      <c r="AP26" s="1402">
        <f>IF(AP25="","",VLOOKUP(AP25,'標準様式１【記載例】シフト記号表（勤務時間帯）'!$C$6:$K$35,9,FALSE))</f>
        <v>8</v>
      </c>
      <c r="AQ26" s="1402">
        <f>IF(AQ25="","",VLOOKUP(AQ25,'標準様式１【記載例】シフト記号表（勤務時間帯）'!$C$6:$K$35,9,FALSE))</f>
        <v>8</v>
      </c>
      <c r="AR26" s="1402">
        <f>IF(AR25="","",VLOOKUP(AR25,'標準様式１【記載例】シフト記号表（勤務時間帯）'!$C$6:$K$35,9,FALSE))</f>
        <v>8</v>
      </c>
      <c r="AS26" s="1402">
        <f>IF(AS25="","",VLOOKUP(AS25,'標準様式１【記載例】シフト記号表（勤務時間帯）'!$C$6:$K$35,9,FALSE))</f>
        <v>8</v>
      </c>
      <c r="AT26" s="1414" t="str">
        <f>IF(AT25="","",VLOOKUP(AT25,'標準様式１【記載例】シフト記号表（勤務時間帯）'!$C$6:$K$35,9,FALSE))</f>
        <v/>
      </c>
      <c r="AU26" s="1388" t="str">
        <f>IF(AU25="","",VLOOKUP(AU25,'標準様式１【記載例】シフト記号表（勤務時間帯）'!$C$6:$K$35,9,FALSE))</f>
        <v/>
      </c>
      <c r="AV26" s="1402" t="str">
        <f>IF(AV25="","",VLOOKUP(AV25,'標準様式１【記載例】シフト記号表（勤務時間帯）'!$C$6:$K$35,9,FALSE))</f>
        <v/>
      </c>
      <c r="AW26" s="1402" t="str">
        <f>IF(AW25="","",VLOOKUP(AW25,'標準様式１【記載例】シフト記号表（勤務時間帯）'!$C$6:$K$35,9,FALSE))</f>
        <v/>
      </c>
      <c r="AX26" s="1450">
        <f>IF($BB$3="４週",SUM(S26:AT26),IF($BB$3="暦月",SUM(S26:AW26),""))</f>
        <v>160</v>
      </c>
      <c r="AY26" s="1463"/>
      <c r="AZ26" s="1474">
        <f>IF($BB$3="４週",AX26/4,IF($BB$3="暦月",'標準様式１【記載例】'!AX26/('標準様式１【記載例】'!$BB$8/7),""))</f>
        <v>40</v>
      </c>
      <c r="BA26" s="1483"/>
      <c r="BB26" s="1494"/>
      <c r="BC26" s="1509"/>
      <c r="BD26" s="1509"/>
      <c r="BE26" s="1509"/>
      <c r="BF26" s="1523"/>
    </row>
    <row r="27" spans="2:58" ht="20.25" customHeight="1">
      <c r="B27" s="1546"/>
      <c r="C27" s="1241"/>
      <c r="D27" s="1260"/>
      <c r="E27" s="1270"/>
      <c r="F27" s="1277" t="str">
        <f>C25</f>
        <v>生活相談員</v>
      </c>
      <c r="G27" s="1291"/>
      <c r="H27" s="1302"/>
      <c r="I27" s="1311"/>
      <c r="J27" s="1311"/>
      <c r="K27" s="1316"/>
      <c r="L27" s="1327"/>
      <c r="M27" s="1336"/>
      <c r="N27" s="1336"/>
      <c r="O27" s="1348"/>
      <c r="P27" s="1355" t="s">
        <v>660</v>
      </c>
      <c r="Q27" s="1364"/>
      <c r="R27" s="1372"/>
      <c r="S27" s="1389" t="str">
        <f>IF(S25="","",VLOOKUP(S25,'標準様式１【記載例】シフト記号表（勤務時間帯）'!$C$6:$U$35,19,FALSE))</f>
        <v/>
      </c>
      <c r="T27" s="1403">
        <f>IF(T25="","",VLOOKUP(T25,'標準様式１【記載例】シフト記号表（勤務時間帯）'!$C$6:$U$35,19,FALSE))</f>
        <v>7</v>
      </c>
      <c r="U27" s="1403">
        <f>IF(U25="","",VLOOKUP(U25,'標準様式１【記載例】シフト記号表（勤務時間帯）'!$C$6:$U$35,19,FALSE))</f>
        <v>7</v>
      </c>
      <c r="V27" s="1403">
        <f>IF(V25="","",VLOOKUP(V25,'標準様式１【記載例】シフト記号表（勤務時間帯）'!$C$6:$U$35,19,FALSE))</f>
        <v>7</v>
      </c>
      <c r="W27" s="1403">
        <f>IF(W25="","",VLOOKUP(W25,'標準様式１【記載例】シフト記号表（勤務時間帯）'!$C$6:$U$35,19,FALSE))</f>
        <v>7</v>
      </c>
      <c r="X27" s="1403">
        <f>IF(X25="","",VLOOKUP(X25,'標準様式１【記載例】シフト記号表（勤務時間帯）'!$C$6:$U$35,19,FALSE))</f>
        <v>7</v>
      </c>
      <c r="Y27" s="1415" t="str">
        <f>IF(Y25="","",VLOOKUP(Y25,'標準様式１【記載例】シフト記号表（勤務時間帯）'!$C$6:$U$35,19,FALSE))</f>
        <v/>
      </c>
      <c r="Z27" s="1389" t="str">
        <f>IF(Z25="","",VLOOKUP(Z25,'標準様式１【記載例】シフト記号表（勤務時間帯）'!$C$6:$U$35,19,FALSE))</f>
        <v/>
      </c>
      <c r="AA27" s="1403">
        <f>IF(AA25="","",VLOOKUP(AA25,'標準様式１【記載例】シフト記号表（勤務時間帯）'!$C$6:$U$35,19,FALSE))</f>
        <v>7</v>
      </c>
      <c r="AB27" s="1403">
        <f>IF(AB25="","",VLOOKUP(AB25,'標準様式１【記載例】シフト記号表（勤務時間帯）'!$C$6:$U$35,19,FALSE))</f>
        <v>7</v>
      </c>
      <c r="AC27" s="1403">
        <f>IF(AC25="","",VLOOKUP(AC25,'標準様式１【記載例】シフト記号表（勤務時間帯）'!$C$6:$U$35,19,FALSE))</f>
        <v>7</v>
      </c>
      <c r="AD27" s="1403">
        <f>IF(AD25="","",VLOOKUP(AD25,'標準様式１【記載例】シフト記号表（勤務時間帯）'!$C$6:$U$35,19,FALSE))</f>
        <v>7</v>
      </c>
      <c r="AE27" s="1403">
        <f>IF(AE25="","",VLOOKUP(AE25,'標準様式１【記載例】シフト記号表（勤務時間帯）'!$C$6:$U$35,19,FALSE))</f>
        <v>7</v>
      </c>
      <c r="AF27" s="1415" t="str">
        <f>IF(AF25="","",VLOOKUP(AF25,'標準様式１【記載例】シフト記号表（勤務時間帯）'!$C$6:$U$35,19,FALSE))</f>
        <v/>
      </c>
      <c r="AG27" s="1389" t="str">
        <f>IF(AG25="","",VLOOKUP(AG25,'標準様式１【記載例】シフト記号表（勤務時間帯）'!$C$6:$U$35,19,FALSE))</f>
        <v/>
      </c>
      <c r="AH27" s="1403">
        <f>IF(AH25="","",VLOOKUP(AH25,'標準様式１【記載例】シフト記号表（勤務時間帯）'!$C$6:$U$35,19,FALSE))</f>
        <v>7</v>
      </c>
      <c r="AI27" s="1403">
        <f>IF(AI25="","",VLOOKUP(AI25,'標準様式１【記載例】シフト記号表（勤務時間帯）'!$C$6:$U$35,19,FALSE))</f>
        <v>7</v>
      </c>
      <c r="AJ27" s="1403">
        <f>IF(AJ25="","",VLOOKUP(AJ25,'標準様式１【記載例】シフト記号表（勤務時間帯）'!$C$6:$U$35,19,FALSE))</f>
        <v>7</v>
      </c>
      <c r="AK27" s="1403">
        <f>IF(AK25="","",VLOOKUP(AK25,'標準様式１【記載例】シフト記号表（勤務時間帯）'!$C$6:$U$35,19,FALSE))</f>
        <v>7</v>
      </c>
      <c r="AL27" s="1403">
        <f>IF(AL25="","",VLOOKUP(AL25,'標準様式１【記載例】シフト記号表（勤務時間帯）'!$C$6:$U$35,19,FALSE))</f>
        <v>7</v>
      </c>
      <c r="AM27" s="1415" t="str">
        <f>IF(AM25="","",VLOOKUP(AM25,'標準様式１【記載例】シフト記号表（勤務時間帯）'!$C$6:$U$35,19,FALSE))</f>
        <v/>
      </c>
      <c r="AN27" s="1389" t="str">
        <f>IF(AN25="","",VLOOKUP(AN25,'標準様式１【記載例】シフト記号表（勤務時間帯）'!$C$6:$U$35,19,FALSE))</f>
        <v/>
      </c>
      <c r="AO27" s="1403">
        <f>IF(AO25="","",VLOOKUP(AO25,'標準様式１【記載例】シフト記号表（勤務時間帯）'!$C$6:$U$35,19,FALSE))</f>
        <v>7</v>
      </c>
      <c r="AP27" s="1403">
        <f>IF(AP25="","",VLOOKUP(AP25,'標準様式１【記載例】シフト記号表（勤務時間帯）'!$C$6:$U$35,19,FALSE))</f>
        <v>7</v>
      </c>
      <c r="AQ27" s="1403">
        <f>IF(AQ25="","",VLOOKUP(AQ25,'標準様式１【記載例】シフト記号表（勤務時間帯）'!$C$6:$U$35,19,FALSE))</f>
        <v>7</v>
      </c>
      <c r="AR27" s="1403">
        <f>IF(AR25="","",VLOOKUP(AR25,'標準様式１【記載例】シフト記号表（勤務時間帯）'!$C$6:$U$35,19,FALSE))</f>
        <v>7</v>
      </c>
      <c r="AS27" s="1403">
        <f>IF(AS25="","",VLOOKUP(AS25,'標準様式１【記載例】シフト記号表（勤務時間帯）'!$C$6:$U$35,19,FALSE))</f>
        <v>7</v>
      </c>
      <c r="AT27" s="1415" t="str">
        <f>IF(AT25="","",VLOOKUP(AT25,'標準様式１【記載例】シフト記号表（勤務時間帯）'!$C$6:$U$35,19,FALSE))</f>
        <v/>
      </c>
      <c r="AU27" s="1389" t="str">
        <f>IF(AU25="","",VLOOKUP(AU25,'標準様式１【記載例】シフト記号表（勤務時間帯）'!$C$6:$U$35,19,FALSE))</f>
        <v/>
      </c>
      <c r="AV27" s="1403" t="str">
        <f>IF(AV25="","",VLOOKUP(AV25,'標準様式１【記載例】シフト記号表（勤務時間帯）'!$C$6:$U$35,19,FALSE))</f>
        <v/>
      </c>
      <c r="AW27" s="1403" t="str">
        <f>IF(AW25="","",VLOOKUP(AW25,'標準様式１【記載例】シフト記号表（勤務時間帯）'!$C$6:$U$35,19,FALSE))</f>
        <v/>
      </c>
      <c r="AX27" s="1451">
        <f>IF($BB$3="４週",SUM(S27:AT27),IF($BB$3="暦月",SUM(S27:AW27),""))</f>
        <v>140</v>
      </c>
      <c r="AY27" s="1464"/>
      <c r="AZ27" s="1475">
        <f>IF($BB$3="４週",AX27/4,IF($BB$3="暦月",'標準様式１【記載例】'!AX27/('標準様式１【記載例】'!$BB$8/7),""))</f>
        <v>35</v>
      </c>
      <c r="BA27" s="1484"/>
      <c r="BB27" s="1495"/>
      <c r="BC27" s="1510"/>
      <c r="BD27" s="1510"/>
      <c r="BE27" s="1510"/>
      <c r="BF27" s="1524"/>
    </row>
    <row r="28" spans="2:58" ht="20.25" customHeight="1">
      <c r="B28" s="1546">
        <f>B25+1</f>
        <v>3</v>
      </c>
      <c r="C28" s="1243" t="s">
        <v>310</v>
      </c>
      <c r="D28" s="1262"/>
      <c r="E28" s="1272"/>
      <c r="F28" s="1279"/>
      <c r="G28" s="1279" t="s">
        <v>246</v>
      </c>
      <c r="H28" s="1303" t="s">
        <v>136</v>
      </c>
      <c r="I28" s="1311"/>
      <c r="J28" s="1311"/>
      <c r="K28" s="1316"/>
      <c r="L28" s="1326" t="s">
        <v>692</v>
      </c>
      <c r="M28" s="1335"/>
      <c r="N28" s="1335"/>
      <c r="O28" s="1347"/>
      <c r="P28" s="1356" t="s">
        <v>658</v>
      </c>
      <c r="Q28" s="1365"/>
      <c r="R28" s="1373"/>
      <c r="S28" s="1387" t="s">
        <v>48</v>
      </c>
      <c r="T28" s="1401"/>
      <c r="U28" s="1401"/>
      <c r="V28" s="1401"/>
      <c r="W28" s="1401"/>
      <c r="X28" s="1401"/>
      <c r="Y28" s="1413" t="s">
        <v>48</v>
      </c>
      <c r="Z28" s="1387" t="s">
        <v>48</v>
      </c>
      <c r="AA28" s="1401"/>
      <c r="AB28" s="1401"/>
      <c r="AC28" s="1401"/>
      <c r="AD28" s="1401"/>
      <c r="AE28" s="1401"/>
      <c r="AF28" s="1413" t="s">
        <v>48</v>
      </c>
      <c r="AG28" s="1387" t="s">
        <v>48</v>
      </c>
      <c r="AH28" s="1401"/>
      <c r="AI28" s="1401"/>
      <c r="AJ28" s="1401"/>
      <c r="AK28" s="1401"/>
      <c r="AL28" s="1401"/>
      <c r="AM28" s="1413" t="s">
        <v>48</v>
      </c>
      <c r="AN28" s="1387" t="s">
        <v>48</v>
      </c>
      <c r="AO28" s="1401"/>
      <c r="AP28" s="1401"/>
      <c r="AQ28" s="1401"/>
      <c r="AR28" s="1401"/>
      <c r="AS28" s="1401"/>
      <c r="AT28" s="1413" t="s">
        <v>48</v>
      </c>
      <c r="AU28" s="1387"/>
      <c r="AV28" s="1401"/>
      <c r="AW28" s="1401"/>
      <c r="AX28" s="1452"/>
      <c r="AY28" s="1465"/>
      <c r="AZ28" s="1476"/>
      <c r="BA28" s="1485"/>
      <c r="BB28" s="1496" t="s">
        <v>312</v>
      </c>
      <c r="BC28" s="1511"/>
      <c r="BD28" s="1511"/>
      <c r="BE28" s="1511"/>
      <c r="BF28" s="1525"/>
    </row>
    <row r="29" spans="2:58" ht="20.25" customHeight="1">
      <c r="B29" s="1546"/>
      <c r="C29" s="1244"/>
      <c r="D29" s="1263"/>
      <c r="E29" s="1273"/>
      <c r="F29" s="1277"/>
      <c r="G29" s="1290"/>
      <c r="H29" s="1302"/>
      <c r="I29" s="1311"/>
      <c r="J29" s="1311"/>
      <c r="K29" s="1316"/>
      <c r="L29" s="1325"/>
      <c r="M29" s="1334"/>
      <c r="N29" s="1334"/>
      <c r="O29" s="1346"/>
      <c r="P29" s="1354" t="s">
        <v>306</v>
      </c>
      <c r="Q29" s="1363"/>
      <c r="R29" s="1371"/>
      <c r="S29" s="1388">
        <f>IF(S28="","",VLOOKUP(S28,'標準様式１【記載例】シフト記号表（勤務時間帯）'!$C$6:$K$35,9,FALSE))</f>
        <v>8</v>
      </c>
      <c r="T29" s="1402" t="str">
        <f>IF(T28="","",VLOOKUP(T28,'標準様式１【記載例】シフト記号表（勤務時間帯）'!$C$6:$K$35,9,FALSE))</f>
        <v/>
      </c>
      <c r="U29" s="1402" t="str">
        <f>IF(U28="","",VLOOKUP(U28,'標準様式１【記載例】シフト記号表（勤務時間帯）'!$C$6:$K$35,9,FALSE))</f>
        <v/>
      </c>
      <c r="V29" s="1402" t="str">
        <f>IF(V28="","",VLOOKUP(V28,'標準様式１【記載例】シフト記号表（勤務時間帯）'!$C$6:$K$35,9,FALSE))</f>
        <v/>
      </c>
      <c r="W29" s="1402" t="str">
        <f>IF(W28="","",VLOOKUP(W28,'標準様式１【記載例】シフト記号表（勤務時間帯）'!$C$6:$K$35,9,FALSE))</f>
        <v/>
      </c>
      <c r="X29" s="1402" t="str">
        <f>IF(X28="","",VLOOKUP(X28,'標準様式１【記載例】シフト記号表（勤務時間帯）'!$C$6:$K$35,9,FALSE))</f>
        <v/>
      </c>
      <c r="Y29" s="1414">
        <f>IF(Y28="","",VLOOKUP(Y28,'標準様式１【記載例】シフト記号表（勤務時間帯）'!$C$6:$K$35,9,FALSE))</f>
        <v>8</v>
      </c>
      <c r="Z29" s="1388">
        <f>IF(Z28="","",VLOOKUP(Z28,'標準様式１【記載例】シフト記号表（勤務時間帯）'!$C$6:$K$35,9,FALSE))</f>
        <v>8</v>
      </c>
      <c r="AA29" s="1402" t="str">
        <f>IF(AA28="","",VLOOKUP(AA28,'標準様式１【記載例】シフト記号表（勤務時間帯）'!$C$6:$K$35,9,FALSE))</f>
        <v/>
      </c>
      <c r="AB29" s="1402" t="str">
        <f>IF(AB28="","",VLOOKUP(AB28,'標準様式１【記載例】シフト記号表（勤務時間帯）'!$C$6:$K$35,9,FALSE))</f>
        <v/>
      </c>
      <c r="AC29" s="1402" t="str">
        <f>IF(AC28="","",VLOOKUP(AC28,'標準様式１【記載例】シフト記号表（勤務時間帯）'!$C$6:$K$35,9,FALSE))</f>
        <v/>
      </c>
      <c r="AD29" s="1402" t="str">
        <f>IF(AD28="","",VLOOKUP(AD28,'標準様式１【記載例】シフト記号表（勤務時間帯）'!$C$6:$K$35,9,FALSE))</f>
        <v/>
      </c>
      <c r="AE29" s="1402" t="str">
        <f>IF(AE28="","",VLOOKUP(AE28,'標準様式１【記載例】シフト記号表（勤務時間帯）'!$C$6:$K$35,9,FALSE))</f>
        <v/>
      </c>
      <c r="AF29" s="1414">
        <f>IF(AF28="","",VLOOKUP(AF28,'標準様式１【記載例】シフト記号表（勤務時間帯）'!$C$6:$K$35,9,FALSE))</f>
        <v>8</v>
      </c>
      <c r="AG29" s="1388">
        <f>IF(AG28="","",VLOOKUP(AG28,'標準様式１【記載例】シフト記号表（勤務時間帯）'!$C$6:$K$35,9,FALSE))</f>
        <v>8</v>
      </c>
      <c r="AH29" s="1402" t="str">
        <f>IF(AH28="","",VLOOKUP(AH28,'標準様式１【記載例】シフト記号表（勤務時間帯）'!$C$6:$K$35,9,FALSE))</f>
        <v/>
      </c>
      <c r="AI29" s="1402" t="str">
        <f>IF(AI28="","",VLOOKUP(AI28,'標準様式１【記載例】シフト記号表（勤務時間帯）'!$C$6:$K$35,9,FALSE))</f>
        <v/>
      </c>
      <c r="AJ29" s="1402" t="str">
        <f>IF(AJ28="","",VLOOKUP(AJ28,'標準様式１【記載例】シフト記号表（勤務時間帯）'!$C$6:$K$35,9,FALSE))</f>
        <v/>
      </c>
      <c r="AK29" s="1402" t="str">
        <f>IF(AK28="","",VLOOKUP(AK28,'標準様式１【記載例】シフト記号表（勤務時間帯）'!$C$6:$K$35,9,FALSE))</f>
        <v/>
      </c>
      <c r="AL29" s="1402" t="str">
        <f>IF(AL28="","",VLOOKUP(AL28,'標準様式１【記載例】シフト記号表（勤務時間帯）'!$C$6:$K$35,9,FALSE))</f>
        <v/>
      </c>
      <c r="AM29" s="1414">
        <f>IF(AM28="","",VLOOKUP(AM28,'標準様式１【記載例】シフト記号表（勤務時間帯）'!$C$6:$K$35,9,FALSE))</f>
        <v>8</v>
      </c>
      <c r="AN29" s="1388">
        <f>IF(AN28="","",VLOOKUP(AN28,'標準様式１【記載例】シフト記号表（勤務時間帯）'!$C$6:$K$35,9,FALSE))</f>
        <v>8</v>
      </c>
      <c r="AO29" s="1402" t="str">
        <f>IF(AO28="","",VLOOKUP(AO28,'標準様式１【記載例】シフト記号表（勤務時間帯）'!$C$6:$K$35,9,FALSE))</f>
        <v/>
      </c>
      <c r="AP29" s="1402" t="str">
        <f>IF(AP28="","",VLOOKUP(AP28,'標準様式１【記載例】シフト記号表（勤務時間帯）'!$C$6:$K$35,9,FALSE))</f>
        <v/>
      </c>
      <c r="AQ29" s="1402" t="str">
        <f>IF(AQ28="","",VLOOKUP(AQ28,'標準様式１【記載例】シフト記号表（勤務時間帯）'!$C$6:$K$35,9,FALSE))</f>
        <v/>
      </c>
      <c r="AR29" s="1402" t="str">
        <f>IF(AR28="","",VLOOKUP(AR28,'標準様式１【記載例】シフト記号表（勤務時間帯）'!$C$6:$K$35,9,FALSE))</f>
        <v/>
      </c>
      <c r="AS29" s="1402" t="str">
        <f>IF(AS28="","",VLOOKUP(AS28,'標準様式１【記載例】シフト記号表（勤務時間帯）'!$C$6:$K$35,9,FALSE))</f>
        <v/>
      </c>
      <c r="AT29" s="1414">
        <f>IF(AT28="","",VLOOKUP(AT28,'標準様式１【記載例】シフト記号表（勤務時間帯）'!$C$6:$K$35,9,FALSE))</f>
        <v>8</v>
      </c>
      <c r="AU29" s="1388" t="str">
        <f>IF(AU28="","",VLOOKUP(AU28,'標準様式１【記載例】シフト記号表（勤務時間帯）'!$C$6:$K$35,9,FALSE))</f>
        <v/>
      </c>
      <c r="AV29" s="1402" t="str">
        <f>IF(AV28="","",VLOOKUP(AV28,'標準様式１【記載例】シフト記号表（勤務時間帯）'!$C$6:$K$35,9,FALSE))</f>
        <v/>
      </c>
      <c r="AW29" s="1402" t="str">
        <f>IF(AW28="","",VLOOKUP(AW28,'標準様式１【記載例】シフト記号表（勤務時間帯）'!$C$6:$K$35,9,FALSE))</f>
        <v/>
      </c>
      <c r="AX29" s="1450">
        <f>IF($BB$3="４週",SUM(S29:AT29),IF($BB$3="暦月",SUM(S29:AW29),""))</f>
        <v>64</v>
      </c>
      <c r="AY29" s="1463"/>
      <c r="AZ29" s="1474">
        <f>IF($BB$3="４週",AX29/4,IF($BB$3="暦月",'標準様式１【記載例】'!AX29/('標準様式１【記載例】'!$BB$8/7),""))</f>
        <v>16</v>
      </c>
      <c r="BA29" s="1483"/>
      <c r="BB29" s="1494"/>
      <c r="BC29" s="1509"/>
      <c r="BD29" s="1509"/>
      <c r="BE29" s="1509"/>
      <c r="BF29" s="1523"/>
    </row>
    <row r="30" spans="2:58" ht="20.25" customHeight="1">
      <c r="B30" s="1546"/>
      <c r="C30" s="1245"/>
      <c r="D30" s="1264"/>
      <c r="E30" s="1274"/>
      <c r="F30" s="1277" t="str">
        <f>C28</f>
        <v>生活相談員</v>
      </c>
      <c r="G30" s="1291"/>
      <c r="H30" s="1302"/>
      <c r="I30" s="1311"/>
      <c r="J30" s="1311"/>
      <c r="K30" s="1316"/>
      <c r="L30" s="1327"/>
      <c r="M30" s="1336"/>
      <c r="N30" s="1336"/>
      <c r="O30" s="1348"/>
      <c r="P30" s="1355" t="s">
        <v>660</v>
      </c>
      <c r="Q30" s="1364"/>
      <c r="R30" s="1372"/>
      <c r="S30" s="1389">
        <f>IF(S28="","",VLOOKUP(S28,'標準様式１【記載例】シフト記号表（勤務時間帯）'!$C$6:$U$35,19,FALSE))</f>
        <v>7</v>
      </c>
      <c r="T30" s="1403" t="str">
        <f>IF(T28="","",VLOOKUP(T28,'標準様式１【記載例】シフト記号表（勤務時間帯）'!$C$6:$U$35,19,FALSE))</f>
        <v/>
      </c>
      <c r="U30" s="1403" t="str">
        <f>IF(U28="","",VLOOKUP(U28,'標準様式１【記載例】シフト記号表（勤務時間帯）'!$C$6:$U$35,19,FALSE))</f>
        <v/>
      </c>
      <c r="V30" s="1403" t="str">
        <f>IF(V28="","",VLOOKUP(V28,'標準様式１【記載例】シフト記号表（勤務時間帯）'!$C$6:$U$35,19,FALSE))</f>
        <v/>
      </c>
      <c r="W30" s="1403" t="str">
        <f>IF(W28="","",VLOOKUP(W28,'標準様式１【記載例】シフト記号表（勤務時間帯）'!$C$6:$U$35,19,FALSE))</f>
        <v/>
      </c>
      <c r="X30" s="1403" t="str">
        <f>IF(X28="","",VLOOKUP(X28,'標準様式１【記載例】シフト記号表（勤務時間帯）'!$C$6:$U$35,19,FALSE))</f>
        <v/>
      </c>
      <c r="Y30" s="1415">
        <f>IF(Y28="","",VLOOKUP(Y28,'標準様式１【記載例】シフト記号表（勤務時間帯）'!$C$6:$U$35,19,FALSE))</f>
        <v>7</v>
      </c>
      <c r="Z30" s="1389">
        <f>IF(Z28="","",VLOOKUP(Z28,'標準様式１【記載例】シフト記号表（勤務時間帯）'!$C$6:$U$35,19,FALSE))</f>
        <v>7</v>
      </c>
      <c r="AA30" s="1403" t="str">
        <f>IF(AA28="","",VLOOKUP(AA28,'標準様式１【記載例】シフト記号表（勤務時間帯）'!$C$6:$U$35,19,FALSE))</f>
        <v/>
      </c>
      <c r="AB30" s="1403" t="str">
        <f>IF(AB28="","",VLOOKUP(AB28,'標準様式１【記載例】シフト記号表（勤務時間帯）'!$C$6:$U$35,19,FALSE))</f>
        <v/>
      </c>
      <c r="AC30" s="1403" t="str">
        <f>IF(AC28="","",VLOOKUP(AC28,'標準様式１【記載例】シフト記号表（勤務時間帯）'!$C$6:$U$35,19,FALSE))</f>
        <v/>
      </c>
      <c r="AD30" s="1403" t="str">
        <f>IF(AD28="","",VLOOKUP(AD28,'標準様式１【記載例】シフト記号表（勤務時間帯）'!$C$6:$U$35,19,FALSE))</f>
        <v/>
      </c>
      <c r="AE30" s="1403" t="str">
        <f>IF(AE28="","",VLOOKUP(AE28,'標準様式１【記載例】シフト記号表（勤務時間帯）'!$C$6:$U$35,19,FALSE))</f>
        <v/>
      </c>
      <c r="AF30" s="1415">
        <f>IF(AF28="","",VLOOKUP(AF28,'標準様式１【記載例】シフト記号表（勤務時間帯）'!$C$6:$U$35,19,FALSE))</f>
        <v>7</v>
      </c>
      <c r="AG30" s="1389">
        <f>IF(AG28="","",VLOOKUP(AG28,'標準様式１【記載例】シフト記号表（勤務時間帯）'!$C$6:$U$35,19,FALSE))</f>
        <v>7</v>
      </c>
      <c r="AH30" s="1403" t="str">
        <f>IF(AH28="","",VLOOKUP(AH28,'標準様式１【記載例】シフト記号表（勤務時間帯）'!$C$6:$U$35,19,FALSE))</f>
        <v/>
      </c>
      <c r="AI30" s="1403" t="str">
        <f>IF(AI28="","",VLOOKUP(AI28,'標準様式１【記載例】シフト記号表（勤務時間帯）'!$C$6:$U$35,19,FALSE))</f>
        <v/>
      </c>
      <c r="AJ30" s="1403" t="str">
        <f>IF(AJ28="","",VLOOKUP(AJ28,'標準様式１【記載例】シフト記号表（勤務時間帯）'!$C$6:$U$35,19,FALSE))</f>
        <v/>
      </c>
      <c r="AK30" s="1403" t="str">
        <f>IF(AK28="","",VLOOKUP(AK28,'標準様式１【記載例】シフト記号表（勤務時間帯）'!$C$6:$U$35,19,FALSE))</f>
        <v/>
      </c>
      <c r="AL30" s="1403" t="str">
        <f>IF(AL28="","",VLOOKUP(AL28,'標準様式１【記載例】シフト記号表（勤務時間帯）'!$C$6:$U$35,19,FALSE))</f>
        <v/>
      </c>
      <c r="AM30" s="1415">
        <f>IF(AM28="","",VLOOKUP(AM28,'標準様式１【記載例】シフト記号表（勤務時間帯）'!$C$6:$U$35,19,FALSE))</f>
        <v>7</v>
      </c>
      <c r="AN30" s="1389">
        <f>IF(AN28="","",VLOOKUP(AN28,'標準様式１【記載例】シフト記号表（勤務時間帯）'!$C$6:$U$35,19,FALSE))</f>
        <v>7</v>
      </c>
      <c r="AO30" s="1403" t="str">
        <f>IF(AO28="","",VLOOKUP(AO28,'標準様式１【記載例】シフト記号表（勤務時間帯）'!$C$6:$U$35,19,FALSE))</f>
        <v/>
      </c>
      <c r="AP30" s="1403" t="str">
        <f>IF(AP28="","",VLOOKUP(AP28,'標準様式１【記載例】シフト記号表（勤務時間帯）'!$C$6:$U$35,19,FALSE))</f>
        <v/>
      </c>
      <c r="AQ30" s="1403" t="str">
        <f>IF(AQ28="","",VLOOKUP(AQ28,'標準様式１【記載例】シフト記号表（勤務時間帯）'!$C$6:$U$35,19,FALSE))</f>
        <v/>
      </c>
      <c r="AR30" s="1403" t="str">
        <f>IF(AR28="","",VLOOKUP(AR28,'標準様式１【記載例】シフト記号表（勤務時間帯）'!$C$6:$U$35,19,FALSE))</f>
        <v/>
      </c>
      <c r="AS30" s="1403" t="str">
        <f>IF(AS28="","",VLOOKUP(AS28,'標準様式１【記載例】シフト記号表（勤務時間帯）'!$C$6:$U$35,19,FALSE))</f>
        <v/>
      </c>
      <c r="AT30" s="1415">
        <f>IF(AT28="","",VLOOKUP(AT28,'標準様式１【記載例】シフト記号表（勤務時間帯）'!$C$6:$U$35,19,FALSE))</f>
        <v>7</v>
      </c>
      <c r="AU30" s="1389" t="str">
        <f>IF(AU28="","",VLOOKUP(AU28,'標準様式１【記載例】シフト記号表（勤務時間帯）'!$C$6:$U$35,19,FALSE))</f>
        <v/>
      </c>
      <c r="AV30" s="1403" t="str">
        <f>IF(AV28="","",VLOOKUP(AV28,'標準様式１【記載例】シフト記号表（勤務時間帯）'!$C$6:$U$35,19,FALSE))</f>
        <v/>
      </c>
      <c r="AW30" s="1403" t="str">
        <f>IF(AW28="","",VLOOKUP(AW28,'標準様式１【記載例】シフト記号表（勤務時間帯）'!$C$6:$U$35,19,FALSE))</f>
        <v/>
      </c>
      <c r="AX30" s="1451">
        <f>IF($BB$3="４週",SUM(S30:AT30),IF($BB$3="暦月",SUM(S30:AW30),""))</f>
        <v>56</v>
      </c>
      <c r="AY30" s="1464"/>
      <c r="AZ30" s="1475">
        <f>IF($BB$3="４週",AX30/4,IF($BB$3="暦月",'標準様式１【記載例】'!AX30/('標準様式１【記載例】'!$BB$8/7),""))</f>
        <v>14</v>
      </c>
      <c r="BA30" s="1484"/>
      <c r="BB30" s="1495"/>
      <c r="BC30" s="1510"/>
      <c r="BD30" s="1510"/>
      <c r="BE30" s="1510"/>
      <c r="BF30" s="1524"/>
    </row>
    <row r="31" spans="2:58" ht="20.25" customHeight="1">
      <c r="B31" s="1546">
        <f>B28+1</f>
        <v>4</v>
      </c>
      <c r="C31" s="1243" t="s">
        <v>315</v>
      </c>
      <c r="D31" s="1262"/>
      <c r="E31" s="1272"/>
      <c r="F31" s="1279"/>
      <c r="G31" s="1279" t="s">
        <v>246</v>
      </c>
      <c r="H31" s="1303" t="s">
        <v>411</v>
      </c>
      <c r="I31" s="1311"/>
      <c r="J31" s="1311"/>
      <c r="K31" s="1316"/>
      <c r="L31" s="1326" t="s">
        <v>694</v>
      </c>
      <c r="M31" s="1335"/>
      <c r="N31" s="1335"/>
      <c r="O31" s="1347"/>
      <c r="P31" s="1356" t="s">
        <v>658</v>
      </c>
      <c r="Q31" s="1365"/>
      <c r="R31" s="1373"/>
      <c r="S31" s="1387" t="s">
        <v>105</v>
      </c>
      <c r="T31" s="1401"/>
      <c r="U31" s="1401" t="s">
        <v>105</v>
      </c>
      <c r="V31" s="1401" t="s">
        <v>105</v>
      </c>
      <c r="W31" s="1401"/>
      <c r="X31" s="1401" t="s">
        <v>105</v>
      </c>
      <c r="Y31" s="1413"/>
      <c r="Z31" s="1387" t="s">
        <v>105</v>
      </c>
      <c r="AA31" s="1401"/>
      <c r="AB31" s="1401" t="s">
        <v>105</v>
      </c>
      <c r="AC31" s="1401" t="s">
        <v>105</v>
      </c>
      <c r="AD31" s="1401"/>
      <c r="AE31" s="1401" t="s">
        <v>105</v>
      </c>
      <c r="AF31" s="1413"/>
      <c r="AG31" s="1387" t="s">
        <v>105</v>
      </c>
      <c r="AH31" s="1401"/>
      <c r="AI31" s="1401" t="s">
        <v>105</v>
      </c>
      <c r="AJ31" s="1401" t="s">
        <v>105</v>
      </c>
      <c r="AK31" s="1401"/>
      <c r="AL31" s="1401" t="s">
        <v>105</v>
      </c>
      <c r="AM31" s="1413"/>
      <c r="AN31" s="1387" t="s">
        <v>105</v>
      </c>
      <c r="AO31" s="1401"/>
      <c r="AP31" s="1401" t="s">
        <v>105</v>
      </c>
      <c r="AQ31" s="1401" t="s">
        <v>105</v>
      </c>
      <c r="AR31" s="1401"/>
      <c r="AS31" s="1401" t="s">
        <v>105</v>
      </c>
      <c r="AT31" s="1413"/>
      <c r="AU31" s="1387"/>
      <c r="AV31" s="1401"/>
      <c r="AW31" s="1401"/>
      <c r="AX31" s="1452"/>
      <c r="AY31" s="1465"/>
      <c r="AZ31" s="1476"/>
      <c r="BA31" s="1485"/>
      <c r="BB31" s="1496" t="s">
        <v>695</v>
      </c>
      <c r="BC31" s="1511"/>
      <c r="BD31" s="1511"/>
      <c r="BE31" s="1511"/>
      <c r="BF31" s="1525"/>
    </row>
    <row r="32" spans="2:58" ht="20.25" customHeight="1">
      <c r="B32" s="1546"/>
      <c r="C32" s="1244"/>
      <c r="D32" s="1263"/>
      <c r="E32" s="1273"/>
      <c r="F32" s="1277"/>
      <c r="G32" s="1290"/>
      <c r="H32" s="1302"/>
      <c r="I32" s="1311"/>
      <c r="J32" s="1311"/>
      <c r="K32" s="1316"/>
      <c r="L32" s="1325"/>
      <c r="M32" s="1334"/>
      <c r="N32" s="1334"/>
      <c r="O32" s="1346"/>
      <c r="P32" s="1354" t="s">
        <v>306</v>
      </c>
      <c r="Q32" s="1363"/>
      <c r="R32" s="1371"/>
      <c r="S32" s="1388">
        <f>IF(S31="","",VLOOKUP(S31,'標準様式１【記載例】シフト記号表（勤務時間帯）'!$C$6:$K$35,9,FALSE))</f>
        <v>4</v>
      </c>
      <c r="T32" s="1402" t="str">
        <f>IF(T31="","",VLOOKUP(T31,'標準様式１【記載例】シフト記号表（勤務時間帯）'!$C$6:$K$35,9,FALSE))</f>
        <v/>
      </c>
      <c r="U32" s="1402">
        <f>IF(U31="","",VLOOKUP(U31,'標準様式１【記載例】シフト記号表（勤務時間帯）'!$C$6:$K$35,9,FALSE))</f>
        <v>4</v>
      </c>
      <c r="V32" s="1402">
        <f>IF(V31="","",VLOOKUP(V31,'標準様式１【記載例】シフト記号表（勤務時間帯）'!$C$6:$K$35,9,FALSE))</f>
        <v>4</v>
      </c>
      <c r="W32" s="1402" t="str">
        <f>IF(W31="","",VLOOKUP(W31,'標準様式１【記載例】シフト記号表（勤務時間帯）'!$C$6:$K$35,9,FALSE))</f>
        <v/>
      </c>
      <c r="X32" s="1402">
        <f>IF(X31="","",VLOOKUP(X31,'標準様式１【記載例】シフト記号表（勤務時間帯）'!$C$6:$K$35,9,FALSE))</f>
        <v>4</v>
      </c>
      <c r="Y32" s="1414" t="str">
        <f>IF(Y31="","",VLOOKUP(Y31,'標準様式１【記載例】シフト記号表（勤務時間帯）'!$C$6:$K$35,9,FALSE))</f>
        <v/>
      </c>
      <c r="Z32" s="1388">
        <f>IF(Z31="","",VLOOKUP(Z31,'標準様式１【記載例】シフト記号表（勤務時間帯）'!$C$6:$K$35,9,FALSE))</f>
        <v>4</v>
      </c>
      <c r="AA32" s="1402" t="str">
        <f>IF(AA31="","",VLOOKUP(AA31,'標準様式１【記載例】シフト記号表（勤務時間帯）'!$C$6:$K$35,9,FALSE))</f>
        <v/>
      </c>
      <c r="AB32" s="1402">
        <f>IF(AB31="","",VLOOKUP(AB31,'標準様式１【記載例】シフト記号表（勤務時間帯）'!$C$6:$K$35,9,FALSE))</f>
        <v>4</v>
      </c>
      <c r="AC32" s="1402">
        <f>IF(AC31="","",VLOOKUP(AC31,'標準様式１【記載例】シフト記号表（勤務時間帯）'!$C$6:$K$35,9,FALSE))</f>
        <v>4</v>
      </c>
      <c r="AD32" s="1402" t="str">
        <f>IF(AD31="","",VLOOKUP(AD31,'標準様式１【記載例】シフト記号表（勤務時間帯）'!$C$6:$K$35,9,FALSE))</f>
        <v/>
      </c>
      <c r="AE32" s="1402">
        <f>IF(AE31="","",VLOOKUP(AE31,'標準様式１【記載例】シフト記号表（勤務時間帯）'!$C$6:$K$35,9,FALSE))</f>
        <v>4</v>
      </c>
      <c r="AF32" s="1414" t="str">
        <f>IF(AF31="","",VLOOKUP(AF31,'標準様式１【記載例】シフト記号表（勤務時間帯）'!$C$6:$K$35,9,FALSE))</f>
        <v/>
      </c>
      <c r="AG32" s="1388">
        <f>IF(AG31="","",VLOOKUP(AG31,'標準様式１【記載例】シフト記号表（勤務時間帯）'!$C$6:$K$35,9,FALSE))</f>
        <v>4</v>
      </c>
      <c r="AH32" s="1402" t="str">
        <f>IF(AH31="","",VLOOKUP(AH31,'標準様式１【記載例】シフト記号表（勤務時間帯）'!$C$6:$K$35,9,FALSE))</f>
        <v/>
      </c>
      <c r="AI32" s="1402">
        <f>IF(AI31="","",VLOOKUP(AI31,'標準様式１【記載例】シフト記号表（勤務時間帯）'!$C$6:$K$35,9,FALSE))</f>
        <v>4</v>
      </c>
      <c r="AJ32" s="1402">
        <f>IF(AJ31="","",VLOOKUP(AJ31,'標準様式１【記載例】シフト記号表（勤務時間帯）'!$C$6:$K$35,9,FALSE))</f>
        <v>4</v>
      </c>
      <c r="AK32" s="1402" t="str">
        <f>IF(AK31="","",VLOOKUP(AK31,'標準様式１【記載例】シフト記号表（勤務時間帯）'!$C$6:$K$35,9,FALSE))</f>
        <v/>
      </c>
      <c r="AL32" s="1402">
        <f>IF(AL31="","",VLOOKUP(AL31,'標準様式１【記載例】シフト記号表（勤務時間帯）'!$C$6:$K$35,9,FALSE))</f>
        <v>4</v>
      </c>
      <c r="AM32" s="1414" t="str">
        <f>IF(AM31="","",VLOOKUP(AM31,'標準様式１【記載例】シフト記号表（勤務時間帯）'!$C$6:$K$35,9,FALSE))</f>
        <v/>
      </c>
      <c r="AN32" s="1388">
        <f>IF(AN31="","",VLOOKUP(AN31,'標準様式１【記載例】シフト記号表（勤務時間帯）'!$C$6:$K$35,9,FALSE))</f>
        <v>4</v>
      </c>
      <c r="AO32" s="1402" t="str">
        <f>IF(AO31="","",VLOOKUP(AO31,'標準様式１【記載例】シフト記号表（勤務時間帯）'!$C$6:$K$35,9,FALSE))</f>
        <v/>
      </c>
      <c r="AP32" s="1402">
        <f>IF(AP31="","",VLOOKUP(AP31,'標準様式１【記載例】シフト記号表（勤務時間帯）'!$C$6:$K$35,9,FALSE))</f>
        <v>4</v>
      </c>
      <c r="AQ32" s="1402">
        <f>IF(AQ31="","",VLOOKUP(AQ31,'標準様式１【記載例】シフト記号表（勤務時間帯）'!$C$6:$K$35,9,FALSE))</f>
        <v>4</v>
      </c>
      <c r="AR32" s="1402" t="str">
        <f>IF(AR31="","",VLOOKUP(AR31,'標準様式１【記載例】シフト記号表（勤務時間帯）'!$C$6:$K$35,9,FALSE))</f>
        <v/>
      </c>
      <c r="AS32" s="1402">
        <f>IF(AS31="","",VLOOKUP(AS31,'標準様式１【記載例】シフト記号表（勤務時間帯）'!$C$6:$K$35,9,FALSE))</f>
        <v>4</v>
      </c>
      <c r="AT32" s="1414" t="str">
        <f>IF(AT31="","",VLOOKUP(AT31,'標準様式１【記載例】シフト記号表（勤務時間帯）'!$C$6:$K$35,9,FALSE))</f>
        <v/>
      </c>
      <c r="AU32" s="1388" t="str">
        <f>IF(AU31="","",VLOOKUP(AU31,'標準様式１【記載例】シフト記号表（勤務時間帯）'!$C$6:$K$35,9,FALSE))</f>
        <v/>
      </c>
      <c r="AV32" s="1402" t="str">
        <f>IF(AV31="","",VLOOKUP(AV31,'標準様式１【記載例】シフト記号表（勤務時間帯）'!$C$6:$K$35,9,FALSE))</f>
        <v/>
      </c>
      <c r="AW32" s="1402" t="str">
        <f>IF(AW31="","",VLOOKUP(AW31,'標準様式１【記載例】シフト記号表（勤務時間帯）'!$C$6:$K$35,9,FALSE))</f>
        <v/>
      </c>
      <c r="AX32" s="1450">
        <f>IF($BB$3="４週",SUM(S32:AT32),IF($BB$3="暦月",SUM(S32:AW32),""))</f>
        <v>64</v>
      </c>
      <c r="AY32" s="1463"/>
      <c r="AZ32" s="1474">
        <f>IF($BB$3="４週",AX32/4,IF($BB$3="暦月",'標準様式１【記載例】'!AX32/('標準様式１【記載例】'!$BB$8/7),""))</f>
        <v>16</v>
      </c>
      <c r="BA32" s="1483"/>
      <c r="BB32" s="1494"/>
      <c r="BC32" s="1509"/>
      <c r="BD32" s="1509"/>
      <c r="BE32" s="1509"/>
      <c r="BF32" s="1523"/>
    </row>
    <row r="33" spans="2:58" ht="20.25" customHeight="1">
      <c r="B33" s="1546"/>
      <c r="C33" s="1245"/>
      <c r="D33" s="1264"/>
      <c r="E33" s="1274"/>
      <c r="F33" s="1277" t="str">
        <f>C31</f>
        <v>看護職員</v>
      </c>
      <c r="G33" s="1291"/>
      <c r="H33" s="1302"/>
      <c r="I33" s="1311"/>
      <c r="J33" s="1311"/>
      <c r="K33" s="1316"/>
      <c r="L33" s="1327"/>
      <c r="M33" s="1336"/>
      <c r="N33" s="1336"/>
      <c r="O33" s="1348"/>
      <c r="P33" s="1355" t="s">
        <v>660</v>
      </c>
      <c r="Q33" s="1364"/>
      <c r="R33" s="1372"/>
      <c r="S33" s="1389">
        <f>IF(S31="","",VLOOKUP(S31,'標準様式１【記載例】シフト記号表（勤務時間帯）'!$C$6:$U$35,19,FALSE))</f>
        <v>4</v>
      </c>
      <c r="T33" s="1403" t="str">
        <f>IF(T31="","",VLOOKUP(T31,'標準様式１【記載例】シフト記号表（勤務時間帯）'!$C$6:$U$35,19,FALSE))</f>
        <v/>
      </c>
      <c r="U33" s="1403">
        <f>IF(U31="","",VLOOKUP(U31,'標準様式１【記載例】シフト記号表（勤務時間帯）'!$C$6:$U$35,19,FALSE))</f>
        <v>4</v>
      </c>
      <c r="V33" s="1403">
        <f>IF(V31="","",VLOOKUP(V31,'標準様式１【記載例】シフト記号表（勤務時間帯）'!$C$6:$U$35,19,FALSE))</f>
        <v>4</v>
      </c>
      <c r="W33" s="1403" t="str">
        <f>IF(W31="","",VLOOKUP(W31,'標準様式１【記載例】シフト記号表（勤務時間帯）'!$C$6:$U$35,19,FALSE))</f>
        <v/>
      </c>
      <c r="X33" s="1403">
        <f>IF(X31="","",VLOOKUP(X31,'標準様式１【記載例】シフト記号表（勤務時間帯）'!$C$6:$U$35,19,FALSE))</f>
        <v>4</v>
      </c>
      <c r="Y33" s="1415" t="str">
        <f>IF(Y31="","",VLOOKUP(Y31,'標準様式１【記載例】シフト記号表（勤務時間帯）'!$C$6:$U$35,19,FALSE))</f>
        <v/>
      </c>
      <c r="Z33" s="1389">
        <f>IF(Z31="","",VLOOKUP(Z31,'標準様式１【記載例】シフト記号表（勤務時間帯）'!$C$6:$U$35,19,FALSE))</f>
        <v>4</v>
      </c>
      <c r="AA33" s="1403" t="str">
        <f>IF(AA31="","",VLOOKUP(AA31,'標準様式１【記載例】シフト記号表（勤務時間帯）'!$C$6:$U$35,19,FALSE))</f>
        <v/>
      </c>
      <c r="AB33" s="1403">
        <f>IF(AB31="","",VLOOKUP(AB31,'標準様式１【記載例】シフト記号表（勤務時間帯）'!$C$6:$U$35,19,FALSE))</f>
        <v>4</v>
      </c>
      <c r="AC33" s="1403">
        <f>IF(AC31="","",VLOOKUP(AC31,'標準様式１【記載例】シフト記号表（勤務時間帯）'!$C$6:$U$35,19,FALSE))</f>
        <v>4</v>
      </c>
      <c r="AD33" s="1403" t="str">
        <f>IF(AD31="","",VLOOKUP(AD31,'標準様式１【記載例】シフト記号表（勤務時間帯）'!$C$6:$U$35,19,FALSE))</f>
        <v/>
      </c>
      <c r="AE33" s="1403">
        <f>IF(AE31="","",VLOOKUP(AE31,'標準様式１【記載例】シフト記号表（勤務時間帯）'!$C$6:$U$35,19,FALSE))</f>
        <v>4</v>
      </c>
      <c r="AF33" s="1415" t="str">
        <f>IF(AF31="","",VLOOKUP(AF31,'標準様式１【記載例】シフト記号表（勤務時間帯）'!$C$6:$U$35,19,FALSE))</f>
        <v/>
      </c>
      <c r="AG33" s="1389">
        <f>IF(AG31="","",VLOOKUP(AG31,'標準様式１【記載例】シフト記号表（勤務時間帯）'!$C$6:$U$35,19,FALSE))</f>
        <v>4</v>
      </c>
      <c r="AH33" s="1403" t="str">
        <f>IF(AH31="","",VLOOKUP(AH31,'標準様式１【記載例】シフト記号表（勤務時間帯）'!$C$6:$U$35,19,FALSE))</f>
        <v/>
      </c>
      <c r="AI33" s="1403">
        <f>IF(AI31="","",VLOOKUP(AI31,'標準様式１【記載例】シフト記号表（勤務時間帯）'!$C$6:$U$35,19,FALSE))</f>
        <v>4</v>
      </c>
      <c r="AJ33" s="1403">
        <f>IF(AJ31="","",VLOOKUP(AJ31,'標準様式１【記載例】シフト記号表（勤務時間帯）'!$C$6:$U$35,19,FALSE))</f>
        <v>4</v>
      </c>
      <c r="AK33" s="1403" t="str">
        <f>IF(AK31="","",VLOOKUP(AK31,'標準様式１【記載例】シフト記号表（勤務時間帯）'!$C$6:$U$35,19,FALSE))</f>
        <v/>
      </c>
      <c r="AL33" s="1403">
        <f>IF(AL31="","",VLOOKUP(AL31,'標準様式１【記載例】シフト記号表（勤務時間帯）'!$C$6:$U$35,19,FALSE))</f>
        <v>4</v>
      </c>
      <c r="AM33" s="1415" t="str">
        <f>IF(AM31="","",VLOOKUP(AM31,'標準様式１【記載例】シフト記号表（勤務時間帯）'!$C$6:$U$35,19,FALSE))</f>
        <v/>
      </c>
      <c r="AN33" s="1389">
        <f>IF(AN31="","",VLOOKUP(AN31,'標準様式１【記載例】シフト記号表（勤務時間帯）'!$C$6:$U$35,19,FALSE))</f>
        <v>4</v>
      </c>
      <c r="AO33" s="1403" t="str">
        <f>IF(AO31="","",VLOOKUP(AO31,'標準様式１【記載例】シフト記号表（勤務時間帯）'!$C$6:$U$35,19,FALSE))</f>
        <v/>
      </c>
      <c r="AP33" s="1403">
        <f>IF(AP31="","",VLOOKUP(AP31,'標準様式１【記載例】シフト記号表（勤務時間帯）'!$C$6:$U$35,19,FALSE))</f>
        <v>4</v>
      </c>
      <c r="AQ33" s="1403">
        <f>IF(AQ31="","",VLOOKUP(AQ31,'標準様式１【記載例】シフト記号表（勤務時間帯）'!$C$6:$U$35,19,FALSE))</f>
        <v>4</v>
      </c>
      <c r="AR33" s="1403" t="str">
        <f>IF(AR31="","",VLOOKUP(AR31,'標準様式１【記載例】シフト記号表（勤務時間帯）'!$C$6:$U$35,19,FALSE))</f>
        <v/>
      </c>
      <c r="AS33" s="1403">
        <f>IF(AS31="","",VLOOKUP(AS31,'標準様式１【記載例】シフト記号表（勤務時間帯）'!$C$6:$U$35,19,FALSE))</f>
        <v>4</v>
      </c>
      <c r="AT33" s="1415" t="str">
        <f>IF(AT31="","",VLOOKUP(AT31,'標準様式１【記載例】シフト記号表（勤務時間帯）'!$C$6:$U$35,19,FALSE))</f>
        <v/>
      </c>
      <c r="AU33" s="1389" t="str">
        <f>IF(AU31="","",VLOOKUP(AU31,'標準様式１【記載例】シフト記号表（勤務時間帯）'!$C$6:$U$35,19,FALSE))</f>
        <v/>
      </c>
      <c r="AV33" s="1403" t="str">
        <f>IF(AV31="","",VLOOKUP(AV31,'標準様式１【記載例】シフト記号表（勤務時間帯）'!$C$6:$U$35,19,FALSE))</f>
        <v/>
      </c>
      <c r="AW33" s="1403" t="str">
        <f>IF(AW31="","",VLOOKUP(AW31,'標準様式１【記載例】シフト記号表（勤務時間帯）'!$C$6:$U$35,19,FALSE))</f>
        <v/>
      </c>
      <c r="AX33" s="1451">
        <f>IF($BB$3="４週",SUM(S33:AT33),IF($BB$3="暦月",SUM(S33:AW33),""))</f>
        <v>64</v>
      </c>
      <c r="AY33" s="1464"/>
      <c r="AZ33" s="1475">
        <f>IF($BB$3="４週",AX33/4,IF($BB$3="暦月",'標準様式１【記載例】'!AX33/('標準様式１【記載例】'!$BB$8/7),""))</f>
        <v>16</v>
      </c>
      <c r="BA33" s="1484"/>
      <c r="BB33" s="1495"/>
      <c r="BC33" s="1510"/>
      <c r="BD33" s="1510"/>
      <c r="BE33" s="1510"/>
      <c r="BF33" s="1524"/>
    </row>
    <row r="34" spans="2:58" ht="20.25" customHeight="1">
      <c r="B34" s="1546">
        <f>B31+1</f>
        <v>5</v>
      </c>
      <c r="C34" s="1243" t="s">
        <v>315</v>
      </c>
      <c r="D34" s="1262"/>
      <c r="E34" s="1272"/>
      <c r="F34" s="1279"/>
      <c r="G34" s="1279" t="s">
        <v>697</v>
      </c>
      <c r="H34" s="1303" t="s">
        <v>698</v>
      </c>
      <c r="I34" s="1311"/>
      <c r="J34" s="1311"/>
      <c r="K34" s="1316"/>
      <c r="L34" s="1326" t="s">
        <v>701</v>
      </c>
      <c r="M34" s="1335"/>
      <c r="N34" s="1335"/>
      <c r="O34" s="1347"/>
      <c r="P34" s="1356" t="s">
        <v>658</v>
      </c>
      <c r="Q34" s="1365"/>
      <c r="R34" s="1373"/>
      <c r="S34" s="1387"/>
      <c r="T34" s="1401" t="s">
        <v>105</v>
      </c>
      <c r="U34" s="1401"/>
      <c r="V34" s="1401"/>
      <c r="W34" s="1401" t="s">
        <v>105</v>
      </c>
      <c r="X34" s="1401"/>
      <c r="Y34" s="1413" t="s">
        <v>105</v>
      </c>
      <c r="Z34" s="1387"/>
      <c r="AA34" s="1401" t="s">
        <v>105</v>
      </c>
      <c r="AB34" s="1401"/>
      <c r="AC34" s="1401"/>
      <c r="AD34" s="1401" t="s">
        <v>105</v>
      </c>
      <c r="AE34" s="1401"/>
      <c r="AF34" s="1413" t="s">
        <v>105</v>
      </c>
      <c r="AG34" s="1387"/>
      <c r="AH34" s="1401" t="s">
        <v>105</v>
      </c>
      <c r="AI34" s="1401"/>
      <c r="AJ34" s="1401"/>
      <c r="AK34" s="1401" t="s">
        <v>105</v>
      </c>
      <c r="AL34" s="1401"/>
      <c r="AM34" s="1413" t="s">
        <v>105</v>
      </c>
      <c r="AN34" s="1387"/>
      <c r="AO34" s="1401" t="s">
        <v>105</v>
      </c>
      <c r="AP34" s="1401"/>
      <c r="AQ34" s="1401"/>
      <c r="AR34" s="1401" t="s">
        <v>105</v>
      </c>
      <c r="AS34" s="1401"/>
      <c r="AT34" s="1413" t="s">
        <v>105</v>
      </c>
      <c r="AU34" s="1387"/>
      <c r="AV34" s="1401"/>
      <c r="AW34" s="1401"/>
      <c r="AX34" s="1452"/>
      <c r="AY34" s="1465"/>
      <c r="AZ34" s="1476"/>
      <c r="BA34" s="1485"/>
      <c r="BB34" s="1496" t="s">
        <v>317</v>
      </c>
      <c r="BC34" s="1511"/>
      <c r="BD34" s="1511"/>
      <c r="BE34" s="1511"/>
      <c r="BF34" s="1525"/>
    </row>
    <row r="35" spans="2:58" ht="20.25" customHeight="1">
      <c r="B35" s="1546"/>
      <c r="C35" s="1244"/>
      <c r="D35" s="1263"/>
      <c r="E35" s="1273"/>
      <c r="F35" s="1277"/>
      <c r="G35" s="1290"/>
      <c r="H35" s="1302"/>
      <c r="I35" s="1311"/>
      <c r="J35" s="1311"/>
      <c r="K35" s="1316"/>
      <c r="L35" s="1325"/>
      <c r="M35" s="1334"/>
      <c r="N35" s="1334"/>
      <c r="O35" s="1346"/>
      <c r="P35" s="1354" t="s">
        <v>306</v>
      </c>
      <c r="Q35" s="1363"/>
      <c r="R35" s="1371"/>
      <c r="S35" s="1388" t="str">
        <f>IF(S34="","",VLOOKUP(S34,'標準様式１【記載例】シフト記号表（勤務時間帯）'!$C$6:$K$35,9,FALSE))</f>
        <v/>
      </c>
      <c r="T35" s="1402">
        <f>IF(T34="","",VLOOKUP(T34,'標準様式１【記載例】シフト記号表（勤務時間帯）'!$C$6:$K$35,9,FALSE))</f>
        <v>4</v>
      </c>
      <c r="U35" s="1402" t="str">
        <f>IF(U34="","",VLOOKUP(U34,'標準様式１【記載例】シフト記号表（勤務時間帯）'!$C$6:$K$35,9,FALSE))</f>
        <v/>
      </c>
      <c r="V35" s="1402" t="str">
        <f>IF(V34="","",VLOOKUP(V34,'標準様式１【記載例】シフト記号表（勤務時間帯）'!$C$6:$K$35,9,FALSE))</f>
        <v/>
      </c>
      <c r="W35" s="1402">
        <f>IF(W34="","",VLOOKUP(W34,'標準様式１【記載例】シフト記号表（勤務時間帯）'!$C$6:$K$35,9,FALSE))</f>
        <v>4</v>
      </c>
      <c r="X35" s="1402" t="str">
        <f>IF(X34="","",VLOOKUP(X34,'標準様式１【記載例】シフト記号表（勤務時間帯）'!$C$6:$K$35,9,FALSE))</f>
        <v/>
      </c>
      <c r="Y35" s="1414">
        <f>IF(Y34="","",VLOOKUP(Y34,'標準様式１【記載例】シフト記号表（勤務時間帯）'!$C$6:$K$35,9,FALSE))</f>
        <v>4</v>
      </c>
      <c r="Z35" s="1388" t="str">
        <f>IF(Z34="","",VLOOKUP(Z34,'標準様式１【記載例】シフト記号表（勤務時間帯）'!$C$6:$K$35,9,FALSE))</f>
        <v/>
      </c>
      <c r="AA35" s="1402">
        <f>IF(AA34="","",VLOOKUP(AA34,'標準様式１【記載例】シフト記号表（勤務時間帯）'!$C$6:$K$35,9,FALSE))</f>
        <v>4</v>
      </c>
      <c r="AB35" s="1402" t="str">
        <f>IF(AB34="","",VLOOKUP(AB34,'標準様式１【記載例】シフト記号表（勤務時間帯）'!$C$6:$K$35,9,FALSE))</f>
        <v/>
      </c>
      <c r="AC35" s="1402" t="str">
        <f>IF(AC34="","",VLOOKUP(AC34,'標準様式１【記載例】シフト記号表（勤務時間帯）'!$C$6:$K$35,9,FALSE))</f>
        <v/>
      </c>
      <c r="AD35" s="1402">
        <f>IF(AD34="","",VLOOKUP(AD34,'標準様式１【記載例】シフト記号表（勤務時間帯）'!$C$6:$K$35,9,FALSE))</f>
        <v>4</v>
      </c>
      <c r="AE35" s="1402" t="str">
        <f>IF(AE34="","",VLOOKUP(AE34,'標準様式１【記載例】シフト記号表（勤務時間帯）'!$C$6:$K$35,9,FALSE))</f>
        <v/>
      </c>
      <c r="AF35" s="1414">
        <f>IF(AF34="","",VLOOKUP(AF34,'標準様式１【記載例】シフト記号表（勤務時間帯）'!$C$6:$K$35,9,FALSE))</f>
        <v>4</v>
      </c>
      <c r="AG35" s="1388" t="str">
        <f>IF(AG34="","",VLOOKUP(AG34,'標準様式１【記載例】シフト記号表（勤務時間帯）'!$C$6:$K$35,9,FALSE))</f>
        <v/>
      </c>
      <c r="AH35" s="1402">
        <f>IF(AH34="","",VLOOKUP(AH34,'標準様式１【記載例】シフト記号表（勤務時間帯）'!$C$6:$K$35,9,FALSE))</f>
        <v>4</v>
      </c>
      <c r="AI35" s="1402" t="str">
        <f>IF(AI34="","",VLOOKUP(AI34,'標準様式１【記載例】シフト記号表（勤務時間帯）'!$C$6:$K$35,9,FALSE))</f>
        <v/>
      </c>
      <c r="AJ35" s="1402" t="str">
        <f>IF(AJ34="","",VLOOKUP(AJ34,'標準様式１【記載例】シフト記号表（勤務時間帯）'!$C$6:$K$35,9,FALSE))</f>
        <v/>
      </c>
      <c r="AK35" s="1402">
        <f>IF(AK34="","",VLOOKUP(AK34,'標準様式１【記載例】シフト記号表（勤務時間帯）'!$C$6:$K$35,9,FALSE))</f>
        <v>4</v>
      </c>
      <c r="AL35" s="1402" t="str">
        <f>IF(AL34="","",VLOOKUP(AL34,'標準様式１【記載例】シフト記号表（勤務時間帯）'!$C$6:$K$35,9,FALSE))</f>
        <v/>
      </c>
      <c r="AM35" s="1414">
        <f>IF(AM34="","",VLOOKUP(AM34,'標準様式１【記載例】シフト記号表（勤務時間帯）'!$C$6:$K$35,9,FALSE))</f>
        <v>4</v>
      </c>
      <c r="AN35" s="1388" t="str">
        <f>IF(AN34="","",VLOOKUP(AN34,'標準様式１【記載例】シフト記号表（勤務時間帯）'!$C$6:$K$35,9,FALSE))</f>
        <v/>
      </c>
      <c r="AO35" s="1402">
        <f>IF(AO34="","",VLOOKUP(AO34,'標準様式１【記載例】シフト記号表（勤務時間帯）'!$C$6:$K$35,9,FALSE))</f>
        <v>4</v>
      </c>
      <c r="AP35" s="1402" t="str">
        <f>IF(AP34="","",VLOOKUP(AP34,'標準様式１【記載例】シフト記号表（勤務時間帯）'!$C$6:$K$35,9,FALSE))</f>
        <v/>
      </c>
      <c r="AQ35" s="1402" t="str">
        <f>IF(AQ34="","",VLOOKUP(AQ34,'標準様式１【記載例】シフト記号表（勤務時間帯）'!$C$6:$K$35,9,FALSE))</f>
        <v/>
      </c>
      <c r="AR35" s="1402">
        <f>IF(AR34="","",VLOOKUP(AR34,'標準様式１【記載例】シフト記号表（勤務時間帯）'!$C$6:$K$35,9,FALSE))</f>
        <v>4</v>
      </c>
      <c r="AS35" s="1402" t="str">
        <f>IF(AS34="","",VLOOKUP(AS34,'標準様式１【記載例】シフト記号表（勤務時間帯）'!$C$6:$K$35,9,FALSE))</f>
        <v/>
      </c>
      <c r="AT35" s="1414">
        <f>IF(AT34="","",VLOOKUP(AT34,'標準様式１【記載例】シフト記号表（勤務時間帯）'!$C$6:$K$35,9,FALSE))</f>
        <v>4</v>
      </c>
      <c r="AU35" s="1388" t="str">
        <f>IF(AU34="","",VLOOKUP(AU34,'標準様式１【記載例】シフト記号表（勤務時間帯）'!$C$6:$K$35,9,FALSE))</f>
        <v/>
      </c>
      <c r="AV35" s="1402" t="str">
        <f>IF(AV34="","",VLOOKUP(AV34,'標準様式１【記載例】シフト記号表（勤務時間帯）'!$C$6:$K$35,9,FALSE))</f>
        <v/>
      </c>
      <c r="AW35" s="1402" t="str">
        <f>IF(AW34="","",VLOOKUP(AW34,'標準様式１【記載例】シフト記号表（勤務時間帯）'!$C$6:$K$35,9,FALSE))</f>
        <v/>
      </c>
      <c r="AX35" s="1450">
        <f>IF($BB$3="４週",SUM(S35:AT35),IF($BB$3="暦月",SUM(S35:AW35),""))</f>
        <v>48</v>
      </c>
      <c r="AY35" s="1463"/>
      <c r="AZ35" s="1474">
        <f>IF($BB$3="４週",AX35/4,IF($BB$3="暦月",'標準様式１【記載例】'!AX35/('標準様式１【記載例】'!$BB$8/7),""))</f>
        <v>12</v>
      </c>
      <c r="BA35" s="1483"/>
      <c r="BB35" s="1494"/>
      <c r="BC35" s="1509"/>
      <c r="BD35" s="1509"/>
      <c r="BE35" s="1509"/>
      <c r="BF35" s="1523"/>
    </row>
    <row r="36" spans="2:58" ht="20.25" customHeight="1">
      <c r="B36" s="1546"/>
      <c r="C36" s="1245"/>
      <c r="D36" s="1264"/>
      <c r="E36" s="1274"/>
      <c r="F36" s="1277" t="str">
        <f>C34</f>
        <v>看護職員</v>
      </c>
      <c r="G36" s="1291"/>
      <c r="H36" s="1302"/>
      <c r="I36" s="1311"/>
      <c r="J36" s="1311"/>
      <c r="K36" s="1316"/>
      <c r="L36" s="1327"/>
      <c r="M36" s="1336"/>
      <c r="N36" s="1336"/>
      <c r="O36" s="1348"/>
      <c r="P36" s="1355" t="s">
        <v>660</v>
      </c>
      <c r="Q36" s="1364"/>
      <c r="R36" s="1372"/>
      <c r="S36" s="1389" t="str">
        <f>IF(S34="","",VLOOKUP(S34,'標準様式１【記載例】シフト記号表（勤務時間帯）'!$C$6:$U$35,19,FALSE))</f>
        <v/>
      </c>
      <c r="T36" s="1403">
        <f>IF(T34="","",VLOOKUP(T34,'標準様式１【記載例】シフト記号表（勤務時間帯）'!$C$6:$U$35,19,FALSE))</f>
        <v>4</v>
      </c>
      <c r="U36" s="1403" t="str">
        <f>IF(U34="","",VLOOKUP(U34,'標準様式１【記載例】シフト記号表（勤務時間帯）'!$C$6:$U$35,19,FALSE))</f>
        <v/>
      </c>
      <c r="V36" s="1403" t="str">
        <f>IF(V34="","",VLOOKUP(V34,'標準様式１【記載例】シフト記号表（勤務時間帯）'!$C$6:$U$35,19,FALSE))</f>
        <v/>
      </c>
      <c r="W36" s="1403">
        <f>IF(W34="","",VLOOKUP(W34,'標準様式１【記載例】シフト記号表（勤務時間帯）'!$C$6:$U$35,19,FALSE))</f>
        <v>4</v>
      </c>
      <c r="X36" s="1403" t="str">
        <f>IF(X34="","",VLOOKUP(X34,'標準様式１【記載例】シフト記号表（勤務時間帯）'!$C$6:$U$35,19,FALSE))</f>
        <v/>
      </c>
      <c r="Y36" s="1415">
        <f>IF(Y34="","",VLOOKUP(Y34,'標準様式１【記載例】シフト記号表（勤務時間帯）'!$C$6:$U$35,19,FALSE))</f>
        <v>4</v>
      </c>
      <c r="Z36" s="1389" t="str">
        <f>IF(Z34="","",VLOOKUP(Z34,'標準様式１【記載例】シフト記号表（勤務時間帯）'!$C$6:$U$35,19,FALSE))</f>
        <v/>
      </c>
      <c r="AA36" s="1403">
        <f>IF(AA34="","",VLOOKUP(AA34,'標準様式１【記載例】シフト記号表（勤務時間帯）'!$C$6:$U$35,19,FALSE))</f>
        <v>4</v>
      </c>
      <c r="AB36" s="1403" t="str">
        <f>IF(AB34="","",VLOOKUP(AB34,'標準様式１【記載例】シフト記号表（勤務時間帯）'!$C$6:$U$35,19,FALSE))</f>
        <v/>
      </c>
      <c r="AC36" s="1403" t="str">
        <f>IF(AC34="","",VLOOKUP(AC34,'標準様式１【記載例】シフト記号表（勤務時間帯）'!$C$6:$U$35,19,FALSE))</f>
        <v/>
      </c>
      <c r="AD36" s="1403">
        <f>IF(AD34="","",VLOOKUP(AD34,'標準様式１【記載例】シフト記号表（勤務時間帯）'!$C$6:$U$35,19,FALSE))</f>
        <v>4</v>
      </c>
      <c r="AE36" s="1403" t="str">
        <f>IF(AE34="","",VLOOKUP(AE34,'標準様式１【記載例】シフト記号表（勤務時間帯）'!$C$6:$U$35,19,FALSE))</f>
        <v/>
      </c>
      <c r="AF36" s="1415">
        <f>IF(AF34="","",VLOOKUP(AF34,'標準様式１【記載例】シフト記号表（勤務時間帯）'!$C$6:$U$35,19,FALSE))</f>
        <v>4</v>
      </c>
      <c r="AG36" s="1389" t="str">
        <f>IF(AG34="","",VLOOKUP(AG34,'標準様式１【記載例】シフト記号表（勤務時間帯）'!$C$6:$U$35,19,FALSE))</f>
        <v/>
      </c>
      <c r="AH36" s="1403">
        <f>IF(AH34="","",VLOOKUP(AH34,'標準様式１【記載例】シフト記号表（勤務時間帯）'!$C$6:$U$35,19,FALSE))</f>
        <v>4</v>
      </c>
      <c r="AI36" s="1403" t="str">
        <f>IF(AI34="","",VLOOKUP(AI34,'標準様式１【記載例】シフト記号表（勤務時間帯）'!$C$6:$U$35,19,FALSE))</f>
        <v/>
      </c>
      <c r="AJ36" s="1403" t="str">
        <f>IF(AJ34="","",VLOOKUP(AJ34,'標準様式１【記載例】シフト記号表（勤務時間帯）'!$C$6:$U$35,19,FALSE))</f>
        <v/>
      </c>
      <c r="AK36" s="1403">
        <f>IF(AK34="","",VLOOKUP(AK34,'標準様式１【記載例】シフト記号表（勤務時間帯）'!$C$6:$U$35,19,FALSE))</f>
        <v>4</v>
      </c>
      <c r="AL36" s="1403" t="str">
        <f>IF(AL34="","",VLOOKUP(AL34,'標準様式１【記載例】シフト記号表（勤務時間帯）'!$C$6:$U$35,19,FALSE))</f>
        <v/>
      </c>
      <c r="AM36" s="1415">
        <f>IF(AM34="","",VLOOKUP(AM34,'標準様式１【記載例】シフト記号表（勤務時間帯）'!$C$6:$U$35,19,FALSE))</f>
        <v>4</v>
      </c>
      <c r="AN36" s="1389" t="str">
        <f>IF(AN34="","",VLOOKUP(AN34,'標準様式１【記載例】シフト記号表（勤務時間帯）'!$C$6:$U$35,19,FALSE))</f>
        <v/>
      </c>
      <c r="AO36" s="1403">
        <f>IF(AO34="","",VLOOKUP(AO34,'標準様式１【記載例】シフト記号表（勤務時間帯）'!$C$6:$U$35,19,FALSE))</f>
        <v>4</v>
      </c>
      <c r="AP36" s="1403" t="str">
        <f>IF(AP34="","",VLOOKUP(AP34,'標準様式１【記載例】シフト記号表（勤務時間帯）'!$C$6:$U$35,19,FALSE))</f>
        <v/>
      </c>
      <c r="AQ36" s="1403" t="str">
        <f>IF(AQ34="","",VLOOKUP(AQ34,'標準様式１【記載例】シフト記号表（勤務時間帯）'!$C$6:$U$35,19,FALSE))</f>
        <v/>
      </c>
      <c r="AR36" s="1403">
        <f>IF(AR34="","",VLOOKUP(AR34,'標準様式１【記載例】シフト記号表（勤務時間帯）'!$C$6:$U$35,19,FALSE))</f>
        <v>4</v>
      </c>
      <c r="AS36" s="1403" t="str">
        <f>IF(AS34="","",VLOOKUP(AS34,'標準様式１【記載例】シフト記号表（勤務時間帯）'!$C$6:$U$35,19,FALSE))</f>
        <v/>
      </c>
      <c r="AT36" s="1415">
        <f>IF(AT34="","",VLOOKUP(AT34,'標準様式１【記載例】シフト記号表（勤務時間帯）'!$C$6:$U$35,19,FALSE))</f>
        <v>4</v>
      </c>
      <c r="AU36" s="1389" t="str">
        <f>IF(AU34="","",VLOOKUP(AU34,'標準様式１【記載例】シフト記号表（勤務時間帯）'!$C$6:$U$35,19,FALSE))</f>
        <v/>
      </c>
      <c r="AV36" s="1403" t="str">
        <f>IF(AV34="","",VLOOKUP(AV34,'標準様式１【記載例】シフト記号表（勤務時間帯）'!$C$6:$U$35,19,FALSE))</f>
        <v/>
      </c>
      <c r="AW36" s="1403" t="str">
        <f>IF(AW34="","",VLOOKUP(AW34,'標準様式１【記載例】シフト記号表（勤務時間帯）'!$C$6:$U$35,19,FALSE))</f>
        <v/>
      </c>
      <c r="AX36" s="1451">
        <f>IF($BB$3="４週",SUM(S36:AT36),IF($BB$3="暦月",SUM(S36:AW36),""))</f>
        <v>48</v>
      </c>
      <c r="AY36" s="1464"/>
      <c r="AZ36" s="1475">
        <f>IF($BB$3="４週",AX36/4,IF($BB$3="暦月",'標準様式１【記載例】'!AX36/('標準様式１【記載例】'!$BB$8/7),""))</f>
        <v>12</v>
      </c>
      <c r="BA36" s="1484"/>
      <c r="BB36" s="1495"/>
      <c r="BC36" s="1510"/>
      <c r="BD36" s="1510"/>
      <c r="BE36" s="1510"/>
      <c r="BF36" s="1524"/>
    </row>
    <row r="37" spans="2:58" ht="20.25" customHeight="1">
      <c r="B37" s="1546">
        <f>B34+1</f>
        <v>6</v>
      </c>
      <c r="C37" s="1243" t="s">
        <v>312</v>
      </c>
      <c r="D37" s="1262"/>
      <c r="E37" s="1272"/>
      <c r="F37" s="1279"/>
      <c r="G37" s="1279" t="s">
        <v>246</v>
      </c>
      <c r="H37" s="1303" t="s">
        <v>686</v>
      </c>
      <c r="I37" s="1311"/>
      <c r="J37" s="1311"/>
      <c r="K37" s="1316"/>
      <c r="L37" s="1326" t="s">
        <v>692</v>
      </c>
      <c r="M37" s="1335"/>
      <c r="N37" s="1335"/>
      <c r="O37" s="1347"/>
      <c r="P37" s="1356" t="s">
        <v>658</v>
      </c>
      <c r="Q37" s="1365"/>
      <c r="R37" s="1373"/>
      <c r="S37" s="1387"/>
      <c r="T37" s="1401" t="s">
        <v>48</v>
      </c>
      <c r="U37" s="1401" t="s">
        <v>48</v>
      </c>
      <c r="V37" s="1401"/>
      <c r="W37" s="1401"/>
      <c r="X37" s="1401" t="s">
        <v>48</v>
      </c>
      <c r="Y37" s="1413"/>
      <c r="Z37" s="1387"/>
      <c r="AA37" s="1401" t="s">
        <v>48</v>
      </c>
      <c r="AB37" s="1401" t="s">
        <v>48</v>
      </c>
      <c r="AC37" s="1401"/>
      <c r="AD37" s="1401"/>
      <c r="AE37" s="1401" t="s">
        <v>48</v>
      </c>
      <c r="AF37" s="1413"/>
      <c r="AG37" s="1387"/>
      <c r="AH37" s="1401" t="s">
        <v>48</v>
      </c>
      <c r="AI37" s="1401" t="s">
        <v>48</v>
      </c>
      <c r="AJ37" s="1401"/>
      <c r="AK37" s="1401"/>
      <c r="AL37" s="1401" t="s">
        <v>48</v>
      </c>
      <c r="AM37" s="1413"/>
      <c r="AN37" s="1387"/>
      <c r="AO37" s="1401" t="s">
        <v>48</v>
      </c>
      <c r="AP37" s="1401" t="s">
        <v>48</v>
      </c>
      <c r="AQ37" s="1401"/>
      <c r="AR37" s="1401"/>
      <c r="AS37" s="1401" t="s">
        <v>48</v>
      </c>
      <c r="AT37" s="1413"/>
      <c r="AU37" s="1387"/>
      <c r="AV37" s="1401"/>
      <c r="AW37" s="1401"/>
      <c r="AX37" s="1452"/>
      <c r="AY37" s="1465"/>
      <c r="AZ37" s="1476"/>
      <c r="BA37" s="1485"/>
      <c r="BB37" s="1496" t="s">
        <v>310</v>
      </c>
      <c r="BC37" s="1511"/>
      <c r="BD37" s="1511"/>
      <c r="BE37" s="1511"/>
      <c r="BF37" s="1525"/>
    </row>
    <row r="38" spans="2:58" ht="20.25" customHeight="1">
      <c r="B38" s="1546"/>
      <c r="C38" s="1244"/>
      <c r="D38" s="1263"/>
      <c r="E38" s="1273"/>
      <c r="F38" s="1277"/>
      <c r="G38" s="1290"/>
      <c r="H38" s="1302"/>
      <c r="I38" s="1311"/>
      <c r="J38" s="1311"/>
      <c r="K38" s="1316"/>
      <c r="L38" s="1325"/>
      <c r="M38" s="1334"/>
      <c r="N38" s="1334"/>
      <c r="O38" s="1346"/>
      <c r="P38" s="1354" t="s">
        <v>306</v>
      </c>
      <c r="Q38" s="1363"/>
      <c r="R38" s="1371"/>
      <c r="S38" s="1388" t="str">
        <f>IF(S37="","",VLOOKUP(S37,'標準様式１【記載例】シフト記号表（勤務時間帯）'!$C$6:$K$35,9,FALSE))</f>
        <v/>
      </c>
      <c r="T38" s="1402">
        <f>IF(T37="","",VLOOKUP(T37,'標準様式１【記載例】シフト記号表（勤務時間帯）'!$C$6:$K$35,9,FALSE))</f>
        <v>8</v>
      </c>
      <c r="U38" s="1402">
        <f>IF(U37="","",VLOOKUP(U37,'標準様式１【記載例】シフト記号表（勤務時間帯）'!$C$6:$K$35,9,FALSE))</f>
        <v>8</v>
      </c>
      <c r="V38" s="1402" t="str">
        <f>IF(V37="","",VLOOKUP(V37,'標準様式１【記載例】シフト記号表（勤務時間帯）'!$C$6:$K$35,9,FALSE))</f>
        <v/>
      </c>
      <c r="W38" s="1402" t="str">
        <f>IF(W37="","",VLOOKUP(W37,'標準様式１【記載例】シフト記号表（勤務時間帯）'!$C$6:$K$35,9,FALSE))</f>
        <v/>
      </c>
      <c r="X38" s="1402">
        <f>IF(X37="","",VLOOKUP(X37,'標準様式１【記載例】シフト記号表（勤務時間帯）'!$C$6:$K$35,9,FALSE))</f>
        <v>8</v>
      </c>
      <c r="Y38" s="1414" t="str">
        <f>IF(Y37="","",VLOOKUP(Y37,'標準様式１【記載例】シフト記号表（勤務時間帯）'!$C$6:$K$35,9,FALSE))</f>
        <v/>
      </c>
      <c r="Z38" s="1388" t="str">
        <f>IF(Z37="","",VLOOKUP(Z37,'標準様式１【記載例】シフト記号表（勤務時間帯）'!$C$6:$K$35,9,FALSE))</f>
        <v/>
      </c>
      <c r="AA38" s="1402">
        <f>IF(AA37="","",VLOOKUP(AA37,'標準様式１【記載例】シフト記号表（勤務時間帯）'!$C$6:$K$35,9,FALSE))</f>
        <v>8</v>
      </c>
      <c r="AB38" s="1402">
        <f>IF(AB37="","",VLOOKUP(AB37,'標準様式１【記載例】シフト記号表（勤務時間帯）'!$C$6:$K$35,9,FALSE))</f>
        <v>8</v>
      </c>
      <c r="AC38" s="1402" t="str">
        <f>IF(AC37="","",VLOOKUP(AC37,'標準様式１【記載例】シフト記号表（勤務時間帯）'!$C$6:$K$35,9,FALSE))</f>
        <v/>
      </c>
      <c r="AD38" s="1402" t="str">
        <f>IF(AD37="","",VLOOKUP(AD37,'標準様式１【記載例】シフト記号表（勤務時間帯）'!$C$6:$K$35,9,FALSE))</f>
        <v/>
      </c>
      <c r="AE38" s="1402">
        <f>IF(AE37="","",VLOOKUP(AE37,'標準様式１【記載例】シフト記号表（勤務時間帯）'!$C$6:$K$35,9,FALSE))</f>
        <v>8</v>
      </c>
      <c r="AF38" s="1414" t="str">
        <f>IF(AF37="","",VLOOKUP(AF37,'標準様式１【記載例】シフト記号表（勤務時間帯）'!$C$6:$K$35,9,FALSE))</f>
        <v/>
      </c>
      <c r="AG38" s="1388" t="str">
        <f>IF(AG37="","",VLOOKUP(AG37,'標準様式１【記載例】シフト記号表（勤務時間帯）'!$C$6:$K$35,9,FALSE))</f>
        <v/>
      </c>
      <c r="AH38" s="1402">
        <f>IF(AH37="","",VLOOKUP(AH37,'標準様式１【記載例】シフト記号表（勤務時間帯）'!$C$6:$K$35,9,FALSE))</f>
        <v>8</v>
      </c>
      <c r="AI38" s="1402">
        <f>IF(AI37="","",VLOOKUP(AI37,'標準様式１【記載例】シフト記号表（勤務時間帯）'!$C$6:$K$35,9,FALSE))</f>
        <v>8</v>
      </c>
      <c r="AJ38" s="1402" t="str">
        <f>IF(AJ37="","",VLOOKUP(AJ37,'標準様式１【記載例】シフト記号表（勤務時間帯）'!$C$6:$K$35,9,FALSE))</f>
        <v/>
      </c>
      <c r="AK38" s="1402" t="str">
        <f>IF(AK37="","",VLOOKUP(AK37,'標準様式１【記載例】シフト記号表（勤務時間帯）'!$C$6:$K$35,9,FALSE))</f>
        <v/>
      </c>
      <c r="AL38" s="1402">
        <f>IF(AL37="","",VLOOKUP(AL37,'標準様式１【記載例】シフト記号表（勤務時間帯）'!$C$6:$K$35,9,FALSE))</f>
        <v>8</v>
      </c>
      <c r="AM38" s="1414" t="str">
        <f>IF(AM37="","",VLOOKUP(AM37,'標準様式１【記載例】シフト記号表（勤務時間帯）'!$C$6:$K$35,9,FALSE))</f>
        <v/>
      </c>
      <c r="AN38" s="1388" t="str">
        <f>IF(AN37="","",VLOOKUP(AN37,'標準様式１【記載例】シフト記号表（勤務時間帯）'!$C$6:$K$35,9,FALSE))</f>
        <v/>
      </c>
      <c r="AO38" s="1402">
        <f>IF(AO37="","",VLOOKUP(AO37,'標準様式１【記載例】シフト記号表（勤務時間帯）'!$C$6:$K$35,9,FALSE))</f>
        <v>8</v>
      </c>
      <c r="AP38" s="1402">
        <f>IF(AP37="","",VLOOKUP(AP37,'標準様式１【記載例】シフト記号表（勤務時間帯）'!$C$6:$K$35,9,FALSE))</f>
        <v>8</v>
      </c>
      <c r="AQ38" s="1402" t="str">
        <f>IF(AQ37="","",VLOOKUP(AQ37,'標準様式１【記載例】シフト記号表（勤務時間帯）'!$C$6:$K$35,9,FALSE))</f>
        <v/>
      </c>
      <c r="AR38" s="1402" t="str">
        <f>IF(AR37="","",VLOOKUP(AR37,'標準様式１【記載例】シフト記号表（勤務時間帯）'!$C$6:$K$35,9,FALSE))</f>
        <v/>
      </c>
      <c r="AS38" s="1402">
        <f>IF(AS37="","",VLOOKUP(AS37,'標準様式１【記載例】シフト記号表（勤務時間帯）'!$C$6:$K$35,9,FALSE))</f>
        <v>8</v>
      </c>
      <c r="AT38" s="1414" t="str">
        <f>IF(AT37="","",VLOOKUP(AT37,'標準様式１【記載例】シフト記号表（勤務時間帯）'!$C$6:$K$35,9,FALSE))</f>
        <v/>
      </c>
      <c r="AU38" s="1388" t="str">
        <f>IF(AU37="","",VLOOKUP(AU37,'標準様式１【記載例】シフト記号表（勤務時間帯）'!$C$6:$K$35,9,FALSE))</f>
        <v/>
      </c>
      <c r="AV38" s="1402" t="str">
        <f>IF(AV37="","",VLOOKUP(AV37,'標準様式１【記載例】シフト記号表（勤務時間帯）'!$C$6:$K$35,9,FALSE))</f>
        <v/>
      </c>
      <c r="AW38" s="1402" t="str">
        <f>IF(AW37="","",VLOOKUP(AW37,'標準様式１【記載例】シフト記号表（勤務時間帯）'!$C$6:$K$35,9,FALSE))</f>
        <v/>
      </c>
      <c r="AX38" s="1450">
        <f>IF($BB$3="４週",SUM(S38:AT38),IF($BB$3="暦月",SUM(S38:AW38),""))</f>
        <v>96</v>
      </c>
      <c r="AY38" s="1463"/>
      <c r="AZ38" s="1474">
        <f>IF($BB$3="４週",AX38/4,IF($BB$3="暦月",'標準様式１【記載例】'!AX38/('標準様式１【記載例】'!$BB$8/7),""))</f>
        <v>24</v>
      </c>
      <c r="BA38" s="1483"/>
      <c r="BB38" s="1494"/>
      <c r="BC38" s="1509"/>
      <c r="BD38" s="1509"/>
      <c r="BE38" s="1509"/>
      <c r="BF38" s="1523"/>
    </row>
    <row r="39" spans="2:58" ht="20.25" customHeight="1">
      <c r="B39" s="1546"/>
      <c r="C39" s="1245"/>
      <c r="D39" s="1264"/>
      <c r="E39" s="1274"/>
      <c r="F39" s="1277" t="str">
        <f>C37</f>
        <v>介護職員</v>
      </c>
      <c r="G39" s="1291"/>
      <c r="H39" s="1302"/>
      <c r="I39" s="1311"/>
      <c r="J39" s="1311"/>
      <c r="K39" s="1316"/>
      <c r="L39" s="1327"/>
      <c r="M39" s="1336"/>
      <c r="N39" s="1336"/>
      <c r="O39" s="1348"/>
      <c r="P39" s="1355" t="s">
        <v>660</v>
      </c>
      <c r="Q39" s="1364"/>
      <c r="R39" s="1372"/>
      <c r="S39" s="1389" t="str">
        <f>IF(S37="","",VLOOKUP(S37,'標準様式１【記載例】シフト記号表（勤務時間帯）'!$C$6:$U$35,19,FALSE))</f>
        <v/>
      </c>
      <c r="T39" s="1403">
        <f>IF(T37="","",VLOOKUP(T37,'標準様式１【記載例】シフト記号表（勤務時間帯）'!$C$6:$U$35,19,FALSE))</f>
        <v>7</v>
      </c>
      <c r="U39" s="1403">
        <f>IF(U37="","",VLOOKUP(U37,'標準様式１【記載例】シフト記号表（勤務時間帯）'!$C$6:$U$35,19,FALSE))</f>
        <v>7</v>
      </c>
      <c r="V39" s="1403" t="str">
        <f>IF(V37="","",VLOOKUP(V37,'標準様式１【記載例】シフト記号表（勤務時間帯）'!$C$6:$U$35,19,FALSE))</f>
        <v/>
      </c>
      <c r="W39" s="1403" t="str">
        <f>IF(W37="","",VLOOKUP(W37,'標準様式１【記載例】シフト記号表（勤務時間帯）'!$C$6:$U$35,19,FALSE))</f>
        <v/>
      </c>
      <c r="X39" s="1403">
        <f>IF(X37="","",VLOOKUP(X37,'標準様式１【記載例】シフト記号表（勤務時間帯）'!$C$6:$U$35,19,FALSE))</f>
        <v>7</v>
      </c>
      <c r="Y39" s="1415" t="str">
        <f>IF(Y37="","",VLOOKUP(Y37,'標準様式１【記載例】シフト記号表（勤務時間帯）'!$C$6:$U$35,19,FALSE))</f>
        <v/>
      </c>
      <c r="Z39" s="1389" t="str">
        <f>IF(Z37="","",VLOOKUP(Z37,'標準様式１【記載例】シフト記号表（勤務時間帯）'!$C$6:$U$35,19,FALSE))</f>
        <v/>
      </c>
      <c r="AA39" s="1403">
        <f>IF(AA37="","",VLOOKUP(AA37,'標準様式１【記載例】シフト記号表（勤務時間帯）'!$C$6:$U$35,19,FALSE))</f>
        <v>7</v>
      </c>
      <c r="AB39" s="1403">
        <f>IF(AB37="","",VLOOKUP(AB37,'標準様式１【記載例】シフト記号表（勤務時間帯）'!$C$6:$U$35,19,FALSE))</f>
        <v>7</v>
      </c>
      <c r="AC39" s="1403" t="str">
        <f>IF(AC37="","",VLOOKUP(AC37,'標準様式１【記載例】シフト記号表（勤務時間帯）'!$C$6:$U$35,19,FALSE))</f>
        <v/>
      </c>
      <c r="AD39" s="1403" t="str">
        <f>IF(AD37="","",VLOOKUP(AD37,'標準様式１【記載例】シフト記号表（勤務時間帯）'!$C$6:$U$35,19,FALSE))</f>
        <v/>
      </c>
      <c r="AE39" s="1403">
        <f>IF(AE37="","",VLOOKUP(AE37,'標準様式１【記載例】シフト記号表（勤務時間帯）'!$C$6:$U$35,19,FALSE))</f>
        <v>7</v>
      </c>
      <c r="AF39" s="1415" t="str">
        <f>IF(AF37="","",VLOOKUP(AF37,'標準様式１【記載例】シフト記号表（勤務時間帯）'!$C$6:$U$35,19,FALSE))</f>
        <v/>
      </c>
      <c r="AG39" s="1389" t="str">
        <f>IF(AG37="","",VLOOKUP(AG37,'標準様式１【記載例】シフト記号表（勤務時間帯）'!$C$6:$U$35,19,FALSE))</f>
        <v/>
      </c>
      <c r="AH39" s="1403">
        <f>IF(AH37="","",VLOOKUP(AH37,'標準様式１【記載例】シフト記号表（勤務時間帯）'!$C$6:$U$35,19,FALSE))</f>
        <v>7</v>
      </c>
      <c r="AI39" s="1403">
        <f>IF(AI37="","",VLOOKUP(AI37,'標準様式１【記載例】シフト記号表（勤務時間帯）'!$C$6:$U$35,19,FALSE))</f>
        <v>7</v>
      </c>
      <c r="AJ39" s="1403" t="str">
        <f>IF(AJ37="","",VLOOKUP(AJ37,'標準様式１【記載例】シフト記号表（勤務時間帯）'!$C$6:$U$35,19,FALSE))</f>
        <v/>
      </c>
      <c r="AK39" s="1403" t="str">
        <f>IF(AK37="","",VLOOKUP(AK37,'標準様式１【記載例】シフト記号表（勤務時間帯）'!$C$6:$U$35,19,FALSE))</f>
        <v/>
      </c>
      <c r="AL39" s="1403">
        <f>IF(AL37="","",VLOOKUP(AL37,'標準様式１【記載例】シフト記号表（勤務時間帯）'!$C$6:$U$35,19,FALSE))</f>
        <v>7</v>
      </c>
      <c r="AM39" s="1415" t="str">
        <f>IF(AM37="","",VLOOKUP(AM37,'標準様式１【記載例】シフト記号表（勤務時間帯）'!$C$6:$U$35,19,FALSE))</f>
        <v/>
      </c>
      <c r="AN39" s="1389" t="str">
        <f>IF(AN37="","",VLOOKUP(AN37,'標準様式１【記載例】シフト記号表（勤務時間帯）'!$C$6:$U$35,19,FALSE))</f>
        <v/>
      </c>
      <c r="AO39" s="1403">
        <f>IF(AO37="","",VLOOKUP(AO37,'標準様式１【記載例】シフト記号表（勤務時間帯）'!$C$6:$U$35,19,FALSE))</f>
        <v>7</v>
      </c>
      <c r="AP39" s="1403">
        <f>IF(AP37="","",VLOOKUP(AP37,'標準様式１【記載例】シフト記号表（勤務時間帯）'!$C$6:$U$35,19,FALSE))</f>
        <v>7</v>
      </c>
      <c r="AQ39" s="1403" t="str">
        <f>IF(AQ37="","",VLOOKUP(AQ37,'標準様式１【記載例】シフト記号表（勤務時間帯）'!$C$6:$U$35,19,FALSE))</f>
        <v/>
      </c>
      <c r="AR39" s="1403" t="str">
        <f>IF(AR37="","",VLOOKUP(AR37,'標準様式１【記載例】シフト記号表（勤務時間帯）'!$C$6:$U$35,19,FALSE))</f>
        <v/>
      </c>
      <c r="AS39" s="1403">
        <f>IF(AS37="","",VLOOKUP(AS37,'標準様式１【記載例】シフト記号表（勤務時間帯）'!$C$6:$U$35,19,FALSE))</f>
        <v>7</v>
      </c>
      <c r="AT39" s="1415" t="str">
        <f>IF(AT37="","",VLOOKUP(AT37,'標準様式１【記載例】シフト記号表（勤務時間帯）'!$C$6:$U$35,19,FALSE))</f>
        <v/>
      </c>
      <c r="AU39" s="1389" t="str">
        <f>IF(AU37="","",VLOOKUP(AU37,'標準様式１【記載例】シフト記号表（勤務時間帯）'!$C$6:$U$35,19,FALSE))</f>
        <v/>
      </c>
      <c r="AV39" s="1403" t="str">
        <f>IF(AV37="","",VLOOKUP(AV37,'標準様式１【記載例】シフト記号表（勤務時間帯）'!$C$6:$U$35,19,FALSE))</f>
        <v/>
      </c>
      <c r="AW39" s="1403" t="str">
        <f>IF(AW37="","",VLOOKUP(AW37,'標準様式１【記載例】シフト記号表（勤務時間帯）'!$C$6:$U$35,19,FALSE))</f>
        <v/>
      </c>
      <c r="AX39" s="1451">
        <f>IF($BB$3="４週",SUM(S39:AT39),IF($BB$3="暦月",SUM(S39:AW39),""))</f>
        <v>84</v>
      </c>
      <c r="AY39" s="1464"/>
      <c r="AZ39" s="1475">
        <f>IF($BB$3="４週",AX39/4,IF($BB$3="暦月",'標準様式１【記載例】'!AX39/('標準様式１【記載例】'!$BB$8/7),""))</f>
        <v>21</v>
      </c>
      <c r="BA39" s="1484"/>
      <c r="BB39" s="1495"/>
      <c r="BC39" s="1510"/>
      <c r="BD39" s="1510"/>
      <c r="BE39" s="1510"/>
      <c r="BF39" s="1524"/>
    </row>
    <row r="40" spans="2:58" ht="20.25" customHeight="1">
      <c r="B40" s="1546">
        <f>B37+1</f>
        <v>7</v>
      </c>
      <c r="C40" s="1243" t="s">
        <v>312</v>
      </c>
      <c r="D40" s="1262"/>
      <c r="E40" s="1272"/>
      <c r="F40" s="1279"/>
      <c r="G40" s="1279" t="s">
        <v>246</v>
      </c>
      <c r="H40" s="1303" t="s">
        <v>686</v>
      </c>
      <c r="I40" s="1311"/>
      <c r="J40" s="1311"/>
      <c r="K40" s="1316"/>
      <c r="L40" s="1326" t="s">
        <v>703</v>
      </c>
      <c r="M40" s="1335"/>
      <c r="N40" s="1335"/>
      <c r="O40" s="1347"/>
      <c r="P40" s="1356" t="s">
        <v>658</v>
      </c>
      <c r="Q40" s="1365"/>
      <c r="R40" s="1373"/>
      <c r="S40" s="1387"/>
      <c r="T40" s="1401"/>
      <c r="U40" s="1401"/>
      <c r="V40" s="1401"/>
      <c r="W40" s="1401"/>
      <c r="X40" s="1401"/>
      <c r="Y40" s="1413" t="s">
        <v>48</v>
      </c>
      <c r="Z40" s="1387"/>
      <c r="AA40" s="1401"/>
      <c r="AB40" s="1401"/>
      <c r="AC40" s="1401"/>
      <c r="AD40" s="1401"/>
      <c r="AE40" s="1401"/>
      <c r="AF40" s="1413" t="s">
        <v>48</v>
      </c>
      <c r="AG40" s="1387"/>
      <c r="AH40" s="1401"/>
      <c r="AI40" s="1401"/>
      <c r="AJ40" s="1401"/>
      <c r="AK40" s="1401"/>
      <c r="AL40" s="1401"/>
      <c r="AM40" s="1413" t="s">
        <v>48</v>
      </c>
      <c r="AN40" s="1387"/>
      <c r="AO40" s="1401"/>
      <c r="AP40" s="1401"/>
      <c r="AQ40" s="1401"/>
      <c r="AR40" s="1401"/>
      <c r="AS40" s="1401"/>
      <c r="AT40" s="1413" t="s">
        <v>48</v>
      </c>
      <c r="AU40" s="1387"/>
      <c r="AV40" s="1401"/>
      <c r="AW40" s="1401"/>
      <c r="AX40" s="1452"/>
      <c r="AY40" s="1465"/>
      <c r="AZ40" s="1476"/>
      <c r="BA40" s="1485"/>
      <c r="BB40" s="1496" t="s">
        <v>704</v>
      </c>
      <c r="BC40" s="1511"/>
      <c r="BD40" s="1511"/>
      <c r="BE40" s="1511"/>
      <c r="BF40" s="1525"/>
    </row>
    <row r="41" spans="2:58" ht="20.25" customHeight="1">
      <c r="B41" s="1546"/>
      <c r="C41" s="1244"/>
      <c r="D41" s="1263"/>
      <c r="E41" s="1273"/>
      <c r="F41" s="1277"/>
      <c r="G41" s="1290"/>
      <c r="H41" s="1302"/>
      <c r="I41" s="1311"/>
      <c r="J41" s="1311"/>
      <c r="K41" s="1316"/>
      <c r="L41" s="1325"/>
      <c r="M41" s="1334"/>
      <c r="N41" s="1334"/>
      <c r="O41" s="1346"/>
      <c r="P41" s="1354" t="s">
        <v>306</v>
      </c>
      <c r="Q41" s="1363"/>
      <c r="R41" s="1371"/>
      <c r="S41" s="1388" t="str">
        <f>IF(S40="","",VLOOKUP(S40,'標準様式１【記載例】シフト記号表（勤務時間帯）'!$C$6:$K$35,9,FALSE))</f>
        <v/>
      </c>
      <c r="T41" s="1402" t="str">
        <f>IF(T40="","",VLOOKUP(T40,'標準様式１【記載例】シフト記号表（勤務時間帯）'!$C$6:$K$35,9,FALSE))</f>
        <v/>
      </c>
      <c r="U41" s="1402" t="str">
        <f>IF(U40="","",VLOOKUP(U40,'標準様式１【記載例】シフト記号表（勤務時間帯）'!$C$6:$K$35,9,FALSE))</f>
        <v/>
      </c>
      <c r="V41" s="1402" t="str">
        <f>IF(V40="","",VLOOKUP(V40,'標準様式１【記載例】シフト記号表（勤務時間帯）'!$C$6:$K$35,9,FALSE))</f>
        <v/>
      </c>
      <c r="W41" s="1402" t="str">
        <f>IF(W40="","",VLOOKUP(W40,'標準様式１【記載例】シフト記号表（勤務時間帯）'!$C$6:$K$35,9,FALSE))</f>
        <v/>
      </c>
      <c r="X41" s="1402" t="str">
        <f>IF(X40="","",VLOOKUP(X40,'標準様式１【記載例】シフト記号表（勤務時間帯）'!$C$6:$K$35,9,FALSE))</f>
        <v/>
      </c>
      <c r="Y41" s="1414">
        <f>IF(Y40="","",VLOOKUP(Y40,'標準様式１【記載例】シフト記号表（勤務時間帯）'!$C$6:$K$35,9,FALSE))</f>
        <v>8</v>
      </c>
      <c r="Z41" s="1388" t="str">
        <f>IF(Z40="","",VLOOKUP(Z40,'標準様式１【記載例】シフト記号表（勤務時間帯）'!$C$6:$K$35,9,FALSE))</f>
        <v/>
      </c>
      <c r="AA41" s="1402" t="str">
        <f>IF(AA40="","",VLOOKUP(AA40,'標準様式１【記載例】シフト記号表（勤務時間帯）'!$C$6:$K$35,9,FALSE))</f>
        <v/>
      </c>
      <c r="AB41" s="1402" t="str">
        <f>IF(AB40="","",VLOOKUP(AB40,'標準様式１【記載例】シフト記号表（勤務時間帯）'!$C$6:$K$35,9,FALSE))</f>
        <v/>
      </c>
      <c r="AC41" s="1402" t="str">
        <f>IF(AC40="","",VLOOKUP(AC40,'標準様式１【記載例】シフト記号表（勤務時間帯）'!$C$6:$K$35,9,FALSE))</f>
        <v/>
      </c>
      <c r="AD41" s="1402" t="str">
        <f>IF(AD40="","",VLOOKUP(AD40,'標準様式１【記載例】シフト記号表（勤務時間帯）'!$C$6:$K$35,9,FALSE))</f>
        <v/>
      </c>
      <c r="AE41" s="1402" t="str">
        <f>IF(AE40="","",VLOOKUP(AE40,'標準様式１【記載例】シフト記号表（勤務時間帯）'!$C$6:$K$35,9,FALSE))</f>
        <v/>
      </c>
      <c r="AF41" s="1414">
        <f>IF(AF40="","",VLOOKUP(AF40,'標準様式１【記載例】シフト記号表（勤務時間帯）'!$C$6:$K$35,9,FALSE))</f>
        <v>8</v>
      </c>
      <c r="AG41" s="1388" t="str">
        <f>IF(AG40="","",VLOOKUP(AG40,'標準様式１【記載例】シフト記号表（勤務時間帯）'!$C$6:$K$35,9,FALSE))</f>
        <v/>
      </c>
      <c r="AH41" s="1402" t="str">
        <f>IF(AH40="","",VLOOKUP(AH40,'標準様式１【記載例】シフト記号表（勤務時間帯）'!$C$6:$K$35,9,FALSE))</f>
        <v/>
      </c>
      <c r="AI41" s="1402" t="str">
        <f>IF(AI40="","",VLOOKUP(AI40,'標準様式１【記載例】シフト記号表（勤務時間帯）'!$C$6:$K$35,9,FALSE))</f>
        <v/>
      </c>
      <c r="AJ41" s="1402" t="str">
        <f>IF(AJ40="","",VLOOKUP(AJ40,'標準様式１【記載例】シフト記号表（勤務時間帯）'!$C$6:$K$35,9,FALSE))</f>
        <v/>
      </c>
      <c r="AK41" s="1402" t="str">
        <f>IF(AK40="","",VLOOKUP(AK40,'標準様式１【記載例】シフト記号表（勤務時間帯）'!$C$6:$K$35,9,FALSE))</f>
        <v/>
      </c>
      <c r="AL41" s="1402" t="str">
        <f>IF(AL40="","",VLOOKUP(AL40,'標準様式１【記載例】シフト記号表（勤務時間帯）'!$C$6:$K$35,9,FALSE))</f>
        <v/>
      </c>
      <c r="AM41" s="1414">
        <f>IF(AM40="","",VLOOKUP(AM40,'標準様式１【記載例】シフト記号表（勤務時間帯）'!$C$6:$K$35,9,FALSE))</f>
        <v>8</v>
      </c>
      <c r="AN41" s="1388" t="str">
        <f>IF(AN40="","",VLOOKUP(AN40,'標準様式１【記載例】シフト記号表（勤務時間帯）'!$C$6:$K$35,9,FALSE))</f>
        <v/>
      </c>
      <c r="AO41" s="1402" t="str">
        <f>IF(AO40="","",VLOOKUP(AO40,'標準様式１【記載例】シフト記号表（勤務時間帯）'!$C$6:$K$35,9,FALSE))</f>
        <v/>
      </c>
      <c r="AP41" s="1402" t="str">
        <f>IF(AP40="","",VLOOKUP(AP40,'標準様式１【記載例】シフト記号表（勤務時間帯）'!$C$6:$K$35,9,FALSE))</f>
        <v/>
      </c>
      <c r="AQ41" s="1402" t="str">
        <f>IF(AQ40="","",VLOOKUP(AQ40,'標準様式１【記載例】シフト記号表（勤務時間帯）'!$C$6:$K$35,9,FALSE))</f>
        <v/>
      </c>
      <c r="AR41" s="1402" t="str">
        <f>IF(AR40="","",VLOOKUP(AR40,'標準様式１【記載例】シフト記号表（勤務時間帯）'!$C$6:$K$35,9,FALSE))</f>
        <v/>
      </c>
      <c r="AS41" s="1402" t="str">
        <f>IF(AS40="","",VLOOKUP(AS40,'標準様式１【記載例】シフト記号表（勤務時間帯）'!$C$6:$K$35,9,FALSE))</f>
        <v/>
      </c>
      <c r="AT41" s="1414">
        <f>IF(AT40="","",VLOOKUP(AT40,'標準様式１【記載例】シフト記号表（勤務時間帯）'!$C$6:$K$35,9,FALSE))</f>
        <v>8</v>
      </c>
      <c r="AU41" s="1388" t="str">
        <f>IF(AU40="","",VLOOKUP(AU40,'標準様式１【記載例】シフト記号表（勤務時間帯）'!$C$6:$K$35,9,FALSE))</f>
        <v/>
      </c>
      <c r="AV41" s="1402" t="str">
        <f>IF(AV40="","",VLOOKUP(AV40,'標準様式１【記載例】シフト記号表（勤務時間帯）'!$C$6:$K$35,9,FALSE))</f>
        <v/>
      </c>
      <c r="AW41" s="1402" t="str">
        <f>IF(AW40="","",VLOOKUP(AW40,'標準様式１【記載例】シフト記号表（勤務時間帯）'!$C$6:$K$35,9,FALSE))</f>
        <v/>
      </c>
      <c r="AX41" s="1450">
        <f>IF($BB$3="４週",SUM(S41:AT41),IF($BB$3="暦月",SUM(S41:AW41),""))</f>
        <v>32</v>
      </c>
      <c r="AY41" s="1463"/>
      <c r="AZ41" s="1474">
        <f>IF($BB$3="４週",AX41/4,IF($BB$3="暦月",'標準様式１【記載例】'!AX41/('標準様式１【記載例】'!$BB$8/7),""))</f>
        <v>8</v>
      </c>
      <c r="BA41" s="1483"/>
      <c r="BB41" s="1494"/>
      <c r="BC41" s="1509"/>
      <c r="BD41" s="1509"/>
      <c r="BE41" s="1509"/>
      <c r="BF41" s="1523"/>
    </row>
    <row r="42" spans="2:58" ht="20.25" customHeight="1">
      <c r="B42" s="1546"/>
      <c r="C42" s="1245"/>
      <c r="D42" s="1264"/>
      <c r="E42" s="1274"/>
      <c r="F42" s="1277" t="str">
        <f>C40</f>
        <v>介護職員</v>
      </c>
      <c r="G42" s="1291"/>
      <c r="H42" s="1302"/>
      <c r="I42" s="1311"/>
      <c r="J42" s="1311"/>
      <c r="K42" s="1316"/>
      <c r="L42" s="1327"/>
      <c r="M42" s="1336"/>
      <c r="N42" s="1336"/>
      <c r="O42" s="1348"/>
      <c r="P42" s="1355" t="s">
        <v>660</v>
      </c>
      <c r="Q42" s="1364"/>
      <c r="R42" s="1372"/>
      <c r="S42" s="1389" t="str">
        <f>IF(S40="","",VLOOKUP(S40,'標準様式１【記載例】シフト記号表（勤務時間帯）'!$C$6:$U$35,19,FALSE))</f>
        <v/>
      </c>
      <c r="T42" s="1403" t="str">
        <f>IF(T40="","",VLOOKUP(T40,'標準様式１【記載例】シフト記号表（勤務時間帯）'!$C$6:$U$35,19,FALSE))</f>
        <v/>
      </c>
      <c r="U42" s="1403" t="str">
        <f>IF(U40="","",VLOOKUP(U40,'標準様式１【記載例】シフト記号表（勤務時間帯）'!$C$6:$U$35,19,FALSE))</f>
        <v/>
      </c>
      <c r="V42" s="1403" t="str">
        <f>IF(V40="","",VLOOKUP(V40,'標準様式１【記載例】シフト記号表（勤務時間帯）'!$C$6:$U$35,19,FALSE))</f>
        <v/>
      </c>
      <c r="W42" s="1403" t="str">
        <f>IF(W40="","",VLOOKUP(W40,'標準様式１【記載例】シフト記号表（勤務時間帯）'!$C$6:$U$35,19,FALSE))</f>
        <v/>
      </c>
      <c r="X42" s="1403" t="str">
        <f>IF(X40="","",VLOOKUP(X40,'標準様式１【記載例】シフト記号表（勤務時間帯）'!$C$6:$U$35,19,FALSE))</f>
        <v/>
      </c>
      <c r="Y42" s="1415">
        <f>IF(Y40="","",VLOOKUP(Y40,'標準様式１【記載例】シフト記号表（勤務時間帯）'!$C$6:$U$35,19,FALSE))</f>
        <v>7</v>
      </c>
      <c r="Z42" s="1389" t="str">
        <f>IF(Z40="","",VLOOKUP(Z40,'標準様式１【記載例】シフト記号表（勤務時間帯）'!$C$6:$U$35,19,FALSE))</f>
        <v/>
      </c>
      <c r="AA42" s="1403" t="str">
        <f>IF(AA40="","",VLOOKUP(AA40,'標準様式１【記載例】シフト記号表（勤務時間帯）'!$C$6:$U$35,19,FALSE))</f>
        <v/>
      </c>
      <c r="AB42" s="1403" t="str">
        <f>IF(AB40="","",VLOOKUP(AB40,'標準様式１【記載例】シフト記号表（勤務時間帯）'!$C$6:$U$35,19,FALSE))</f>
        <v/>
      </c>
      <c r="AC42" s="1403" t="str">
        <f>IF(AC40="","",VLOOKUP(AC40,'標準様式１【記載例】シフト記号表（勤務時間帯）'!$C$6:$U$35,19,FALSE))</f>
        <v/>
      </c>
      <c r="AD42" s="1403" t="str">
        <f>IF(AD40="","",VLOOKUP(AD40,'標準様式１【記載例】シフト記号表（勤務時間帯）'!$C$6:$U$35,19,FALSE))</f>
        <v/>
      </c>
      <c r="AE42" s="1403" t="str">
        <f>IF(AE40="","",VLOOKUP(AE40,'標準様式１【記載例】シフト記号表（勤務時間帯）'!$C$6:$U$35,19,FALSE))</f>
        <v/>
      </c>
      <c r="AF42" s="1415">
        <f>IF(AF40="","",VLOOKUP(AF40,'標準様式１【記載例】シフト記号表（勤務時間帯）'!$C$6:$U$35,19,FALSE))</f>
        <v>7</v>
      </c>
      <c r="AG42" s="1389" t="str">
        <f>IF(AG40="","",VLOOKUP(AG40,'標準様式１【記載例】シフト記号表（勤務時間帯）'!$C$6:$U$35,19,FALSE))</f>
        <v/>
      </c>
      <c r="AH42" s="1403" t="str">
        <f>IF(AH40="","",VLOOKUP(AH40,'標準様式１【記載例】シフト記号表（勤務時間帯）'!$C$6:$U$35,19,FALSE))</f>
        <v/>
      </c>
      <c r="AI42" s="1403" t="str">
        <f>IF(AI40="","",VLOOKUP(AI40,'標準様式１【記載例】シフト記号表（勤務時間帯）'!$C$6:$U$35,19,FALSE))</f>
        <v/>
      </c>
      <c r="AJ42" s="1403" t="str">
        <f>IF(AJ40="","",VLOOKUP(AJ40,'標準様式１【記載例】シフト記号表（勤務時間帯）'!$C$6:$U$35,19,FALSE))</f>
        <v/>
      </c>
      <c r="AK42" s="1403" t="str">
        <f>IF(AK40="","",VLOOKUP(AK40,'標準様式１【記載例】シフト記号表（勤務時間帯）'!$C$6:$U$35,19,FALSE))</f>
        <v/>
      </c>
      <c r="AL42" s="1403" t="str">
        <f>IF(AL40="","",VLOOKUP(AL40,'標準様式１【記載例】シフト記号表（勤務時間帯）'!$C$6:$U$35,19,FALSE))</f>
        <v/>
      </c>
      <c r="AM42" s="1415">
        <f>IF(AM40="","",VLOOKUP(AM40,'標準様式１【記載例】シフト記号表（勤務時間帯）'!$C$6:$U$35,19,FALSE))</f>
        <v>7</v>
      </c>
      <c r="AN42" s="1389" t="str">
        <f>IF(AN40="","",VLOOKUP(AN40,'標準様式１【記載例】シフト記号表（勤務時間帯）'!$C$6:$U$35,19,FALSE))</f>
        <v/>
      </c>
      <c r="AO42" s="1403" t="str">
        <f>IF(AO40="","",VLOOKUP(AO40,'標準様式１【記載例】シフト記号表（勤務時間帯）'!$C$6:$U$35,19,FALSE))</f>
        <v/>
      </c>
      <c r="AP42" s="1403" t="str">
        <f>IF(AP40="","",VLOOKUP(AP40,'標準様式１【記載例】シフト記号表（勤務時間帯）'!$C$6:$U$35,19,FALSE))</f>
        <v/>
      </c>
      <c r="AQ42" s="1403" t="str">
        <f>IF(AQ40="","",VLOOKUP(AQ40,'標準様式１【記載例】シフト記号表（勤務時間帯）'!$C$6:$U$35,19,FALSE))</f>
        <v/>
      </c>
      <c r="AR42" s="1403" t="str">
        <f>IF(AR40="","",VLOOKUP(AR40,'標準様式１【記載例】シフト記号表（勤務時間帯）'!$C$6:$U$35,19,FALSE))</f>
        <v/>
      </c>
      <c r="AS42" s="1403" t="str">
        <f>IF(AS40="","",VLOOKUP(AS40,'標準様式１【記載例】シフト記号表（勤務時間帯）'!$C$6:$U$35,19,FALSE))</f>
        <v/>
      </c>
      <c r="AT42" s="1415">
        <f>IF(AT40="","",VLOOKUP(AT40,'標準様式１【記載例】シフト記号表（勤務時間帯）'!$C$6:$U$35,19,FALSE))</f>
        <v>7</v>
      </c>
      <c r="AU42" s="1389" t="str">
        <f>IF(AU40="","",VLOOKUP(AU40,'標準様式１【記載例】シフト記号表（勤務時間帯）'!$C$6:$U$35,19,FALSE))</f>
        <v/>
      </c>
      <c r="AV42" s="1403" t="str">
        <f>IF(AV40="","",VLOOKUP(AV40,'標準様式１【記載例】シフト記号表（勤務時間帯）'!$C$6:$U$35,19,FALSE))</f>
        <v/>
      </c>
      <c r="AW42" s="1403" t="str">
        <f>IF(AW40="","",VLOOKUP(AW40,'標準様式１【記載例】シフト記号表（勤務時間帯）'!$C$6:$U$35,19,FALSE))</f>
        <v/>
      </c>
      <c r="AX42" s="1451">
        <f>IF($BB$3="４週",SUM(S42:AT42),IF($BB$3="暦月",SUM(S42:AW42),""))</f>
        <v>28</v>
      </c>
      <c r="AY42" s="1464"/>
      <c r="AZ42" s="1475">
        <f>IF($BB$3="４週",AX42/4,IF($BB$3="暦月",'標準様式１【記載例】'!AX42/('標準様式１【記載例】'!$BB$8/7),""))</f>
        <v>7</v>
      </c>
      <c r="BA42" s="1484"/>
      <c r="BB42" s="1495"/>
      <c r="BC42" s="1510"/>
      <c r="BD42" s="1510"/>
      <c r="BE42" s="1510"/>
      <c r="BF42" s="1524"/>
    </row>
    <row r="43" spans="2:58" ht="20.25" customHeight="1">
      <c r="B43" s="1546">
        <f>B40+1</f>
        <v>8</v>
      </c>
      <c r="C43" s="1243" t="s">
        <v>312</v>
      </c>
      <c r="D43" s="1262"/>
      <c r="E43" s="1272"/>
      <c r="F43" s="1279"/>
      <c r="G43" s="1279" t="s">
        <v>685</v>
      </c>
      <c r="H43" s="1303" t="s">
        <v>19</v>
      </c>
      <c r="I43" s="1311"/>
      <c r="J43" s="1311"/>
      <c r="K43" s="1316"/>
      <c r="L43" s="1326" t="s">
        <v>210</v>
      </c>
      <c r="M43" s="1335"/>
      <c r="N43" s="1335"/>
      <c r="O43" s="1347"/>
      <c r="P43" s="1356" t="s">
        <v>658</v>
      </c>
      <c r="Q43" s="1365"/>
      <c r="R43" s="1373"/>
      <c r="S43" s="1387" t="s">
        <v>48</v>
      </c>
      <c r="T43" s="1401"/>
      <c r="U43" s="1401" t="s">
        <v>48</v>
      </c>
      <c r="V43" s="1401" t="s">
        <v>48</v>
      </c>
      <c r="W43" s="1401" t="s">
        <v>48</v>
      </c>
      <c r="X43" s="1401"/>
      <c r="Y43" s="1413" t="s">
        <v>48</v>
      </c>
      <c r="Z43" s="1387" t="s">
        <v>48</v>
      </c>
      <c r="AA43" s="1401"/>
      <c r="AB43" s="1401" t="s">
        <v>48</v>
      </c>
      <c r="AC43" s="1401" t="s">
        <v>48</v>
      </c>
      <c r="AD43" s="1401" t="s">
        <v>48</v>
      </c>
      <c r="AE43" s="1401"/>
      <c r="AF43" s="1413" t="s">
        <v>48</v>
      </c>
      <c r="AG43" s="1387" t="s">
        <v>48</v>
      </c>
      <c r="AH43" s="1401"/>
      <c r="AI43" s="1401" t="s">
        <v>48</v>
      </c>
      <c r="AJ43" s="1401" t="s">
        <v>48</v>
      </c>
      <c r="AK43" s="1401" t="s">
        <v>48</v>
      </c>
      <c r="AL43" s="1401"/>
      <c r="AM43" s="1413" t="s">
        <v>48</v>
      </c>
      <c r="AN43" s="1387" t="s">
        <v>48</v>
      </c>
      <c r="AO43" s="1401"/>
      <c r="AP43" s="1401" t="s">
        <v>48</v>
      </c>
      <c r="AQ43" s="1401" t="s">
        <v>48</v>
      </c>
      <c r="AR43" s="1401" t="s">
        <v>48</v>
      </c>
      <c r="AS43" s="1401"/>
      <c r="AT43" s="1413" t="s">
        <v>48</v>
      </c>
      <c r="AU43" s="1387"/>
      <c r="AV43" s="1401"/>
      <c r="AW43" s="1401"/>
      <c r="AX43" s="1452"/>
      <c r="AY43" s="1465"/>
      <c r="AZ43" s="1476"/>
      <c r="BA43" s="1485"/>
      <c r="BB43" s="1496"/>
      <c r="BC43" s="1511"/>
      <c r="BD43" s="1511"/>
      <c r="BE43" s="1511"/>
      <c r="BF43" s="1525"/>
    </row>
    <row r="44" spans="2:58" ht="20.25" customHeight="1">
      <c r="B44" s="1546"/>
      <c r="C44" s="1244"/>
      <c r="D44" s="1263"/>
      <c r="E44" s="1273"/>
      <c r="F44" s="1277"/>
      <c r="G44" s="1290"/>
      <c r="H44" s="1302"/>
      <c r="I44" s="1311"/>
      <c r="J44" s="1311"/>
      <c r="K44" s="1316"/>
      <c r="L44" s="1325"/>
      <c r="M44" s="1334"/>
      <c r="N44" s="1334"/>
      <c r="O44" s="1346"/>
      <c r="P44" s="1354" t="s">
        <v>306</v>
      </c>
      <c r="Q44" s="1363"/>
      <c r="R44" s="1371"/>
      <c r="S44" s="1388">
        <f>IF(S43="","",VLOOKUP(S43,'標準様式１【記載例】シフト記号表（勤務時間帯）'!$C$6:$K$35,9,FALSE))</f>
        <v>8</v>
      </c>
      <c r="T44" s="1402" t="str">
        <f>IF(T43="","",VLOOKUP(T43,'標準様式１【記載例】シフト記号表（勤務時間帯）'!$C$6:$K$35,9,FALSE))</f>
        <v/>
      </c>
      <c r="U44" s="1402">
        <f>IF(U43="","",VLOOKUP(U43,'標準様式１【記載例】シフト記号表（勤務時間帯）'!$C$6:$K$35,9,FALSE))</f>
        <v>8</v>
      </c>
      <c r="V44" s="1402">
        <f>IF(V43="","",VLOOKUP(V43,'標準様式１【記載例】シフト記号表（勤務時間帯）'!$C$6:$K$35,9,FALSE))</f>
        <v>8</v>
      </c>
      <c r="W44" s="1402">
        <f>IF(W43="","",VLOOKUP(W43,'標準様式１【記載例】シフト記号表（勤務時間帯）'!$C$6:$K$35,9,FALSE))</f>
        <v>8</v>
      </c>
      <c r="X44" s="1402" t="str">
        <f>IF(X43="","",VLOOKUP(X43,'標準様式１【記載例】シフト記号表（勤務時間帯）'!$C$6:$K$35,9,FALSE))</f>
        <v/>
      </c>
      <c r="Y44" s="1414">
        <f>IF(Y43="","",VLOOKUP(Y43,'標準様式１【記載例】シフト記号表（勤務時間帯）'!$C$6:$K$35,9,FALSE))</f>
        <v>8</v>
      </c>
      <c r="Z44" s="1388">
        <f>IF(Z43="","",VLOOKUP(Z43,'標準様式１【記載例】シフト記号表（勤務時間帯）'!$C$6:$K$35,9,FALSE))</f>
        <v>8</v>
      </c>
      <c r="AA44" s="1402" t="str">
        <f>IF(AA43="","",VLOOKUP(AA43,'標準様式１【記載例】シフト記号表（勤務時間帯）'!$C$6:$K$35,9,FALSE))</f>
        <v/>
      </c>
      <c r="AB44" s="1402">
        <f>IF(AB43="","",VLOOKUP(AB43,'標準様式１【記載例】シフト記号表（勤務時間帯）'!$C$6:$K$35,9,FALSE))</f>
        <v>8</v>
      </c>
      <c r="AC44" s="1402">
        <f>IF(AC43="","",VLOOKUP(AC43,'標準様式１【記載例】シフト記号表（勤務時間帯）'!$C$6:$K$35,9,FALSE))</f>
        <v>8</v>
      </c>
      <c r="AD44" s="1402">
        <f>IF(AD43="","",VLOOKUP(AD43,'標準様式１【記載例】シフト記号表（勤務時間帯）'!$C$6:$K$35,9,FALSE))</f>
        <v>8</v>
      </c>
      <c r="AE44" s="1402" t="str">
        <f>IF(AE43="","",VLOOKUP(AE43,'標準様式１【記載例】シフト記号表（勤務時間帯）'!$C$6:$K$35,9,FALSE))</f>
        <v/>
      </c>
      <c r="AF44" s="1414">
        <f>IF(AF43="","",VLOOKUP(AF43,'標準様式１【記載例】シフト記号表（勤務時間帯）'!$C$6:$K$35,9,FALSE))</f>
        <v>8</v>
      </c>
      <c r="AG44" s="1388">
        <f>IF(AG43="","",VLOOKUP(AG43,'標準様式１【記載例】シフト記号表（勤務時間帯）'!$C$6:$K$35,9,FALSE))</f>
        <v>8</v>
      </c>
      <c r="AH44" s="1402" t="str">
        <f>IF(AH43="","",VLOOKUP(AH43,'標準様式１【記載例】シフト記号表（勤務時間帯）'!$C$6:$K$35,9,FALSE))</f>
        <v/>
      </c>
      <c r="AI44" s="1402">
        <f>IF(AI43="","",VLOOKUP(AI43,'標準様式１【記載例】シフト記号表（勤務時間帯）'!$C$6:$K$35,9,FALSE))</f>
        <v>8</v>
      </c>
      <c r="AJ44" s="1402">
        <f>IF(AJ43="","",VLOOKUP(AJ43,'標準様式１【記載例】シフト記号表（勤務時間帯）'!$C$6:$K$35,9,FALSE))</f>
        <v>8</v>
      </c>
      <c r="AK44" s="1402">
        <f>IF(AK43="","",VLOOKUP(AK43,'標準様式１【記載例】シフト記号表（勤務時間帯）'!$C$6:$K$35,9,FALSE))</f>
        <v>8</v>
      </c>
      <c r="AL44" s="1402" t="str">
        <f>IF(AL43="","",VLOOKUP(AL43,'標準様式１【記載例】シフト記号表（勤務時間帯）'!$C$6:$K$35,9,FALSE))</f>
        <v/>
      </c>
      <c r="AM44" s="1414">
        <f>IF(AM43="","",VLOOKUP(AM43,'標準様式１【記載例】シフト記号表（勤務時間帯）'!$C$6:$K$35,9,FALSE))</f>
        <v>8</v>
      </c>
      <c r="AN44" s="1388">
        <f>IF(AN43="","",VLOOKUP(AN43,'標準様式１【記載例】シフト記号表（勤務時間帯）'!$C$6:$K$35,9,FALSE))</f>
        <v>8</v>
      </c>
      <c r="AO44" s="1402" t="str">
        <f>IF(AO43="","",VLOOKUP(AO43,'標準様式１【記載例】シフト記号表（勤務時間帯）'!$C$6:$K$35,9,FALSE))</f>
        <v/>
      </c>
      <c r="AP44" s="1402">
        <f>IF(AP43="","",VLOOKUP(AP43,'標準様式１【記載例】シフト記号表（勤務時間帯）'!$C$6:$K$35,9,FALSE))</f>
        <v>8</v>
      </c>
      <c r="AQ44" s="1402">
        <f>IF(AQ43="","",VLOOKUP(AQ43,'標準様式１【記載例】シフト記号表（勤務時間帯）'!$C$6:$K$35,9,FALSE))</f>
        <v>8</v>
      </c>
      <c r="AR44" s="1402">
        <f>IF(AR43="","",VLOOKUP(AR43,'標準様式１【記載例】シフト記号表（勤務時間帯）'!$C$6:$K$35,9,FALSE))</f>
        <v>8</v>
      </c>
      <c r="AS44" s="1402" t="str">
        <f>IF(AS43="","",VLOOKUP(AS43,'標準様式１【記載例】シフト記号表（勤務時間帯）'!$C$6:$K$35,9,FALSE))</f>
        <v/>
      </c>
      <c r="AT44" s="1414">
        <f>IF(AT43="","",VLOOKUP(AT43,'標準様式１【記載例】シフト記号表（勤務時間帯）'!$C$6:$K$35,9,FALSE))</f>
        <v>8</v>
      </c>
      <c r="AU44" s="1388" t="str">
        <f>IF(AU43="","",VLOOKUP(AU43,'標準様式１【記載例】シフト記号表（勤務時間帯）'!$C$6:$K$35,9,FALSE))</f>
        <v/>
      </c>
      <c r="AV44" s="1402" t="str">
        <f>IF(AV43="","",VLOOKUP(AV43,'標準様式１【記載例】シフト記号表（勤務時間帯）'!$C$6:$K$35,9,FALSE))</f>
        <v/>
      </c>
      <c r="AW44" s="1402" t="str">
        <f>IF(AW43="","",VLOOKUP(AW43,'標準様式１【記載例】シフト記号表（勤務時間帯）'!$C$6:$K$35,9,FALSE))</f>
        <v/>
      </c>
      <c r="AX44" s="1450">
        <f>IF($BB$3="４週",SUM(S44:AT44),IF($BB$3="暦月",SUM(S44:AW44),""))</f>
        <v>160</v>
      </c>
      <c r="AY44" s="1463"/>
      <c r="AZ44" s="1474">
        <f>IF($BB$3="４週",AX44/4,IF($BB$3="暦月",'標準様式１【記載例】'!AX44/('標準様式１【記載例】'!$BB$8/7),""))</f>
        <v>40</v>
      </c>
      <c r="BA44" s="1483"/>
      <c r="BB44" s="1494"/>
      <c r="BC44" s="1509"/>
      <c r="BD44" s="1509"/>
      <c r="BE44" s="1509"/>
      <c r="BF44" s="1523"/>
    </row>
    <row r="45" spans="2:58" ht="20.25" customHeight="1">
      <c r="B45" s="1546"/>
      <c r="C45" s="1245"/>
      <c r="D45" s="1264"/>
      <c r="E45" s="1274"/>
      <c r="F45" s="1277" t="str">
        <f>C43</f>
        <v>介護職員</v>
      </c>
      <c r="G45" s="1291"/>
      <c r="H45" s="1302"/>
      <c r="I45" s="1311"/>
      <c r="J45" s="1311"/>
      <c r="K45" s="1316"/>
      <c r="L45" s="1327"/>
      <c r="M45" s="1336"/>
      <c r="N45" s="1336"/>
      <c r="O45" s="1348"/>
      <c r="P45" s="1355" t="s">
        <v>660</v>
      </c>
      <c r="Q45" s="1364"/>
      <c r="R45" s="1372"/>
      <c r="S45" s="1389">
        <f>IF(S43="","",VLOOKUP(S43,'標準様式１【記載例】シフト記号表（勤務時間帯）'!$C$6:$U$35,19,FALSE))</f>
        <v>7</v>
      </c>
      <c r="T45" s="1403" t="str">
        <f>IF(T43="","",VLOOKUP(T43,'標準様式１【記載例】シフト記号表（勤務時間帯）'!$C$6:$U$35,19,FALSE))</f>
        <v/>
      </c>
      <c r="U45" s="1403">
        <f>IF(U43="","",VLOOKUP(U43,'標準様式１【記載例】シフト記号表（勤務時間帯）'!$C$6:$U$35,19,FALSE))</f>
        <v>7</v>
      </c>
      <c r="V45" s="1403">
        <f>IF(V43="","",VLOOKUP(V43,'標準様式１【記載例】シフト記号表（勤務時間帯）'!$C$6:$U$35,19,FALSE))</f>
        <v>7</v>
      </c>
      <c r="W45" s="1403">
        <f>IF(W43="","",VLOOKUP(W43,'標準様式１【記載例】シフト記号表（勤務時間帯）'!$C$6:$U$35,19,FALSE))</f>
        <v>7</v>
      </c>
      <c r="X45" s="1403" t="str">
        <f>IF(X43="","",VLOOKUP(X43,'標準様式１【記載例】シフト記号表（勤務時間帯）'!$C$6:$U$35,19,FALSE))</f>
        <v/>
      </c>
      <c r="Y45" s="1415">
        <f>IF(Y43="","",VLOOKUP(Y43,'標準様式１【記載例】シフト記号表（勤務時間帯）'!$C$6:$U$35,19,FALSE))</f>
        <v>7</v>
      </c>
      <c r="Z45" s="1389">
        <f>IF(Z43="","",VLOOKUP(Z43,'標準様式１【記載例】シフト記号表（勤務時間帯）'!$C$6:$U$35,19,FALSE))</f>
        <v>7</v>
      </c>
      <c r="AA45" s="1403" t="str">
        <f>IF(AA43="","",VLOOKUP(AA43,'標準様式１【記載例】シフト記号表（勤務時間帯）'!$C$6:$U$35,19,FALSE))</f>
        <v/>
      </c>
      <c r="AB45" s="1403">
        <f>IF(AB43="","",VLOOKUP(AB43,'標準様式１【記載例】シフト記号表（勤務時間帯）'!$C$6:$U$35,19,FALSE))</f>
        <v>7</v>
      </c>
      <c r="AC45" s="1403">
        <f>IF(AC43="","",VLOOKUP(AC43,'標準様式１【記載例】シフト記号表（勤務時間帯）'!$C$6:$U$35,19,FALSE))</f>
        <v>7</v>
      </c>
      <c r="AD45" s="1403">
        <f>IF(AD43="","",VLOOKUP(AD43,'標準様式１【記載例】シフト記号表（勤務時間帯）'!$C$6:$U$35,19,FALSE))</f>
        <v>7</v>
      </c>
      <c r="AE45" s="1403" t="str">
        <f>IF(AE43="","",VLOOKUP(AE43,'標準様式１【記載例】シフト記号表（勤務時間帯）'!$C$6:$U$35,19,FALSE))</f>
        <v/>
      </c>
      <c r="AF45" s="1415">
        <f>IF(AF43="","",VLOOKUP(AF43,'標準様式１【記載例】シフト記号表（勤務時間帯）'!$C$6:$U$35,19,FALSE))</f>
        <v>7</v>
      </c>
      <c r="AG45" s="1389">
        <f>IF(AG43="","",VLOOKUP(AG43,'標準様式１【記載例】シフト記号表（勤務時間帯）'!$C$6:$U$35,19,FALSE))</f>
        <v>7</v>
      </c>
      <c r="AH45" s="1403" t="str">
        <f>IF(AH43="","",VLOOKUP(AH43,'標準様式１【記載例】シフト記号表（勤務時間帯）'!$C$6:$U$35,19,FALSE))</f>
        <v/>
      </c>
      <c r="AI45" s="1403">
        <f>IF(AI43="","",VLOOKUP(AI43,'標準様式１【記載例】シフト記号表（勤務時間帯）'!$C$6:$U$35,19,FALSE))</f>
        <v>7</v>
      </c>
      <c r="AJ45" s="1403">
        <f>IF(AJ43="","",VLOOKUP(AJ43,'標準様式１【記載例】シフト記号表（勤務時間帯）'!$C$6:$U$35,19,FALSE))</f>
        <v>7</v>
      </c>
      <c r="AK45" s="1403">
        <f>IF(AK43="","",VLOOKUP(AK43,'標準様式１【記載例】シフト記号表（勤務時間帯）'!$C$6:$U$35,19,FALSE))</f>
        <v>7</v>
      </c>
      <c r="AL45" s="1403" t="str">
        <f>IF(AL43="","",VLOOKUP(AL43,'標準様式１【記載例】シフト記号表（勤務時間帯）'!$C$6:$U$35,19,FALSE))</f>
        <v/>
      </c>
      <c r="AM45" s="1415">
        <f>IF(AM43="","",VLOOKUP(AM43,'標準様式１【記載例】シフト記号表（勤務時間帯）'!$C$6:$U$35,19,FALSE))</f>
        <v>7</v>
      </c>
      <c r="AN45" s="1389">
        <f>IF(AN43="","",VLOOKUP(AN43,'標準様式１【記載例】シフト記号表（勤務時間帯）'!$C$6:$U$35,19,FALSE))</f>
        <v>7</v>
      </c>
      <c r="AO45" s="1403" t="str">
        <f>IF(AO43="","",VLOOKUP(AO43,'標準様式１【記載例】シフト記号表（勤務時間帯）'!$C$6:$U$35,19,FALSE))</f>
        <v/>
      </c>
      <c r="AP45" s="1403">
        <f>IF(AP43="","",VLOOKUP(AP43,'標準様式１【記載例】シフト記号表（勤務時間帯）'!$C$6:$U$35,19,FALSE))</f>
        <v>7</v>
      </c>
      <c r="AQ45" s="1403">
        <f>IF(AQ43="","",VLOOKUP(AQ43,'標準様式１【記載例】シフト記号表（勤務時間帯）'!$C$6:$U$35,19,FALSE))</f>
        <v>7</v>
      </c>
      <c r="AR45" s="1403">
        <f>IF(AR43="","",VLOOKUP(AR43,'標準様式１【記載例】シフト記号表（勤務時間帯）'!$C$6:$U$35,19,FALSE))</f>
        <v>7</v>
      </c>
      <c r="AS45" s="1403" t="str">
        <f>IF(AS43="","",VLOOKUP(AS43,'標準様式１【記載例】シフト記号表（勤務時間帯）'!$C$6:$U$35,19,FALSE))</f>
        <v/>
      </c>
      <c r="AT45" s="1415">
        <f>IF(AT43="","",VLOOKUP(AT43,'標準様式１【記載例】シフト記号表（勤務時間帯）'!$C$6:$U$35,19,FALSE))</f>
        <v>7</v>
      </c>
      <c r="AU45" s="1389" t="str">
        <f>IF(AU43="","",VLOOKUP(AU43,'標準様式１【記載例】シフト記号表（勤務時間帯）'!$C$6:$U$35,19,FALSE))</f>
        <v/>
      </c>
      <c r="AV45" s="1403" t="str">
        <f>IF(AV43="","",VLOOKUP(AV43,'標準様式１【記載例】シフト記号表（勤務時間帯）'!$C$6:$U$35,19,FALSE))</f>
        <v/>
      </c>
      <c r="AW45" s="1403" t="str">
        <f>IF(AW43="","",VLOOKUP(AW43,'標準様式１【記載例】シフト記号表（勤務時間帯）'!$C$6:$U$35,19,FALSE))</f>
        <v/>
      </c>
      <c r="AX45" s="1451">
        <f>IF($BB$3="４週",SUM(S45:AT45),IF($BB$3="暦月",SUM(S45:AW45),""))</f>
        <v>140</v>
      </c>
      <c r="AY45" s="1464"/>
      <c r="AZ45" s="1475">
        <f>IF($BB$3="４週",AX45/4,IF($BB$3="暦月",'標準様式１【記載例】'!AX45/('標準様式１【記載例】'!$BB$8/7),""))</f>
        <v>35</v>
      </c>
      <c r="BA45" s="1484"/>
      <c r="BB45" s="1495"/>
      <c r="BC45" s="1510"/>
      <c r="BD45" s="1510"/>
      <c r="BE45" s="1510"/>
      <c r="BF45" s="1524"/>
    </row>
    <row r="46" spans="2:58" ht="20.25" customHeight="1">
      <c r="B46" s="1546">
        <f>B43+1</f>
        <v>9</v>
      </c>
      <c r="C46" s="1243" t="s">
        <v>312</v>
      </c>
      <c r="D46" s="1262"/>
      <c r="E46" s="1272"/>
      <c r="F46" s="1279"/>
      <c r="G46" s="1279" t="s">
        <v>685</v>
      </c>
      <c r="H46" s="1303" t="s">
        <v>686</v>
      </c>
      <c r="I46" s="1311"/>
      <c r="J46" s="1311"/>
      <c r="K46" s="1316"/>
      <c r="L46" s="1326" t="s">
        <v>367</v>
      </c>
      <c r="M46" s="1335"/>
      <c r="N46" s="1335"/>
      <c r="O46" s="1347"/>
      <c r="P46" s="1356" t="s">
        <v>658</v>
      </c>
      <c r="Q46" s="1365"/>
      <c r="R46" s="1373"/>
      <c r="S46" s="1387" t="s">
        <v>48</v>
      </c>
      <c r="T46" s="1401" t="s">
        <v>48</v>
      </c>
      <c r="U46" s="1401"/>
      <c r="V46" s="1401" t="s">
        <v>48</v>
      </c>
      <c r="W46" s="1401" t="s">
        <v>48</v>
      </c>
      <c r="X46" s="1401" t="s">
        <v>48</v>
      </c>
      <c r="Y46" s="1413"/>
      <c r="Z46" s="1387" t="s">
        <v>48</v>
      </c>
      <c r="AA46" s="1401" t="s">
        <v>48</v>
      </c>
      <c r="AB46" s="1401"/>
      <c r="AC46" s="1401" t="s">
        <v>48</v>
      </c>
      <c r="AD46" s="1401" t="s">
        <v>48</v>
      </c>
      <c r="AE46" s="1401" t="s">
        <v>48</v>
      </c>
      <c r="AF46" s="1413"/>
      <c r="AG46" s="1387" t="s">
        <v>48</v>
      </c>
      <c r="AH46" s="1401" t="s">
        <v>48</v>
      </c>
      <c r="AI46" s="1401"/>
      <c r="AJ46" s="1401" t="s">
        <v>48</v>
      </c>
      <c r="AK46" s="1401" t="s">
        <v>48</v>
      </c>
      <c r="AL46" s="1401" t="s">
        <v>48</v>
      </c>
      <c r="AM46" s="1413"/>
      <c r="AN46" s="1387" t="s">
        <v>48</v>
      </c>
      <c r="AO46" s="1401" t="s">
        <v>48</v>
      </c>
      <c r="AP46" s="1401"/>
      <c r="AQ46" s="1401" t="s">
        <v>48</v>
      </c>
      <c r="AR46" s="1401" t="s">
        <v>48</v>
      </c>
      <c r="AS46" s="1401" t="s">
        <v>48</v>
      </c>
      <c r="AT46" s="1413"/>
      <c r="AU46" s="1387"/>
      <c r="AV46" s="1401"/>
      <c r="AW46" s="1401"/>
      <c r="AX46" s="1452"/>
      <c r="AY46" s="1465"/>
      <c r="AZ46" s="1476"/>
      <c r="BA46" s="1485"/>
      <c r="BB46" s="1496"/>
      <c r="BC46" s="1511"/>
      <c r="BD46" s="1511"/>
      <c r="BE46" s="1511"/>
      <c r="BF46" s="1525"/>
    </row>
    <row r="47" spans="2:58" ht="20.25" customHeight="1">
      <c r="B47" s="1546"/>
      <c r="C47" s="1244"/>
      <c r="D47" s="1263"/>
      <c r="E47" s="1273"/>
      <c r="F47" s="1277"/>
      <c r="G47" s="1290"/>
      <c r="H47" s="1302"/>
      <c r="I47" s="1311"/>
      <c r="J47" s="1311"/>
      <c r="K47" s="1316"/>
      <c r="L47" s="1325"/>
      <c r="M47" s="1334"/>
      <c r="N47" s="1334"/>
      <c r="O47" s="1346"/>
      <c r="P47" s="1354" t="s">
        <v>306</v>
      </c>
      <c r="Q47" s="1363"/>
      <c r="R47" s="1371"/>
      <c r="S47" s="1388">
        <f>IF(S46="","",VLOOKUP(S46,'標準様式１【記載例】シフト記号表（勤務時間帯）'!$C$6:$K$35,9,FALSE))</f>
        <v>8</v>
      </c>
      <c r="T47" s="1402">
        <f>IF(T46="","",VLOOKUP(T46,'標準様式１【記載例】シフト記号表（勤務時間帯）'!$C$6:$K$35,9,FALSE))</f>
        <v>8</v>
      </c>
      <c r="U47" s="1402" t="str">
        <f>IF(U46="","",VLOOKUP(U46,'標準様式１【記載例】シフト記号表（勤務時間帯）'!$C$6:$K$35,9,FALSE))</f>
        <v/>
      </c>
      <c r="V47" s="1402">
        <f>IF(V46="","",VLOOKUP(V46,'標準様式１【記載例】シフト記号表（勤務時間帯）'!$C$6:$K$35,9,FALSE))</f>
        <v>8</v>
      </c>
      <c r="W47" s="1402">
        <f>IF(W46="","",VLOOKUP(W46,'標準様式１【記載例】シフト記号表（勤務時間帯）'!$C$6:$K$35,9,FALSE))</f>
        <v>8</v>
      </c>
      <c r="X47" s="1402">
        <f>IF(X46="","",VLOOKUP(X46,'標準様式１【記載例】シフト記号表（勤務時間帯）'!$C$6:$K$35,9,FALSE))</f>
        <v>8</v>
      </c>
      <c r="Y47" s="1414" t="str">
        <f>IF(Y46="","",VLOOKUP(Y46,'標準様式１【記載例】シフト記号表（勤務時間帯）'!$C$6:$K$35,9,FALSE))</f>
        <v/>
      </c>
      <c r="Z47" s="1388">
        <f>IF(Z46="","",VLOOKUP(Z46,'標準様式１【記載例】シフト記号表（勤務時間帯）'!$C$6:$K$35,9,FALSE))</f>
        <v>8</v>
      </c>
      <c r="AA47" s="1402">
        <f>IF(AA46="","",VLOOKUP(AA46,'標準様式１【記載例】シフト記号表（勤務時間帯）'!$C$6:$K$35,9,FALSE))</f>
        <v>8</v>
      </c>
      <c r="AB47" s="1402" t="str">
        <f>IF(AB46="","",VLOOKUP(AB46,'標準様式１【記載例】シフト記号表（勤務時間帯）'!$C$6:$K$35,9,FALSE))</f>
        <v/>
      </c>
      <c r="AC47" s="1402">
        <f>IF(AC46="","",VLOOKUP(AC46,'標準様式１【記載例】シフト記号表（勤務時間帯）'!$C$6:$K$35,9,FALSE))</f>
        <v>8</v>
      </c>
      <c r="AD47" s="1402">
        <f>IF(AD46="","",VLOOKUP(AD46,'標準様式１【記載例】シフト記号表（勤務時間帯）'!$C$6:$K$35,9,FALSE))</f>
        <v>8</v>
      </c>
      <c r="AE47" s="1402">
        <f>IF(AE46="","",VLOOKUP(AE46,'標準様式１【記載例】シフト記号表（勤務時間帯）'!$C$6:$K$35,9,FALSE))</f>
        <v>8</v>
      </c>
      <c r="AF47" s="1414" t="str">
        <f>IF(AF46="","",VLOOKUP(AF46,'標準様式１【記載例】シフト記号表（勤務時間帯）'!$C$6:$K$35,9,FALSE))</f>
        <v/>
      </c>
      <c r="AG47" s="1388">
        <f>IF(AG46="","",VLOOKUP(AG46,'標準様式１【記載例】シフト記号表（勤務時間帯）'!$C$6:$K$35,9,FALSE))</f>
        <v>8</v>
      </c>
      <c r="AH47" s="1402">
        <f>IF(AH46="","",VLOOKUP(AH46,'標準様式１【記載例】シフト記号表（勤務時間帯）'!$C$6:$K$35,9,FALSE))</f>
        <v>8</v>
      </c>
      <c r="AI47" s="1402" t="str">
        <f>IF(AI46="","",VLOOKUP(AI46,'標準様式１【記載例】シフト記号表（勤務時間帯）'!$C$6:$K$35,9,FALSE))</f>
        <v/>
      </c>
      <c r="AJ47" s="1402">
        <f>IF(AJ46="","",VLOOKUP(AJ46,'標準様式１【記載例】シフト記号表（勤務時間帯）'!$C$6:$K$35,9,FALSE))</f>
        <v>8</v>
      </c>
      <c r="AK47" s="1402">
        <f>IF(AK46="","",VLOOKUP(AK46,'標準様式１【記載例】シフト記号表（勤務時間帯）'!$C$6:$K$35,9,FALSE))</f>
        <v>8</v>
      </c>
      <c r="AL47" s="1402">
        <f>IF(AL46="","",VLOOKUP(AL46,'標準様式１【記載例】シフト記号表（勤務時間帯）'!$C$6:$K$35,9,FALSE))</f>
        <v>8</v>
      </c>
      <c r="AM47" s="1414" t="str">
        <f>IF(AM46="","",VLOOKUP(AM46,'標準様式１【記載例】シフト記号表（勤務時間帯）'!$C$6:$K$35,9,FALSE))</f>
        <v/>
      </c>
      <c r="AN47" s="1388">
        <f>IF(AN46="","",VLOOKUP(AN46,'標準様式１【記載例】シフト記号表（勤務時間帯）'!$C$6:$K$35,9,FALSE))</f>
        <v>8</v>
      </c>
      <c r="AO47" s="1402">
        <f>IF(AO46="","",VLOOKUP(AO46,'標準様式１【記載例】シフト記号表（勤務時間帯）'!$C$6:$K$35,9,FALSE))</f>
        <v>8</v>
      </c>
      <c r="AP47" s="1402" t="str">
        <f>IF(AP46="","",VLOOKUP(AP46,'標準様式１【記載例】シフト記号表（勤務時間帯）'!$C$6:$K$35,9,FALSE))</f>
        <v/>
      </c>
      <c r="AQ47" s="1402">
        <f>IF(AQ46="","",VLOOKUP(AQ46,'標準様式１【記載例】シフト記号表（勤務時間帯）'!$C$6:$K$35,9,FALSE))</f>
        <v>8</v>
      </c>
      <c r="AR47" s="1402">
        <f>IF(AR46="","",VLOOKUP(AR46,'標準様式１【記載例】シフト記号表（勤務時間帯）'!$C$6:$K$35,9,FALSE))</f>
        <v>8</v>
      </c>
      <c r="AS47" s="1402">
        <f>IF(AS46="","",VLOOKUP(AS46,'標準様式１【記載例】シフト記号表（勤務時間帯）'!$C$6:$K$35,9,FALSE))</f>
        <v>8</v>
      </c>
      <c r="AT47" s="1414" t="str">
        <f>IF(AT46="","",VLOOKUP(AT46,'標準様式１【記載例】シフト記号表（勤務時間帯）'!$C$6:$K$35,9,FALSE))</f>
        <v/>
      </c>
      <c r="AU47" s="1388" t="str">
        <f>IF(AU46="","",VLOOKUP(AU46,'標準様式１【記載例】シフト記号表（勤務時間帯）'!$C$6:$K$35,9,FALSE))</f>
        <v/>
      </c>
      <c r="AV47" s="1402" t="str">
        <f>IF(AV46="","",VLOOKUP(AV46,'標準様式１【記載例】シフト記号表（勤務時間帯）'!$C$6:$K$35,9,FALSE))</f>
        <v/>
      </c>
      <c r="AW47" s="1402" t="str">
        <f>IF(AW46="","",VLOOKUP(AW46,'標準様式１【記載例】シフト記号表（勤務時間帯）'!$C$6:$K$35,9,FALSE))</f>
        <v/>
      </c>
      <c r="AX47" s="1450">
        <f>IF($BB$3="４週",SUM(S47:AT47),IF($BB$3="暦月",SUM(S47:AW47),""))</f>
        <v>160</v>
      </c>
      <c r="AY47" s="1463"/>
      <c r="AZ47" s="1474">
        <f>IF($BB$3="４週",AX47/4,IF($BB$3="暦月",'標準様式１【記載例】'!AX47/('標準様式１【記載例】'!$BB$8/7),""))</f>
        <v>40</v>
      </c>
      <c r="BA47" s="1483"/>
      <c r="BB47" s="1494"/>
      <c r="BC47" s="1509"/>
      <c r="BD47" s="1509"/>
      <c r="BE47" s="1509"/>
      <c r="BF47" s="1523"/>
    </row>
    <row r="48" spans="2:58" ht="20.25" customHeight="1">
      <c r="B48" s="1546"/>
      <c r="C48" s="1245"/>
      <c r="D48" s="1264"/>
      <c r="E48" s="1274"/>
      <c r="F48" s="1277" t="str">
        <f>C46</f>
        <v>介護職員</v>
      </c>
      <c r="G48" s="1291"/>
      <c r="H48" s="1302"/>
      <c r="I48" s="1311"/>
      <c r="J48" s="1311"/>
      <c r="K48" s="1316"/>
      <c r="L48" s="1327"/>
      <c r="M48" s="1336"/>
      <c r="N48" s="1336"/>
      <c r="O48" s="1348"/>
      <c r="P48" s="1355" t="s">
        <v>660</v>
      </c>
      <c r="Q48" s="1364"/>
      <c r="R48" s="1372"/>
      <c r="S48" s="1389">
        <f>IF(S46="","",VLOOKUP(S46,'標準様式１【記載例】シフト記号表（勤務時間帯）'!$C$6:$U$35,19,FALSE))</f>
        <v>7</v>
      </c>
      <c r="T48" s="1403">
        <f>IF(T46="","",VLOOKUP(T46,'標準様式１【記載例】シフト記号表（勤務時間帯）'!$C$6:$U$35,19,FALSE))</f>
        <v>7</v>
      </c>
      <c r="U48" s="1403" t="str">
        <f>IF(U46="","",VLOOKUP(U46,'標準様式１【記載例】シフト記号表（勤務時間帯）'!$C$6:$U$35,19,FALSE))</f>
        <v/>
      </c>
      <c r="V48" s="1403">
        <f>IF(V46="","",VLOOKUP(V46,'標準様式１【記載例】シフト記号表（勤務時間帯）'!$C$6:$U$35,19,FALSE))</f>
        <v>7</v>
      </c>
      <c r="W48" s="1403">
        <f>IF(W46="","",VLOOKUP(W46,'標準様式１【記載例】シフト記号表（勤務時間帯）'!$C$6:$U$35,19,FALSE))</f>
        <v>7</v>
      </c>
      <c r="X48" s="1403">
        <f>IF(X46="","",VLOOKUP(X46,'標準様式１【記載例】シフト記号表（勤務時間帯）'!$C$6:$U$35,19,FALSE))</f>
        <v>7</v>
      </c>
      <c r="Y48" s="1415" t="str">
        <f>IF(Y46="","",VLOOKUP(Y46,'標準様式１【記載例】シフト記号表（勤務時間帯）'!$C$6:$U$35,19,FALSE))</f>
        <v/>
      </c>
      <c r="Z48" s="1389">
        <f>IF(Z46="","",VLOOKUP(Z46,'標準様式１【記載例】シフト記号表（勤務時間帯）'!$C$6:$U$35,19,FALSE))</f>
        <v>7</v>
      </c>
      <c r="AA48" s="1403">
        <f>IF(AA46="","",VLOOKUP(AA46,'標準様式１【記載例】シフト記号表（勤務時間帯）'!$C$6:$U$35,19,FALSE))</f>
        <v>7</v>
      </c>
      <c r="AB48" s="1403" t="str">
        <f>IF(AB46="","",VLOOKUP(AB46,'標準様式１【記載例】シフト記号表（勤務時間帯）'!$C$6:$U$35,19,FALSE))</f>
        <v/>
      </c>
      <c r="AC48" s="1403">
        <f>IF(AC46="","",VLOOKUP(AC46,'標準様式１【記載例】シフト記号表（勤務時間帯）'!$C$6:$U$35,19,FALSE))</f>
        <v>7</v>
      </c>
      <c r="AD48" s="1403">
        <f>IF(AD46="","",VLOOKUP(AD46,'標準様式１【記載例】シフト記号表（勤務時間帯）'!$C$6:$U$35,19,FALSE))</f>
        <v>7</v>
      </c>
      <c r="AE48" s="1403">
        <f>IF(AE46="","",VLOOKUP(AE46,'標準様式１【記載例】シフト記号表（勤務時間帯）'!$C$6:$U$35,19,FALSE))</f>
        <v>7</v>
      </c>
      <c r="AF48" s="1415" t="str">
        <f>IF(AF46="","",VLOOKUP(AF46,'標準様式１【記載例】シフト記号表（勤務時間帯）'!$C$6:$U$35,19,FALSE))</f>
        <v/>
      </c>
      <c r="AG48" s="1389">
        <f>IF(AG46="","",VLOOKUP(AG46,'標準様式１【記載例】シフト記号表（勤務時間帯）'!$C$6:$U$35,19,FALSE))</f>
        <v>7</v>
      </c>
      <c r="AH48" s="1403">
        <f>IF(AH46="","",VLOOKUP(AH46,'標準様式１【記載例】シフト記号表（勤務時間帯）'!$C$6:$U$35,19,FALSE))</f>
        <v>7</v>
      </c>
      <c r="AI48" s="1403" t="str">
        <f>IF(AI46="","",VLOOKUP(AI46,'標準様式１【記載例】シフト記号表（勤務時間帯）'!$C$6:$U$35,19,FALSE))</f>
        <v/>
      </c>
      <c r="AJ48" s="1403">
        <f>IF(AJ46="","",VLOOKUP(AJ46,'標準様式１【記載例】シフト記号表（勤務時間帯）'!$C$6:$U$35,19,FALSE))</f>
        <v>7</v>
      </c>
      <c r="AK48" s="1403">
        <f>IF(AK46="","",VLOOKUP(AK46,'標準様式１【記載例】シフト記号表（勤務時間帯）'!$C$6:$U$35,19,FALSE))</f>
        <v>7</v>
      </c>
      <c r="AL48" s="1403">
        <f>IF(AL46="","",VLOOKUP(AL46,'標準様式１【記載例】シフト記号表（勤務時間帯）'!$C$6:$U$35,19,FALSE))</f>
        <v>7</v>
      </c>
      <c r="AM48" s="1415" t="str">
        <f>IF(AM46="","",VLOOKUP(AM46,'標準様式１【記載例】シフト記号表（勤務時間帯）'!$C$6:$U$35,19,FALSE))</f>
        <v/>
      </c>
      <c r="AN48" s="1389">
        <f>IF(AN46="","",VLOOKUP(AN46,'標準様式１【記載例】シフト記号表（勤務時間帯）'!$C$6:$U$35,19,FALSE))</f>
        <v>7</v>
      </c>
      <c r="AO48" s="1403">
        <f>IF(AO46="","",VLOOKUP(AO46,'標準様式１【記載例】シフト記号表（勤務時間帯）'!$C$6:$U$35,19,FALSE))</f>
        <v>7</v>
      </c>
      <c r="AP48" s="1403" t="str">
        <f>IF(AP46="","",VLOOKUP(AP46,'標準様式１【記載例】シフト記号表（勤務時間帯）'!$C$6:$U$35,19,FALSE))</f>
        <v/>
      </c>
      <c r="AQ48" s="1403">
        <f>IF(AQ46="","",VLOOKUP(AQ46,'標準様式１【記載例】シフト記号表（勤務時間帯）'!$C$6:$U$35,19,FALSE))</f>
        <v>7</v>
      </c>
      <c r="AR48" s="1403">
        <f>IF(AR46="","",VLOOKUP(AR46,'標準様式１【記載例】シフト記号表（勤務時間帯）'!$C$6:$U$35,19,FALSE))</f>
        <v>7</v>
      </c>
      <c r="AS48" s="1403">
        <f>IF(AS46="","",VLOOKUP(AS46,'標準様式１【記載例】シフト記号表（勤務時間帯）'!$C$6:$U$35,19,FALSE))</f>
        <v>7</v>
      </c>
      <c r="AT48" s="1415" t="str">
        <f>IF(AT46="","",VLOOKUP(AT46,'標準様式１【記載例】シフト記号表（勤務時間帯）'!$C$6:$U$35,19,FALSE))</f>
        <v/>
      </c>
      <c r="AU48" s="1389" t="str">
        <f>IF(AU46="","",VLOOKUP(AU46,'標準様式１【記載例】シフト記号表（勤務時間帯）'!$C$6:$U$35,19,FALSE))</f>
        <v/>
      </c>
      <c r="AV48" s="1403" t="str">
        <f>IF(AV46="","",VLOOKUP(AV46,'標準様式１【記載例】シフト記号表（勤務時間帯）'!$C$6:$U$35,19,FALSE))</f>
        <v/>
      </c>
      <c r="AW48" s="1403" t="str">
        <f>IF(AW46="","",VLOOKUP(AW46,'標準様式１【記載例】シフト記号表（勤務時間帯）'!$C$6:$U$35,19,FALSE))</f>
        <v/>
      </c>
      <c r="AX48" s="1451">
        <f>IF($BB$3="４週",SUM(S48:AT48),IF($BB$3="暦月",SUM(S48:AW48),""))</f>
        <v>140</v>
      </c>
      <c r="AY48" s="1464"/>
      <c r="AZ48" s="1475">
        <f>IF($BB$3="４週",AX48/4,IF($BB$3="暦月",'標準様式１【記載例】'!AX48/('標準様式１【記載例】'!$BB$8/7),""))</f>
        <v>35</v>
      </c>
      <c r="BA48" s="1484"/>
      <c r="BB48" s="1495"/>
      <c r="BC48" s="1510"/>
      <c r="BD48" s="1510"/>
      <c r="BE48" s="1510"/>
      <c r="BF48" s="1524"/>
    </row>
    <row r="49" spans="2:58" ht="20.25" customHeight="1">
      <c r="B49" s="1546">
        <f>B46+1</f>
        <v>10</v>
      </c>
      <c r="C49" s="1243" t="s">
        <v>317</v>
      </c>
      <c r="D49" s="1262"/>
      <c r="E49" s="1272"/>
      <c r="F49" s="1279"/>
      <c r="G49" s="1279" t="s">
        <v>246</v>
      </c>
      <c r="H49" s="1303" t="s">
        <v>411</v>
      </c>
      <c r="I49" s="1311"/>
      <c r="J49" s="1311"/>
      <c r="K49" s="1316"/>
      <c r="L49" s="1326" t="s">
        <v>694</v>
      </c>
      <c r="M49" s="1335"/>
      <c r="N49" s="1335"/>
      <c r="O49" s="1347"/>
      <c r="P49" s="1356" t="s">
        <v>658</v>
      </c>
      <c r="Q49" s="1365"/>
      <c r="R49" s="1373"/>
      <c r="S49" s="1387" t="s">
        <v>681</v>
      </c>
      <c r="T49" s="1401"/>
      <c r="U49" s="1401" t="s">
        <v>681</v>
      </c>
      <c r="V49" s="1401" t="s">
        <v>681</v>
      </c>
      <c r="W49" s="1401"/>
      <c r="X49" s="1401" t="s">
        <v>681</v>
      </c>
      <c r="Y49" s="1413"/>
      <c r="Z49" s="1387" t="s">
        <v>681</v>
      </c>
      <c r="AA49" s="1401"/>
      <c r="AB49" s="1401" t="s">
        <v>681</v>
      </c>
      <c r="AC49" s="1401" t="s">
        <v>681</v>
      </c>
      <c r="AD49" s="1401"/>
      <c r="AE49" s="1401" t="s">
        <v>681</v>
      </c>
      <c r="AF49" s="1413"/>
      <c r="AG49" s="1387" t="s">
        <v>681</v>
      </c>
      <c r="AH49" s="1401"/>
      <c r="AI49" s="1401" t="s">
        <v>681</v>
      </c>
      <c r="AJ49" s="1401" t="s">
        <v>681</v>
      </c>
      <c r="AK49" s="1401"/>
      <c r="AL49" s="1401" t="s">
        <v>681</v>
      </c>
      <c r="AM49" s="1413"/>
      <c r="AN49" s="1387" t="s">
        <v>681</v>
      </c>
      <c r="AO49" s="1401"/>
      <c r="AP49" s="1401" t="s">
        <v>681</v>
      </c>
      <c r="AQ49" s="1401" t="s">
        <v>681</v>
      </c>
      <c r="AR49" s="1401"/>
      <c r="AS49" s="1401" t="s">
        <v>681</v>
      </c>
      <c r="AT49" s="1413"/>
      <c r="AU49" s="1387"/>
      <c r="AV49" s="1401"/>
      <c r="AW49" s="1401"/>
      <c r="AX49" s="1452"/>
      <c r="AY49" s="1465"/>
      <c r="AZ49" s="1476"/>
      <c r="BA49" s="1485"/>
      <c r="BB49" s="1496" t="s">
        <v>381</v>
      </c>
      <c r="BC49" s="1511"/>
      <c r="BD49" s="1511"/>
      <c r="BE49" s="1511"/>
      <c r="BF49" s="1525"/>
    </row>
    <row r="50" spans="2:58" ht="20.25" customHeight="1">
      <c r="B50" s="1546"/>
      <c r="C50" s="1244"/>
      <c r="D50" s="1263"/>
      <c r="E50" s="1273"/>
      <c r="F50" s="1277"/>
      <c r="G50" s="1290"/>
      <c r="H50" s="1302"/>
      <c r="I50" s="1311"/>
      <c r="J50" s="1311"/>
      <c r="K50" s="1316"/>
      <c r="L50" s="1325"/>
      <c r="M50" s="1334"/>
      <c r="N50" s="1334"/>
      <c r="O50" s="1346"/>
      <c r="P50" s="1354" t="s">
        <v>306</v>
      </c>
      <c r="Q50" s="1363"/>
      <c r="R50" s="1371"/>
      <c r="S50" s="1388">
        <f>IF(S49="","",VLOOKUP(S49,'標準様式１【記載例】シフト記号表（勤務時間帯）'!$C$6:$K$35,9,FALSE))</f>
        <v>4</v>
      </c>
      <c r="T50" s="1402" t="str">
        <f>IF(T49="","",VLOOKUP(T49,'標準様式１【記載例】シフト記号表（勤務時間帯）'!$C$6:$K$35,9,FALSE))</f>
        <v/>
      </c>
      <c r="U50" s="1402">
        <f>IF(U49="","",VLOOKUP(U49,'標準様式１【記載例】シフト記号表（勤務時間帯）'!$C$6:$K$35,9,FALSE))</f>
        <v>4</v>
      </c>
      <c r="V50" s="1402">
        <f>IF(V49="","",VLOOKUP(V49,'標準様式１【記載例】シフト記号表（勤務時間帯）'!$C$6:$K$35,9,FALSE))</f>
        <v>4</v>
      </c>
      <c r="W50" s="1402" t="str">
        <f>IF(W49="","",VLOOKUP(W49,'標準様式１【記載例】シフト記号表（勤務時間帯）'!$C$6:$K$35,9,FALSE))</f>
        <v/>
      </c>
      <c r="X50" s="1402">
        <f>IF(X49="","",VLOOKUP(X49,'標準様式１【記載例】シフト記号表（勤務時間帯）'!$C$6:$K$35,9,FALSE))</f>
        <v>4</v>
      </c>
      <c r="Y50" s="1414" t="str">
        <f>IF(Y49="","",VLOOKUP(Y49,'標準様式１【記載例】シフト記号表（勤務時間帯）'!$C$6:$K$35,9,FALSE))</f>
        <v/>
      </c>
      <c r="Z50" s="1388">
        <f>IF(Z49="","",VLOOKUP(Z49,'標準様式１【記載例】シフト記号表（勤務時間帯）'!$C$6:$K$35,9,FALSE))</f>
        <v>4</v>
      </c>
      <c r="AA50" s="1402" t="str">
        <f>IF(AA49="","",VLOOKUP(AA49,'標準様式１【記載例】シフト記号表（勤務時間帯）'!$C$6:$K$35,9,FALSE))</f>
        <v/>
      </c>
      <c r="AB50" s="1402">
        <f>IF(AB49="","",VLOOKUP(AB49,'標準様式１【記載例】シフト記号表（勤務時間帯）'!$C$6:$K$35,9,FALSE))</f>
        <v>4</v>
      </c>
      <c r="AC50" s="1402">
        <f>IF(AC49="","",VLOOKUP(AC49,'標準様式１【記載例】シフト記号表（勤務時間帯）'!$C$6:$K$35,9,FALSE))</f>
        <v>4</v>
      </c>
      <c r="AD50" s="1402" t="str">
        <f>IF(AD49="","",VLOOKUP(AD49,'標準様式１【記載例】シフト記号表（勤務時間帯）'!$C$6:$K$35,9,FALSE))</f>
        <v/>
      </c>
      <c r="AE50" s="1402">
        <f>IF(AE49="","",VLOOKUP(AE49,'標準様式１【記載例】シフト記号表（勤務時間帯）'!$C$6:$K$35,9,FALSE))</f>
        <v>4</v>
      </c>
      <c r="AF50" s="1414" t="str">
        <f>IF(AF49="","",VLOOKUP(AF49,'標準様式１【記載例】シフト記号表（勤務時間帯）'!$C$6:$K$35,9,FALSE))</f>
        <v/>
      </c>
      <c r="AG50" s="1388">
        <f>IF(AG49="","",VLOOKUP(AG49,'標準様式１【記載例】シフト記号表（勤務時間帯）'!$C$6:$K$35,9,FALSE))</f>
        <v>4</v>
      </c>
      <c r="AH50" s="1402" t="str">
        <f>IF(AH49="","",VLOOKUP(AH49,'標準様式１【記載例】シフト記号表（勤務時間帯）'!$C$6:$K$35,9,FALSE))</f>
        <v/>
      </c>
      <c r="AI50" s="1402">
        <f>IF(AI49="","",VLOOKUP(AI49,'標準様式１【記載例】シフト記号表（勤務時間帯）'!$C$6:$K$35,9,FALSE))</f>
        <v>4</v>
      </c>
      <c r="AJ50" s="1402">
        <f>IF(AJ49="","",VLOOKUP(AJ49,'標準様式１【記載例】シフト記号表（勤務時間帯）'!$C$6:$K$35,9,FALSE))</f>
        <v>4</v>
      </c>
      <c r="AK50" s="1402" t="str">
        <f>IF(AK49="","",VLOOKUP(AK49,'標準様式１【記載例】シフト記号表（勤務時間帯）'!$C$6:$K$35,9,FALSE))</f>
        <v/>
      </c>
      <c r="AL50" s="1402">
        <f>IF(AL49="","",VLOOKUP(AL49,'標準様式１【記載例】シフト記号表（勤務時間帯）'!$C$6:$K$35,9,FALSE))</f>
        <v>4</v>
      </c>
      <c r="AM50" s="1414" t="str">
        <f>IF(AM49="","",VLOOKUP(AM49,'標準様式１【記載例】シフト記号表（勤務時間帯）'!$C$6:$K$35,9,FALSE))</f>
        <v/>
      </c>
      <c r="AN50" s="1388">
        <f>IF(AN49="","",VLOOKUP(AN49,'標準様式１【記載例】シフト記号表（勤務時間帯）'!$C$6:$K$35,9,FALSE))</f>
        <v>4</v>
      </c>
      <c r="AO50" s="1402" t="str">
        <f>IF(AO49="","",VLOOKUP(AO49,'標準様式１【記載例】シフト記号表（勤務時間帯）'!$C$6:$K$35,9,FALSE))</f>
        <v/>
      </c>
      <c r="AP50" s="1402">
        <f>IF(AP49="","",VLOOKUP(AP49,'標準様式１【記載例】シフト記号表（勤務時間帯）'!$C$6:$K$35,9,FALSE))</f>
        <v>4</v>
      </c>
      <c r="AQ50" s="1402">
        <f>IF(AQ49="","",VLOOKUP(AQ49,'標準様式１【記載例】シフト記号表（勤務時間帯）'!$C$6:$K$35,9,FALSE))</f>
        <v>4</v>
      </c>
      <c r="AR50" s="1402" t="str">
        <f>IF(AR49="","",VLOOKUP(AR49,'標準様式１【記載例】シフト記号表（勤務時間帯）'!$C$6:$K$35,9,FALSE))</f>
        <v/>
      </c>
      <c r="AS50" s="1402">
        <f>IF(AS49="","",VLOOKUP(AS49,'標準様式１【記載例】シフト記号表（勤務時間帯）'!$C$6:$K$35,9,FALSE))</f>
        <v>4</v>
      </c>
      <c r="AT50" s="1414" t="str">
        <f>IF(AT49="","",VLOOKUP(AT49,'標準様式１【記載例】シフト記号表（勤務時間帯）'!$C$6:$K$35,9,FALSE))</f>
        <v/>
      </c>
      <c r="AU50" s="1388" t="str">
        <f>IF(AU49="","",VLOOKUP(AU49,'標準様式１【記載例】シフト記号表（勤務時間帯）'!$C$6:$K$35,9,FALSE))</f>
        <v/>
      </c>
      <c r="AV50" s="1402" t="str">
        <f>IF(AV49="","",VLOOKUP(AV49,'標準様式１【記載例】シフト記号表（勤務時間帯）'!$C$6:$K$35,9,FALSE))</f>
        <v/>
      </c>
      <c r="AW50" s="1402" t="str">
        <f>IF(AW49="","",VLOOKUP(AW49,'標準様式１【記載例】シフト記号表（勤務時間帯）'!$C$6:$K$35,9,FALSE))</f>
        <v/>
      </c>
      <c r="AX50" s="1450">
        <f>IF($BB$3="４週",SUM(S50:AT50),IF($BB$3="暦月",SUM(S50:AW50),""))</f>
        <v>64</v>
      </c>
      <c r="AY50" s="1463"/>
      <c r="AZ50" s="1474">
        <f>IF($BB$3="４週",AX50/4,IF($BB$3="暦月",'標準様式１【記載例】'!AX50/('標準様式１【記載例】'!$BB$8/7),""))</f>
        <v>16</v>
      </c>
      <c r="BA50" s="1483"/>
      <c r="BB50" s="1494"/>
      <c r="BC50" s="1509"/>
      <c r="BD50" s="1509"/>
      <c r="BE50" s="1509"/>
      <c r="BF50" s="1523"/>
    </row>
    <row r="51" spans="2:58" ht="20.25" customHeight="1">
      <c r="B51" s="1546"/>
      <c r="C51" s="1245"/>
      <c r="D51" s="1264"/>
      <c r="E51" s="1274"/>
      <c r="F51" s="1277" t="str">
        <f>C49</f>
        <v>機能訓練指導員</v>
      </c>
      <c r="G51" s="1291"/>
      <c r="H51" s="1302"/>
      <c r="I51" s="1311"/>
      <c r="J51" s="1311"/>
      <c r="K51" s="1316"/>
      <c r="L51" s="1327"/>
      <c r="M51" s="1336"/>
      <c r="N51" s="1336"/>
      <c r="O51" s="1348"/>
      <c r="P51" s="1355" t="s">
        <v>660</v>
      </c>
      <c r="Q51" s="1364"/>
      <c r="R51" s="1372"/>
      <c r="S51" s="1389">
        <f>IF(S49="","",VLOOKUP(S49,'標準様式１【記載例】シフト記号表（勤務時間帯）'!$C$6:$U$35,19,FALSE))</f>
        <v>3</v>
      </c>
      <c r="T51" s="1403" t="str">
        <f>IF(T49="","",VLOOKUP(T49,'標準様式１【記載例】シフト記号表（勤務時間帯）'!$C$6:$U$35,19,FALSE))</f>
        <v/>
      </c>
      <c r="U51" s="1403">
        <f>IF(U49="","",VLOOKUP(U49,'標準様式１【記載例】シフト記号表（勤務時間帯）'!$C$6:$U$35,19,FALSE))</f>
        <v>3</v>
      </c>
      <c r="V51" s="1403">
        <f>IF(V49="","",VLOOKUP(V49,'標準様式１【記載例】シフト記号表（勤務時間帯）'!$C$6:$U$35,19,FALSE))</f>
        <v>3</v>
      </c>
      <c r="W51" s="1403" t="str">
        <f>IF(W49="","",VLOOKUP(W49,'標準様式１【記載例】シフト記号表（勤務時間帯）'!$C$6:$U$35,19,FALSE))</f>
        <v/>
      </c>
      <c r="X51" s="1403">
        <f>IF(X49="","",VLOOKUP(X49,'標準様式１【記載例】シフト記号表（勤務時間帯）'!$C$6:$U$35,19,FALSE))</f>
        <v>3</v>
      </c>
      <c r="Y51" s="1415" t="str">
        <f>IF(Y49="","",VLOOKUP(Y49,'標準様式１【記載例】シフト記号表（勤務時間帯）'!$C$6:$U$35,19,FALSE))</f>
        <v/>
      </c>
      <c r="Z51" s="1389">
        <f>IF(Z49="","",VLOOKUP(Z49,'標準様式１【記載例】シフト記号表（勤務時間帯）'!$C$6:$U$35,19,FALSE))</f>
        <v>3</v>
      </c>
      <c r="AA51" s="1403" t="str">
        <f>IF(AA49="","",VLOOKUP(AA49,'標準様式１【記載例】シフト記号表（勤務時間帯）'!$C$6:$U$35,19,FALSE))</f>
        <v/>
      </c>
      <c r="AB51" s="1403">
        <f>IF(AB49="","",VLOOKUP(AB49,'標準様式１【記載例】シフト記号表（勤務時間帯）'!$C$6:$U$35,19,FALSE))</f>
        <v>3</v>
      </c>
      <c r="AC51" s="1403">
        <f>IF(AC49="","",VLOOKUP(AC49,'標準様式１【記載例】シフト記号表（勤務時間帯）'!$C$6:$U$35,19,FALSE))</f>
        <v>3</v>
      </c>
      <c r="AD51" s="1403" t="str">
        <f>IF(AD49="","",VLOOKUP(AD49,'標準様式１【記載例】シフト記号表（勤務時間帯）'!$C$6:$U$35,19,FALSE))</f>
        <v/>
      </c>
      <c r="AE51" s="1403">
        <f>IF(AE49="","",VLOOKUP(AE49,'標準様式１【記載例】シフト記号表（勤務時間帯）'!$C$6:$U$35,19,FALSE))</f>
        <v>3</v>
      </c>
      <c r="AF51" s="1415" t="str">
        <f>IF(AF49="","",VLOOKUP(AF49,'標準様式１【記載例】シフト記号表（勤務時間帯）'!$C$6:$U$35,19,FALSE))</f>
        <v/>
      </c>
      <c r="AG51" s="1389">
        <f>IF(AG49="","",VLOOKUP(AG49,'標準様式１【記載例】シフト記号表（勤務時間帯）'!$C$6:$U$35,19,FALSE))</f>
        <v>3</v>
      </c>
      <c r="AH51" s="1403" t="str">
        <f>IF(AH49="","",VLOOKUP(AH49,'標準様式１【記載例】シフト記号表（勤務時間帯）'!$C$6:$U$35,19,FALSE))</f>
        <v/>
      </c>
      <c r="AI51" s="1403">
        <f>IF(AI49="","",VLOOKUP(AI49,'標準様式１【記載例】シフト記号表（勤務時間帯）'!$C$6:$U$35,19,FALSE))</f>
        <v>3</v>
      </c>
      <c r="AJ51" s="1403">
        <f>IF(AJ49="","",VLOOKUP(AJ49,'標準様式１【記載例】シフト記号表（勤務時間帯）'!$C$6:$U$35,19,FALSE))</f>
        <v>3</v>
      </c>
      <c r="AK51" s="1403" t="str">
        <f>IF(AK49="","",VLOOKUP(AK49,'標準様式１【記載例】シフト記号表（勤務時間帯）'!$C$6:$U$35,19,FALSE))</f>
        <v/>
      </c>
      <c r="AL51" s="1403">
        <f>IF(AL49="","",VLOOKUP(AL49,'標準様式１【記載例】シフト記号表（勤務時間帯）'!$C$6:$U$35,19,FALSE))</f>
        <v>3</v>
      </c>
      <c r="AM51" s="1415" t="str">
        <f>IF(AM49="","",VLOOKUP(AM49,'標準様式１【記載例】シフト記号表（勤務時間帯）'!$C$6:$U$35,19,FALSE))</f>
        <v/>
      </c>
      <c r="AN51" s="1389">
        <f>IF(AN49="","",VLOOKUP(AN49,'標準様式１【記載例】シフト記号表（勤務時間帯）'!$C$6:$U$35,19,FALSE))</f>
        <v>3</v>
      </c>
      <c r="AO51" s="1403" t="str">
        <f>IF(AO49="","",VLOOKUP(AO49,'標準様式１【記載例】シフト記号表（勤務時間帯）'!$C$6:$U$35,19,FALSE))</f>
        <v/>
      </c>
      <c r="AP51" s="1403">
        <f>IF(AP49="","",VLOOKUP(AP49,'標準様式１【記載例】シフト記号表（勤務時間帯）'!$C$6:$U$35,19,FALSE))</f>
        <v>3</v>
      </c>
      <c r="AQ51" s="1403">
        <f>IF(AQ49="","",VLOOKUP(AQ49,'標準様式１【記載例】シフト記号表（勤務時間帯）'!$C$6:$U$35,19,FALSE))</f>
        <v>3</v>
      </c>
      <c r="AR51" s="1403" t="str">
        <f>IF(AR49="","",VLOOKUP(AR49,'標準様式１【記載例】シフト記号表（勤務時間帯）'!$C$6:$U$35,19,FALSE))</f>
        <v/>
      </c>
      <c r="AS51" s="1403">
        <f>IF(AS49="","",VLOOKUP(AS49,'標準様式１【記載例】シフト記号表（勤務時間帯）'!$C$6:$U$35,19,FALSE))</f>
        <v>3</v>
      </c>
      <c r="AT51" s="1415" t="str">
        <f>IF(AT49="","",VLOOKUP(AT49,'標準様式１【記載例】シフト記号表（勤務時間帯）'!$C$6:$U$35,19,FALSE))</f>
        <v/>
      </c>
      <c r="AU51" s="1389" t="str">
        <f>IF(AU49="","",VLOOKUP(AU49,'標準様式１【記載例】シフト記号表（勤務時間帯）'!$C$6:$U$35,19,FALSE))</f>
        <v/>
      </c>
      <c r="AV51" s="1403" t="str">
        <f>IF(AV49="","",VLOOKUP(AV49,'標準様式１【記載例】シフト記号表（勤務時間帯）'!$C$6:$U$35,19,FALSE))</f>
        <v/>
      </c>
      <c r="AW51" s="1403" t="str">
        <f>IF(AW49="","",VLOOKUP(AW49,'標準様式１【記載例】シフト記号表（勤務時間帯）'!$C$6:$U$35,19,FALSE))</f>
        <v/>
      </c>
      <c r="AX51" s="1451">
        <f>IF($BB$3="４週",SUM(S51:AT51),IF($BB$3="暦月",SUM(S51:AW51),""))</f>
        <v>48</v>
      </c>
      <c r="AY51" s="1464"/>
      <c r="AZ51" s="1475">
        <f>IF($BB$3="４週",AX51/4,IF($BB$3="暦月",'標準様式１【記載例】'!AX51/('標準様式１【記載例】'!$BB$8/7),""))</f>
        <v>12</v>
      </c>
      <c r="BA51" s="1484"/>
      <c r="BB51" s="1495"/>
      <c r="BC51" s="1510"/>
      <c r="BD51" s="1510"/>
      <c r="BE51" s="1510"/>
      <c r="BF51" s="1524"/>
    </row>
    <row r="52" spans="2:58" ht="20.25" customHeight="1">
      <c r="B52" s="1546">
        <f>B49+1</f>
        <v>11</v>
      </c>
      <c r="C52" s="1243" t="s">
        <v>317</v>
      </c>
      <c r="D52" s="1262"/>
      <c r="E52" s="1272"/>
      <c r="F52" s="1279"/>
      <c r="G52" s="1279" t="s">
        <v>697</v>
      </c>
      <c r="H52" s="1303" t="s">
        <v>411</v>
      </c>
      <c r="I52" s="1311"/>
      <c r="J52" s="1311"/>
      <c r="K52" s="1316"/>
      <c r="L52" s="1326" t="s">
        <v>701</v>
      </c>
      <c r="M52" s="1335"/>
      <c r="N52" s="1335"/>
      <c r="O52" s="1347"/>
      <c r="P52" s="1356" t="s">
        <v>658</v>
      </c>
      <c r="Q52" s="1365"/>
      <c r="R52" s="1373"/>
      <c r="S52" s="1387"/>
      <c r="T52" s="1401" t="s">
        <v>681</v>
      </c>
      <c r="U52" s="1401"/>
      <c r="V52" s="1401"/>
      <c r="W52" s="1401" t="s">
        <v>681</v>
      </c>
      <c r="X52" s="1401"/>
      <c r="Y52" s="1413" t="s">
        <v>681</v>
      </c>
      <c r="Z52" s="1387"/>
      <c r="AA52" s="1401" t="s">
        <v>681</v>
      </c>
      <c r="AB52" s="1401"/>
      <c r="AC52" s="1401"/>
      <c r="AD52" s="1401" t="s">
        <v>681</v>
      </c>
      <c r="AE52" s="1401"/>
      <c r="AF52" s="1413" t="s">
        <v>681</v>
      </c>
      <c r="AG52" s="1387"/>
      <c r="AH52" s="1401" t="s">
        <v>681</v>
      </c>
      <c r="AI52" s="1401"/>
      <c r="AJ52" s="1401"/>
      <c r="AK52" s="1401" t="s">
        <v>681</v>
      </c>
      <c r="AL52" s="1401"/>
      <c r="AM52" s="1413" t="s">
        <v>681</v>
      </c>
      <c r="AN52" s="1387"/>
      <c r="AO52" s="1401" t="s">
        <v>681</v>
      </c>
      <c r="AP52" s="1401"/>
      <c r="AQ52" s="1401"/>
      <c r="AR52" s="1401" t="s">
        <v>681</v>
      </c>
      <c r="AS52" s="1401"/>
      <c r="AT52" s="1413" t="s">
        <v>681</v>
      </c>
      <c r="AU52" s="1387"/>
      <c r="AV52" s="1401"/>
      <c r="AW52" s="1401"/>
      <c r="AX52" s="1452"/>
      <c r="AY52" s="1465"/>
      <c r="AZ52" s="1476"/>
      <c r="BA52" s="1485"/>
      <c r="BB52" s="1496" t="s">
        <v>315</v>
      </c>
      <c r="BC52" s="1511"/>
      <c r="BD52" s="1511"/>
      <c r="BE52" s="1511"/>
      <c r="BF52" s="1525"/>
    </row>
    <row r="53" spans="2:58" ht="20.25" customHeight="1">
      <c r="B53" s="1546"/>
      <c r="C53" s="1244"/>
      <c r="D53" s="1263"/>
      <c r="E53" s="1273"/>
      <c r="F53" s="1277"/>
      <c r="G53" s="1290"/>
      <c r="H53" s="1302"/>
      <c r="I53" s="1311"/>
      <c r="J53" s="1311"/>
      <c r="K53" s="1316"/>
      <c r="L53" s="1325"/>
      <c r="M53" s="1334"/>
      <c r="N53" s="1334"/>
      <c r="O53" s="1346"/>
      <c r="P53" s="1354" t="s">
        <v>306</v>
      </c>
      <c r="Q53" s="1363"/>
      <c r="R53" s="1371"/>
      <c r="S53" s="1388" t="str">
        <f>IF(S52="","",VLOOKUP(S52,'標準様式１【記載例】シフト記号表（勤務時間帯）'!$C$6:$K$35,9,FALSE))</f>
        <v/>
      </c>
      <c r="T53" s="1402">
        <f>IF(T52="","",VLOOKUP(T52,'標準様式１【記載例】シフト記号表（勤務時間帯）'!$C$6:$K$35,9,FALSE))</f>
        <v>4</v>
      </c>
      <c r="U53" s="1402" t="str">
        <f>IF(U52="","",VLOOKUP(U52,'標準様式１【記載例】シフト記号表（勤務時間帯）'!$C$6:$K$35,9,FALSE))</f>
        <v/>
      </c>
      <c r="V53" s="1402" t="str">
        <f>IF(V52="","",VLOOKUP(V52,'標準様式１【記載例】シフト記号表（勤務時間帯）'!$C$6:$K$35,9,FALSE))</f>
        <v/>
      </c>
      <c r="W53" s="1402">
        <f>IF(W52="","",VLOOKUP(W52,'標準様式１【記載例】シフト記号表（勤務時間帯）'!$C$6:$K$35,9,FALSE))</f>
        <v>4</v>
      </c>
      <c r="X53" s="1402" t="str">
        <f>IF(X52="","",VLOOKUP(X52,'標準様式１【記載例】シフト記号表（勤務時間帯）'!$C$6:$K$35,9,FALSE))</f>
        <v/>
      </c>
      <c r="Y53" s="1414">
        <f>IF(Y52="","",VLOOKUP(Y52,'標準様式１【記載例】シフト記号表（勤務時間帯）'!$C$6:$K$35,9,FALSE))</f>
        <v>4</v>
      </c>
      <c r="Z53" s="1388" t="str">
        <f>IF(Z52="","",VLOOKUP(Z52,'標準様式１【記載例】シフト記号表（勤務時間帯）'!$C$6:$K$35,9,FALSE))</f>
        <v/>
      </c>
      <c r="AA53" s="1402">
        <f>IF(AA52="","",VLOOKUP(AA52,'標準様式１【記載例】シフト記号表（勤務時間帯）'!$C$6:$K$35,9,FALSE))</f>
        <v>4</v>
      </c>
      <c r="AB53" s="1402" t="str">
        <f>IF(AB52="","",VLOOKUP(AB52,'標準様式１【記載例】シフト記号表（勤務時間帯）'!$C$6:$K$35,9,FALSE))</f>
        <v/>
      </c>
      <c r="AC53" s="1402" t="str">
        <f>IF(AC52="","",VLOOKUP(AC52,'標準様式１【記載例】シフト記号表（勤務時間帯）'!$C$6:$K$35,9,FALSE))</f>
        <v/>
      </c>
      <c r="AD53" s="1402">
        <f>IF(AD52="","",VLOOKUP(AD52,'標準様式１【記載例】シフト記号表（勤務時間帯）'!$C$6:$K$35,9,FALSE))</f>
        <v>4</v>
      </c>
      <c r="AE53" s="1402" t="str">
        <f>IF(AE52="","",VLOOKUP(AE52,'標準様式１【記載例】シフト記号表（勤務時間帯）'!$C$6:$K$35,9,FALSE))</f>
        <v/>
      </c>
      <c r="AF53" s="1414">
        <f>IF(AF52="","",VLOOKUP(AF52,'標準様式１【記載例】シフト記号表（勤務時間帯）'!$C$6:$K$35,9,FALSE))</f>
        <v>4</v>
      </c>
      <c r="AG53" s="1388" t="str">
        <f>IF(AG52="","",VLOOKUP(AG52,'標準様式１【記載例】シフト記号表（勤務時間帯）'!$C$6:$K$35,9,FALSE))</f>
        <v/>
      </c>
      <c r="AH53" s="1402">
        <f>IF(AH52="","",VLOOKUP(AH52,'標準様式１【記載例】シフト記号表（勤務時間帯）'!$C$6:$K$35,9,FALSE))</f>
        <v>4</v>
      </c>
      <c r="AI53" s="1402" t="str">
        <f>IF(AI52="","",VLOOKUP(AI52,'標準様式１【記載例】シフト記号表（勤務時間帯）'!$C$6:$K$35,9,FALSE))</f>
        <v/>
      </c>
      <c r="AJ53" s="1402" t="str">
        <f>IF(AJ52="","",VLOOKUP(AJ52,'標準様式１【記載例】シフト記号表（勤務時間帯）'!$C$6:$K$35,9,FALSE))</f>
        <v/>
      </c>
      <c r="AK53" s="1402">
        <f>IF(AK52="","",VLOOKUP(AK52,'標準様式１【記載例】シフト記号表（勤務時間帯）'!$C$6:$K$35,9,FALSE))</f>
        <v>4</v>
      </c>
      <c r="AL53" s="1402" t="str">
        <f>IF(AL52="","",VLOOKUP(AL52,'標準様式１【記載例】シフト記号表（勤務時間帯）'!$C$6:$K$35,9,FALSE))</f>
        <v/>
      </c>
      <c r="AM53" s="1414">
        <f>IF(AM52="","",VLOOKUP(AM52,'標準様式１【記載例】シフト記号表（勤務時間帯）'!$C$6:$K$35,9,FALSE))</f>
        <v>4</v>
      </c>
      <c r="AN53" s="1388" t="str">
        <f>IF(AN52="","",VLOOKUP(AN52,'標準様式１【記載例】シフト記号表（勤務時間帯）'!$C$6:$K$35,9,FALSE))</f>
        <v/>
      </c>
      <c r="AO53" s="1402">
        <f>IF(AO52="","",VLOOKUP(AO52,'標準様式１【記載例】シフト記号表（勤務時間帯）'!$C$6:$K$35,9,FALSE))</f>
        <v>4</v>
      </c>
      <c r="AP53" s="1402" t="str">
        <f>IF(AP52="","",VLOOKUP(AP52,'標準様式１【記載例】シフト記号表（勤務時間帯）'!$C$6:$K$35,9,FALSE))</f>
        <v/>
      </c>
      <c r="AQ53" s="1402" t="str">
        <f>IF(AQ52="","",VLOOKUP(AQ52,'標準様式１【記載例】シフト記号表（勤務時間帯）'!$C$6:$K$35,9,FALSE))</f>
        <v/>
      </c>
      <c r="AR53" s="1402">
        <f>IF(AR52="","",VLOOKUP(AR52,'標準様式１【記載例】シフト記号表（勤務時間帯）'!$C$6:$K$35,9,FALSE))</f>
        <v>4</v>
      </c>
      <c r="AS53" s="1402" t="str">
        <f>IF(AS52="","",VLOOKUP(AS52,'標準様式１【記載例】シフト記号表（勤務時間帯）'!$C$6:$K$35,9,FALSE))</f>
        <v/>
      </c>
      <c r="AT53" s="1414">
        <f>IF(AT52="","",VLOOKUP(AT52,'標準様式１【記載例】シフト記号表（勤務時間帯）'!$C$6:$K$35,9,FALSE))</f>
        <v>4</v>
      </c>
      <c r="AU53" s="1388" t="str">
        <f>IF(AU52="","",VLOOKUP(AU52,'標準様式１【記載例】シフト記号表（勤務時間帯）'!$C$6:$K$35,9,FALSE))</f>
        <v/>
      </c>
      <c r="AV53" s="1402" t="str">
        <f>IF(AV52="","",VLOOKUP(AV52,'標準様式１【記載例】シフト記号表（勤務時間帯）'!$C$6:$K$35,9,FALSE))</f>
        <v/>
      </c>
      <c r="AW53" s="1402" t="str">
        <f>IF(AW52="","",VLOOKUP(AW52,'標準様式１【記載例】シフト記号表（勤務時間帯）'!$C$6:$K$35,9,FALSE))</f>
        <v/>
      </c>
      <c r="AX53" s="1450">
        <f>IF($BB$3="４週",SUM(S53:AT53),IF($BB$3="暦月",SUM(S53:AW53),""))</f>
        <v>48</v>
      </c>
      <c r="AY53" s="1463"/>
      <c r="AZ53" s="1474">
        <f>IF($BB$3="４週",AX53/4,IF($BB$3="暦月",'標準様式１【記載例】'!AX53/('標準様式１【記載例】'!$BB$8/7),""))</f>
        <v>12</v>
      </c>
      <c r="BA53" s="1483"/>
      <c r="BB53" s="1494"/>
      <c r="BC53" s="1509"/>
      <c r="BD53" s="1509"/>
      <c r="BE53" s="1509"/>
      <c r="BF53" s="1523"/>
    </row>
    <row r="54" spans="2:58" ht="20.25" customHeight="1">
      <c r="B54" s="1546"/>
      <c r="C54" s="1245"/>
      <c r="D54" s="1264"/>
      <c r="E54" s="1274"/>
      <c r="F54" s="1277" t="str">
        <f>C52</f>
        <v>機能訓練指導員</v>
      </c>
      <c r="G54" s="1291"/>
      <c r="H54" s="1302"/>
      <c r="I54" s="1311"/>
      <c r="J54" s="1311"/>
      <c r="K54" s="1316"/>
      <c r="L54" s="1327"/>
      <c r="M54" s="1336"/>
      <c r="N54" s="1336"/>
      <c r="O54" s="1348"/>
      <c r="P54" s="1355" t="s">
        <v>660</v>
      </c>
      <c r="Q54" s="1364"/>
      <c r="R54" s="1372"/>
      <c r="S54" s="1389" t="str">
        <f>IF(S52="","",VLOOKUP(S52,'標準様式１【記載例】シフト記号表（勤務時間帯）'!$C$6:$U$35,19,FALSE))</f>
        <v/>
      </c>
      <c r="T54" s="1403">
        <f>IF(T52="","",VLOOKUP(T52,'標準様式１【記載例】シフト記号表（勤務時間帯）'!$C$6:$U$35,19,FALSE))</f>
        <v>3</v>
      </c>
      <c r="U54" s="1403" t="str">
        <f>IF(U52="","",VLOOKUP(U52,'標準様式１【記載例】シフト記号表（勤務時間帯）'!$C$6:$U$35,19,FALSE))</f>
        <v/>
      </c>
      <c r="V54" s="1403" t="str">
        <f>IF(V52="","",VLOOKUP(V52,'標準様式１【記載例】シフト記号表（勤務時間帯）'!$C$6:$U$35,19,FALSE))</f>
        <v/>
      </c>
      <c r="W54" s="1403">
        <f>IF(W52="","",VLOOKUP(W52,'標準様式１【記載例】シフト記号表（勤務時間帯）'!$C$6:$U$35,19,FALSE))</f>
        <v>3</v>
      </c>
      <c r="X54" s="1403" t="str">
        <f>IF(X52="","",VLOOKUP(X52,'標準様式１【記載例】シフト記号表（勤務時間帯）'!$C$6:$U$35,19,FALSE))</f>
        <v/>
      </c>
      <c r="Y54" s="1415">
        <f>IF(Y52="","",VLOOKUP(Y52,'標準様式１【記載例】シフト記号表（勤務時間帯）'!$C$6:$U$35,19,FALSE))</f>
        <v>3</v>
      </c>
      <c r="Z54" s="1389" t="str">
        <f>IF(Z52="","",VLOOKUP(Z52,'標準様式１【記載例】シフト記号表（勤務時間帯）'!$C$6:$U$35,19,FALSE))</f>
        <v/>
      </c>
      <c r="AA54" s="1403">
        <f>IF(AA52="","",VLOOKUP(AA52,'標準様式１【記載例】シフト記号表（勤務時間帯）'!$C$6:$U$35,19,FALSE))</f>
        <v>3</v>
      </c>
      <c r="AB54" s="1403" t="str">
        <f>IF(AB52="","",VLOOKUP(AB52,'標準様式１【記載例】シフト記号表（勤務時間帯）'!$C$6:$U$35,19,FALSE))</f>
        <v/>
      </c>
      <c r="AC54" s="1403" t="str">
        <f>IF(AC52="","",VLOOKUP(AC52,'標準様式１【記載例】シフト記号表（勤務時間帯）'!$C$6:$U$35,19,FALSE))</f>
        <v/>
      </c>
      <c r="AD54" s="1403">
        <f>IF(AD52="","",VLOOKUP(AD52,'標準様式１【記載例】シフト記号表（勤務時間帯）'!$C$6:$U$35,19,FALSE))</f>
        <v>3</v>
      </c>
      <c r="AE54" s="1403" t="str">
        <f>IF(AE52="","",VLOOKUP(AE52,'標準様式１【記載例】シフト記号表（勤務時間帯）'!$C$6:$U$35,19,FALSE))</f>
        <v/>
      </c>
      <c r="AF54" s="1415">
        <f>IF(AF52="","",VLOOKUP(AF52,'標準様式１【記載例】シフト記号表（勤務時間帯）'!$C$6:$U$35,19,FALSE))</f>
        <v>3</v>
      </c>
      <c r="AG54" s="1389" t="str">
        <f>IF(AG52="","",VLOOKUP(AG52,'標準様式１【記載例】シフト記号表（勤務時間帯）'!$C$6:$U$35,19,FALSE))</f>
        <v/>
      </c>
      <c r="AH54" s="1403">
        <f>IF(AH52="","",VLOOKUP(AH52,'標準様式１【記載例】シフト記号表（勤務時間帯）'!$C$6:$U$35,19,FALSE))</f>
        <v>3</v>
      </c>
      <c r="AI54" s="1403" t="str">
        <f>IF(AI52="","",VLOOKUP(AI52,'標準様式１【記載例】シフト記号表（勤務時間帯）'!$C$6:$U$35,19,FALSE))</f>
        <v/>
      </c>
      <c r="AJ54" s="1403" t="str">
        <f>IF(AJ52="","",VLOOKUP(AJ52,'標準様式１【記載例】シフト記号表（勤務時間帯）'!$C$6:$U$35,19,FALSE))</f>
        <v/>
      </c>
      <c r="AK54" s="1403">
        <f>IF(AK52="","",VLOOKUP(AK52,'標準様式１【記載例】シフト記号表（勤務時間帯）'!$C$6:$U$35,19,FALSE))</f>
        <v>3</v>
      </c>
      <c r="AL54" s="1403" t="str">
        <f>IF(AL52="","",VLOOKUP(AL52,'標準様式１【記載例】シフト記号表（勤務時間帯）'!$C$6:$U$35,19,FALSE))</f>
        <v/>
      </c>
      <c r="AM54" s="1415">
        <f>IF(AM52="","",VLOOKUP(AM52,'標準様式１【記載例】シフト記号表（勤務時間帯）'!$C$6:$U$35,19,FALSE))</f>
        <v>3</v>
      </c>
      <c r="AN54" s="1389" t="str">
        <f>IF(AN52="","",VLOOKUP(AN52,'標準様式１【記載例】シフト記号表（勤務時間帯）'!$C$6:$U$35,19,FALSE))</f>
        <v/>
      </c>
      <c r="AO54" s="1403">
        <f>IF(AO52="","",VLOOKUP(AO52,'標準様式１【記載例】シフト記号表（勤務時間帯）'!$C$6:$U$35,19,FALSE))</f>
        <v>3</v>
      </c>
      <c r="AP54" s="1403" t="str">
        <f>IF(AP52="","",VLOOKUP(AP52,'標準様式１【記載例】シフト記号表（勤務時間帯）'!$C$6:$U$35,19,FALSE))</f>
        <v/>
      </c>
      <c r="AQ54" s="1403" t="str">
        <f>IF(AQ52="","",VLOOKUP(AQ52,'標準様式１【記載例】シフト記号表（勤務時間帯）'!$C$6:$U$35,19,FALSE))</f>
        <v/>
      </c>
      <c r="AR54" s="1403">
        <f>IF(AR52="","",VLOOKUP(AR52,'標準様式１【記載例】シフト記号表（勤務時間帯）'!$C$6:$U$35,19,FALSE))</f>
        <v>3</v>
      </c>
      <c r="AS54" s="1403" t="str">
        <f>IF(AS52="","",VLOOKUP(AS52,'標準様式１【記載例】シフト記号表（勤務時間帯）'!$C$6:$U$35,19,FALSE))</f>
        <v/>
      </c>
      <c r="AT54" s="1415">
        <f>IF(AT52="","",VLOOKUP(AT52,'標準様式１【記載例】シフト記号表（勤務時間帯）'!$C$6:$U$35,19,FALSE))</f>
        <v>3</v>
      </c>
      <c r="AU54" s="1389" t="str">
        <f>IF(AU52="","",VLOOKUP(AU52,'標準様式１【記載例】シフト記号表（勤務時間帯）'!$C$6:$U$35,19,FALSE))</f>
        <v/>
      </c>
      <c r="AV54" s="1403" t="str">
        <f>IF(AV52="","",VLOOKUP(AV52,'標準様式１【記載例】シフト記号表（勤務時間帯）'!$C$6:$U$35,19,FALSE))</f>
        <v/>
      </c>
      <c r="AW54" s="1403" t="str">
        <f>IF(AW52="","",VLOOKUP(AW52,'標準様式１【記載例】シフト記号表（勤務時間帯）'!$C$6:$U$35,19,FALSE))</f>
        <v/>
      </c>
      <c r="AX54" s="1451">
        <f>IF($BB$3="４週",SUM(S54:AT54),IF($BB$3="暦月",SUM(S54:AW54),""))</f>
        <v>36</v>
      </c>
      <c r="AY54" s="1464"/>
      <c r="AZ54" s="1475">
        <f>IF($BB$3="４週",AX54/4,IF($BB$3="暦月",'標準様式１【記載例】'!AX54/('標準様式１【記載例】'!$BB$8/7),""))</f>
        <v>9</v>
      </c>
      <c r="BA54" s="1484"/>
      <c r="BB54" s="1495"/>
      <c r="BC54" s="1510"/>
      <c r="BD54" s="1510"/>
      <c r="BE54" s="1510"/>
      <c r="BF54" s="1524"/>
    </row>
    <row r="55" spans="2:58" ht="20.25" customHeight="1">
      <c r="B55" s="1546">
        <f>B52+1</f>
        <v>12</v>
      </c>
      <c r="C55" s="1243"/>
      <c r="D55" s="1262"/>
      <c r="E55" s="1272"/>
      <c r="F55" s="1279"/>
      <c r="G55" s="1279"/>
      <c r="H55" s="1303"/>
      <c r="I55" s="1311"/>
      <c r="J55" s="1311"/>
      <c r="K55" s="1316"/>
      <c r="L55" s="1326"/>
      <c r="M55" s="1335"/>
      <c r="N55" s="1335"/>
      <c r="O55" s="1347"/>
      <c r="P55" s="1356" t="s">
        <v>658</v>
      </c>
      <c r="Q55" s="1365"/>
      <c r="R55" s="1373"/>
      <c r="S55" s="1387"/>
      <c r="T55" s="1401"/>
      <c r="U55" s="1401"/>
      <c r="V55" s="1401"/>
      <c r="W55" s="1401"/>
      <c r="X55" s="1401"/>
      <c r="Y55" s="1413"/>
      <c r="Z55" s="1387"/>
      <c r="AA55" s="1401"/>
      <c r="AB55" s="1401"/>
      <c r="AC55" s="1401"/>
      <c r="AD55" s="1401"/>
      <c r="AE55" s="1401"/>
      <c r="AF55" s="1413"/>
      <c r="AG55" s="1387"/>
      <c r="AH55" s="1401"/>
      <c r="AI55" s="1401"/>
      <c r="AJ55" s="1401"/>
      <c r="AK55" s="1401"/>
      <c r="AL55" s="1401"/>
      <c r="AM55" s="1413"/>
      <c r="AN55" s="1387"/>
      <c r="AO55" s="1401"/>
      <c r="AP55" s="1401"/>
      <c r="AQ55" s="1401"/>
      <c r="AR55" s="1401"/>
      <c r="AS55" s="1401"/>
      <c r="AT55" s="1413"/>
      <c r="AU55" s="1387"/>
      <c r="AV55" s="1401"/>
      <c r="AW55" s="1401"/>
      <c r="AX55" s="1452"/>
      <c r="AY55" s="1465"/>
      <c r="AZ55" s="1476"/>
      <c r="BA55" s="1485"/>
      <c r="BB55" s="1497"/>
      <c r="BC55" s="1335"/>
      <c r="BD55" s="1335"/>
      <c r="BE55" s="1335"/>
      <c r="BF55" s="1347"/>
    </row>
    <row r="56" spans="2:58" ht="20.25" customHeight="1">
      <c r="B56" s="1546"/>
      <c r="C56" s="1244"/>
      <c r="D56" s="1263"/>
      <c r="E56" s="1273"/>
      <c r="F56" s="1277"/>
      <c r="G56" s="1290"/>
      <c r="H56" s="1302"/>
      <c r="I56" s="1311"/>
      <c r="J56" s="1311"/>
      <c r="K56" s="1316"/>
      <c r="L56" s="1325"/>
      <c r="M56" s="1334"/>
      <c r="N56" s="1334"/>
      <c r="O56" s="1346"/>
      <c r="P56" s="1354" t="s">
        <v>306</v>
      </c>
      <c r="Q56" s="1363"/>
      <c r="R56" s="1371"/>
      <c r="S56" s="1388" t="str">
        <f>IF(S55="","",VLOOKUP(S55,'標準様式１【記載例】シフト記号表（勤務時間帯）'!$C$6:$K$35,9,FALSE))</f>
        <v/>
      </c>
      <c r="T56" s="1402" t="str">
        <f>IF(T55="","",VLOOKUP(T55,'標準様式１【記載例】シフト記号表（勤務時間帯）'!$C$6:$K$35,9,FALSE))</f>
        <v/>
      </c>
      <c r="U56" s="1402" t="str">
        <f>IF(U55="","",VLOOKUP(U55,'標準様式１【記載例】シフト記号表（勤務時間帯）'!$C$6:$K$35,9,FALSE))</f>
        <v/>
      </c>
      <c r="V56" s="1402" t="str">
        <f>IF(V55="","",VLOOKUP(V55,'標準様式１【記載例】シフト記号表（勤務時間帯）'!$C$6:$K$35,9,FALSE))</f>
        <v/>
      </c>
      <c r="W56" s="1402" t="str">
        <f>IF(W55="","",VLOOKUP(W55,'標準様式１【記載例】シフト記号表（勤務時間帯）'!$C$6:$K$35,9,FALSE))</f>
        <v/>
      </c>
      <c r="X56" s="1402" t="str">
        <f>IF(X55="","",VLOOKUP(X55,'標準様式１【記載例】シフト記号表（勤務時間帯）'!$C$6:$K$35,9,FALSE))</f>
        <v/>
      </c>
      <c r="Y56" s="1414" t="str">
        <f>IF(Y55="","",VLOOKUP(Y55,'標準様式１【記載例】シフト記号表（勤務時間帯）'!$C$6:$K$35,9,FALSE))</f>
        <v/>
      </c>
      <c r="Z56" s="1388" t="str">
        <f>IF(Z55="","",VLOOKUP(Z55,'標準様式１【記載例】シフト記号表（勤務時間帯）'!$C$6:$K$35,9,FALSE))</f>
        <v/>
      </c>
      <c r="AA56" s="1402" t="str">
        <f>IF(AA55="","",VLOOKUP(AA55,'標準様式１【記載例】シフト記号表（勤務時間帯）'!$C$6:$K$35,9,FALSE))</f>
        <v/>
      </c>
      <c r="AB56" s="1402" t="str">
        <f>IF(AB55="","",VLOOKUP(AB55,'標準様式１【記載例】シフト記号表（勤務時間帯）'!$C$6:$K$35,9,FALSE))</f>
        <v/>
      </c>
      <c r="AC56" s="1402" t="str">
        <f>IF(AC55="","",VLOOKUP(AC55,'標準様式１【記載例】シフト記号表（勤務時間帯）'!$C$6:$K$35,9,FALSE))</f>
        <v/>
      </c>
      <c r="AD56" s="1402" t="str">
        <f>IF(AD55="","",VLOOKUP(AD55,'標準様式１【記載例】シフト記号表（勤務時間帯）'!$C$6:$K$35,9,FALSE))</f>
        <v/>
      </c>
      <c r="AE56" s="1402" t="str">
        <f>IF(AE55="","",VLOOKUP(AE55,'標準様式１【記載例】シフト記号表（勤務時間帯）'!$C$6:$K$35,9,FALSE))</f>
        <v/>
      </c>
      <c r="AF56" s="1414" t="str">
        <f>IF(AF55="","",VLOOKUP(AF55,'標準様式１【記載例】シフト記号表（勤務時間帯）'!$C$6:$K$35,9,FALSE))</f>
        <v/>
      </c>
      <c r="AG56" s="1388" t="str">
        <f>IF(AG55="","",VLOOKUP(AG55,'標準様式１【記載例】シフト記号表（勤務時間帯）'!$C$6:$K$35,9,FALSE))</f>
        <v/>
      </c>
      <c r="AH56" s="1402" t="str">
        <f>IF(AH55="","",VLOOKUP(AH55,'標準様式１【記載例】シフト記号表（勤務時間帯）'!$C$6:$K$35,9,FALSE))</f>
        <v/>
      </c>
      <c r="AI56" s="1402" t="str">
        <f>IF(AI55="","",VLOOKUP(AI55,'標準様式１【記載例】シフト記号表（勤務時間帯）'!$C$6:$K$35,9,FALSE))</f>
        <v/>
      </c>
      <c r="AJ56" s="1402" t="str">
        <f>IF(AJ55="","",VLOOKUP(AJ55,'標準様式１【記載例】シフト記号表（勤務時間帯）'!$C$6:$K$35,9,FALSE))</f>
        <v/>
      </c>
      <c r="AK56" s="1402" t="str">
        <f>IF(AK55="","",VLOOKUP(AK55,'標準様式１【記載例】シフト記号表（勤務時間帯）'!$C$6:$K$35,9,FALSE))</f>
        <v/>
      </c>
      <c r="AL56" s="1402" t="str">
        <f>IF(AL55="","",VLOOKUP(AL55,'標準様式１【記載例】シフト記号表（勤務時間帯）'!$C$6:$K$35,9,FALSE))</f>
        <v/>
      </c>
      <c r="AM56" s="1414" t="str">
        <f>IF(AM55="","",VLOOKUP(AM55,'標準様式１【記載例】シフト記号表（勤務時間帯）'!$C$6:$K$35,9,FALSE))</f>
        <v/>
      </c>
      <c r="AN56" s="1388" t="str">
        <f>IF(AN55="","",VLOOKUP(AN55,'標準様式１【記載例】シフト記号表（勤務時間帯）'!$C$6:$K$35,9,FALSE))</f>
        <v/>
      </c>
      <c r="AO56" s="1402" t="str">
        <f>IF(AO55="","",VLOOKUP(AO55,'標準様式１【記載例】シフト記号表（勤務時間帯）'!$C$6:$K$35,9,FALSE))</f>
        <v/>
      </c>
      <c r="AP56" s="1402" t="str">
        <f>IF(AP55="","",VLOOKUP(AP55,'標準様式１【記載例】シフト記号表（勤務時間帯）'!$C$6:$K$35,9,FALSE))</f>
        <v/>
      </c>
      <c r="AQ56" s="1402" t="str">
        <f>IF(AQ55="","",VLOOKUP(AQ55,'標準様式１【記載例】シフト記号表（勤務時間帯）'!$C$6:$K$35,9,FALSE))</f>
        <v/>
      </c>
      <c r="AR56" s="1402" t="str">
        <f>IF(AR55="","",VLOOKUP(AR55,'標準様式１【記載例】シフト記号表（勤務時間帯）'!$C$6:$K$35,9,FALSE))</f>
        <v/>
      </c>
      <c r="AS56" s="1402" t="str">
        <f>IF(AS55="","",VLOOKUP(AS55,'標準様式１【記載例】シフト記号表（勤務時間帯）'!$C$6:$K$35,9,FALSE))</f>
        <v/>
      </c>
      <c r="AT56" s="1414" t="str">
        <f>IF(AT55="","",VLOOKUP(AT55,'標準様式１【記載例】シフト記号表（勤務時間帯）'!$C$6:$K$35,9,FALSE))</f>
        <v/>
      </c>
      <c r="AU56" s="1388" t="str">
        <f>IF(AU55="","",VLOOKUP(AU55,'標準様式１【記載例】シフト記号表（勤務時間帯）'!$C$6:$K$35,9,FALSE))</f>
        <v/>
      </c>
      <c r="AV56" s="1402" t="str">
        <f>IF(AV55="","",VLOOKUP(AV55,'標準様式１【記載例】シフト記号表（勤務時間帯）'!$C$6:$K$35,9,FALSE))</f>
        <v/>
      </c>
      <c r="AW56" s="1402" t="str">
        <f>IF(AW55="","",VLOOKUP(AW55,'標準様式１【記載例】シフト記号表（勤務時間帯）'!$C$6:$K$35,9,FALSE))</f>
        <v/>
      </c>
      <c r="AX56" s="1450">
        <f>IF($BB$3="４週",SUM(S56:AT56),IF($BB$3="暦月",SUM(S56:AW56),""))</f>
        <v>0</v>
      </c>
      <c r="AY56" s="1463"/>
      <c r="AZ56" s="1474">
        <f>IF($BB$3="４週",AX56/4,IF($BB$3="暦月",'標準様式１【記載例】'!AX56/('標準様式１【記載例】'!$BB$8/7),""))</f>
        <v>0</v>
      </c>
      <c r="BA56" s="1483"/>
      <c r="BB56" s="1498"/>
      <c r="BC56" s="1334"/>
      <c r="BD56" s="1334"/>
      <c r="BE56" s="1334"/>
      <c r="BF56" s="1346"/>
    </row>
    <row r="57" spans="2:58" ht="20.25" customHeight="1">
      <c r="B57" s="1546"/>
      <c r="C57" s="1245"/>
      <c r="D57" s="1264"/>
      <c r="E57" s="1274"/>
      <c r="F57" s="1277">
        <f>C55</f>
        <v>0</v>
      </c>
      <c r="G57" s="1291"/>
      <c r="H57" s="1302"/>
      <c r="I57" s="1311"/>
      <c r="J57" s="1311"/>
      <c r="K57" s="1316"/>
      <c r="L57" s="1327"/>
      <c r="M57" s="1336"/>
      <c r="N57" s="1336"/>
      <c r="O57" s="1348"/>
      <c r="P57" s="1355" t="s">
        <v>660</v>
      </c>
      <c r="Q57" s="1364"/>
      <c r="R57" s="1372"/>
      <c r="S57" s="1389" t="str">
        <f>IF(S55="","",VLOOKUP(S55,'標準様式１【記載例】シフト記号表（勤務時間帯）'!$C$6:$U$35,19,FALSE))</f>
        <v/>
      </c>
      <c r="T57" s="1403" t="str">
        <f>IF(T55="","",VLOOKUP(T55,'標準様式１【記載例】シフト記号表（勤務時間帯）'!$C$6:$U$35,19,FALSE))</f>
        <v/>
      </c>
      <c r="U57" s="1403" t="str">
        <f>IF(U55="","",VLOOKUP(U55,'標準様式１【記載例】シフト記号表（勤務時間帯）'!$C$6:$U$35,19,FALSE))</f>
        <v/>
      </c>
      <c r="V57" s="1403" t="str">
        <f>IF(V55="","",VLOOKUP(V55,'標準様式１【記載例】シフト記号表（勤務時間帯）'!$C$6:$U$35,19,FALSE))</f>
        <v/>
      </c>
      <c r="W57" s="1403" t="str">
        <f>IF(W55="","",VLOOKUP(W55,'標準様式１【記載例】シフト記号表（勤務時間帯）'!$C$6:$U$35,19,FALSE))</f>
        <v/>
      </c>
      <c r="X57" s="1403" t="str">
        <f>IF(X55="","",VLOOKUP(X55,'標準様式１【記載例】シフト記号表（勤務時間帯）'!$C$6:$U$35,19,FALSE))</f>
        <v/>
      </c>
      <c r="Y57" s="1415" t="str">
        <f>IF(Y55="","",VLOOKUP(Y55,'標準様式１【記載例】シフト記号表（勤務時間帯）'!$C$6:$U$35,19,FALSE))</f>
        <v/>
      </c>
      <c r="Z57" s="1389" t="str">
        <f>IF(Z55="","",VLOOKUP(Z55,'標準様式１【記載例】シフト記号表（勤務時間帯）'!$C$6:$U$35,19,FALSE))</f>
        <v/>
      </c>
      <c r="AA57" s="1403" t="str">
        <f>IF(AA55="","",VLOOKUP(AA55,'標準様式１【記載例】シフト記号表（勤務時間帯）'!$C$6:$U$35,19,FALSE))</f>
        <v/>
      </c>
      <c r="AB57" s="1403" t="str">
        <f>IF(AB55="","",VLOOKUP(AB55,'標準様式１【記載例】シフト記号表（勤務時間帯）'!$C$6:$U$35,19,FALSE))</f>
        <v/>
      </c>
      <c r="AC57" s="1403" t="str">
        <f>IF(AC55="","",VLOOKUP(AC55,'標準様式１【記載例】シフト記号表（勤務時間帯）'!$C$6:$U$35,19,FALSE))</f>
        <v/>
      </c>
      <c r="AD57" s="1403" t="str">
        <f>IF(AD55="","",VLOOKUP(AD55,'標準様式１【記載例】シフト記号表（勤務時間帯）'!$C$6:$U$35,19,FALSE))</f>
        <v/>
      </c>
      <c r="AE57" s="1403" t="str">
        <f>IF(AE55="","",VLOOKUP(AE55,'標準様式１【記載例】シフト記号表（勤務時間帯）'!$C$6:$U$35,19,FALSE))</f>
        <v/>
      </c>
      <c r="AF57" s="1415" t="str">
        <f>IF(AF55="","",VLOOKUP(AF55,'標準様式１【記載例】シフト記号表（勤務時間帯）'!$C$6:$U$35,19,FALSE))</f>
        <v/>
      </c>
      <c r="AG57" s="1389" t="str">
        <f>IF(AG55="","",VLOOKUP(AG55,'標準様式１【記載例】シフト記号表（勤務時間帯）'!$C$6:$U$35,19,FALSE))</f>
        <v/>
      </c>
      <c r="AH57" s="1403" t="str">
        <f>IF(AH55="","",VLOOKUP(AH55,'標準様式１【記載例】シフト記号表（勤務時間帯）'!$C$6:$U$35,19,FALSE))</f>
        <v/>
      </c>
      <c r="AI57" s="1403" t="str">
        <f>IF(AI55="","",VLOOKUP(AI55,'標準様式１【記載例】シフト記号表（勤務時間帯）'!$C$6:$U$35,19,FALSE))</f>
        <v/>
      </c>
      <c r="AJ57" s="1403" t="str">
        <f>IF(AJ55="","",VLOOKUP(AJ55,'標準様式１【記載例】シフト記号表（勤務時間帯）'!$C$6:$U$35,19,FALSE))</f>
        <v/>
      </c>
      <c r="AK57" s="1403" t="str">
        <f>IF(AK55="","",VLOOKUP(AK55,'標準様式１【記載例】シフト記号表（勤務時間帯）'!$C$6:$U$35,19,FALSE))</f>
        <v/>
      </c>
      <c r="AL57" s="1403" t="str">
        <f>IF(AL55="","",VLOOKUP(AL55,'標準様式１【記載例】シフト記号表（勤務時間帯）'!$C$6:$U$35,19,FALSE))</f>
        <v/>
      </c>
      <c r="AM57" s="1415" t="str">
        <f>IF(AM55="","",VLOOKUP(AM55,'標準様式１【記載例】シフト記号表（勤務時間帯）'!$C$6:$U$35,19,FALSE))</f>
        <v/>
      </c>
      <c r="AN57" s="1389" t="str">
        <f>IF(AN55="","",VLOOKUP(AN55,'標準様式１【記載例】シフト記号表（勤務時間帯）'!$C$6:$U$35,19,FALSE))</f>
        <v/>
      </c>
      <c r="AO57" s="1403" t="str">
        <f>IF(AO55="","",VLOOKUP(AO55,'標準様式１【記載例】シフト記号表（勤務時間帯）'!$C$6:$U$35,19,FALSE))</f>
        <v/>
      </c>
      <c r="AP57" s="1403" t="str">
        <f>IF(AP55="","",VLOOKUP(AP55,'標準様式１【記載例】シフト記号表（勤務時間帯）'!$C$6:$U$35,19,FALSE))</f>
        <v/>
      </c>
      <c r="AQ57" s="1403" t="str">
        <f>IF(AQ55="","",VLOOKUP(AQ55,'標準様式１【記載例】シフト記号表（勤務時間帯）'!$C$6:$U$35,19,FALSE))</f>
        <v/>
      </c>
      <c r="AR57" s="1403" t="str">
        <f>IF(AR55="","",VLOOKUP(AR55,'標準様式１【記載例】シフト記号表（勤務時間帯）'!$C$6:$U$35,19,FALSE))</f>
        <v/>
      </c>
      <c r="AS57" s="1403" t="str">
        <f>IF(AS55="","",VLOOKUP(AS55,'標準様式１【記載例】シフト記号表（勤務時間帯）'!$C$6:$U$35,19,FALSE))</f>
        <v/>
      </c>
      <c r="AT57" s="1415" t="str">
        <f>IF(AT55="","",VLOOKUP(AT55,'標準様式１【記載例】シフト記号表（勤務時間帯）'!$C$6:$U$35,19,FALSE))</f>
        <v/>
      </c>
      <c r="AU57" s="1389" t="str">
        <f>IF(AU55="","",VLOOKUP(AU55,'標準様式１【記載例】シフト記号表（勤務時間帯）'!$C$6:$U$35,19,FALSE))</f>
        <v/>
      </c>
      <c r="AV57" s="1403" t="str">
        <f>IF(AV55="","",VLOOKUP(AV55,'標準様式１【記載例】シフト記号表（勤務時間帯）'!$C$6:$U$35,19,FALSE))</f>
        <v/>
      </c>
      <c r="AW57" s="1403" t="str">
        <f>IF(AW55="","",VLOOKUP(AW55,'標準様式１【記載例】シフト記号表（勤務時間帯）'!$C$6:$U$35,19,FALSE))</f>
        <v/>
      </c>
      <c r="AX57" s="1451">
        <f>IF($BB$3="４週",SUM(S57:AT57),IF($BB$3="暦月",SUM(S57:AW57),""))</f>
        <v>0</v>
      </c>
      <c r="AY57" s="1464"/>
      <c r="AZ57" s="1475">
        <f>IF($BB$3="４週",AX57/4,IF($BB$3="暦月",'標準様式１【記載例】'!AX57/('標準様式１【記載例】'!$BB$8/7),""))</f>
        <v>0</v>
      </c>
      <c r="BA57" s="1484"/>
      <c r="BB57" s="1499"/>
      <c r="BC57" s="1336"/>
      <c r="BD57" s="1336"/>
      <c r="BE57" s="1336"/>
      <c r="BF57" s="1348"/>
    </row>
    <row r="58" spans="2:58" ht="20.25" customHeight="1">
      <c r="B58" s="1546">
        <f>B55+1</f>
        <v>13</v>
      </c>
      <c r="C58" s="1243"/>
      <c r="D58" s="1262"/>
      <c r="E58" s="1272"/>
      <c r="F58" s="1279"/>
      <c r="G58" s="1279"/>
      <c r="H58" s="1303"/>
      <c r="I58" s="1311"/>
      <c r="J58" s="1311"/>
      <c r="K58" s="1316"/>
      <c r="L58" s="1326"/>
      <c r="M58" s="1335"/>
      <c r="N58" s="1335"/>
      <c r="O58" s="1347"/>
      <c r="P58" s="1356" t="s">
        <v>658</v>
      </c>
      <c r="Q58" s="1365"/>
      <c r="R58" s="1373"/>
      <c r="S58" s="1387"/>
      <c r="T58" s="1401"/>
      <c r="U58" s="1401"/>
      <c r="V58" s="1401"/>
      <c r="W58" s="1401"/>
      <c r="X58" s="1401"/>
      <c r="Y58" s="1413"/>
      <c r="Z58" s="1387"/>
      <c r="AA58" s="1401"/>
      <c r="AB58" s="1401"/>
      <c r="AC58" s="1401"/>
      <c r="AD58" s="1401"/>
      <c r="AE58" s="1401"/>
      <c r="AF58" s="1413"/>
      <c r="AG58" s="1387"/>
      <c r="AH58" s="1401"/>
      <c r="AI58" s="1401"/>
      <c r="AJ58" s="1401"/>
      <c r="AK58" s="1401"/>
      <c r="AL58" s="1401"/>
      <c r="AM58" s="1413"/>
      <c r="AN58" s="1387"/>
      <c r="AO58" s="1401"/>
      <c r="AP58" s="1401"/>
      <c r="AQ58" s="1401"/>
      <c r="AR58" s="1401"/>
      <c r="AS58" s="1401"/>
      <c r="AT58" s="1413"/>
      <c r="AU58" s="1387"/>
      <c r="AV58" s="1401"/>
      <c r="AW58" s="1401"/>
      <c r="AX58" s="1452"/>
      <c r="AY58" s="1465"/>
      <c r="AZ58" s="1476"/>
      <c r="BA58" s="1485"/>
      <c r="BB58" s="1497"/>
      <c r="BC58" s="1335"/>
      <c r="BD58" s="1335"/>
      <c r="BE58" s="1335"/>
      <c r="BF58" s="1347"/>
    </row>
    <row r="59" spans="2:58" ht="20.25" customHeight="1">
      <c r="B59" s="1546"/>
      <c r="C59" s="1244"/>
      <c r="D59" s="1263"/>
      <c r="E59" s="1273"/>
      <c r="F59" s="1277"/>
      <c r="G59" s="1290"/>
      <c r="H59" s="1302"/>
      <c r="I59" s="1311"/>
      <c r="J59" s="1311"/>
      <c r="K59" s="1316"/>
      <c r="L59" s="1325"/>
      <c r="M59" s="1334"/>
      <c r="N59" s="1334"/>
      <c r="O59" s="1346"/>
      <c r="P59" s="1354" t="s">
        <v>306</v>
      </c>
      <c r="Q59" s="1363"/>
      <c r="R59" s="1371"/>
      <c r="S59" s="1388" t="str">
        <f>IF(S58="","",VLOOKUP(S58,'標準様式１【記載例】シフト記号表（勤務時間帯）'!$C$6:$K$35,9,FALSE))</f>
        <v/>
      </c>
      <c r="T59" s="1402" t="str">
        <f>IF(T58="","",VLOOKUP(T58,'標準様式１【記載例】シフト記号表（勤務時間帯）'!$C$6:$K$35,9,FALSE))</f>
        <v/>
      </c>
      <c r="U59" s="1402" t="str">
        <f>IF(U58="","",VLOOKUP(U58,'標準様式１【記載例】シフト記号表（勤務時間帯）'!$C$6:$K$35,9,FALSE))</f>
        <v/>
      </c>
      <c r="V59" s="1402" t="str">
        <f>IF(V58="","",VLOOKUP(V58,'標準様式１【記載例】シフト記号表（勤務時間帯）'!$C$6:$K$35,9,FALSE))</f>
        <v/>
      </c>
      <c r="W59" s="1402" t="str">
        <f>IF(W58="","",VLOOKUP(W58,'標準様式１【記載例】シフト記号表（勤務時間帯）'!$C$6:$K$35,9,FALSE))</f>
        <v/>
      </c>
      <c r="X59" s="1402" t="str">
        <f>IF(X58="","",VLOOKUP(X58,'標準様式１【記載例】シフト記号表（勤務時間帯）'!$C$6:$K$35,9,FALSE))</f>
        <v/>
      </c>
      <c r="Y59" s="1414" t="str">
        <f>IF(Y58="","",VLOOKUP(Y58,'標準様式１【記載例】シフト記号表（勤務時間帯）'!$C$6:$K$35,9,FALSE))</f>
        <v/>
      </c>
      <c r="Z59" s="1388" t="str">
        <f>IF(Z58="","",VLOOKUP(Z58,'標準様式１【記載例】シフト記号表（勤務時間帯）'!$C$6:$K$35,9,FALSE))</f>
        <v/>
      </c>
      <c r="AA59" s="1402" t="str">
        <f>IF(AA58="","",VLOOKUP(AA58,'標準様式１【記載例】シフト記号表（勤務時間帯）'!$C$6:$K$35,9,FALSE))</f>
        <v/>
      </c>
      <c r="AB59" s="1402" t="str">
        <f>IF(AB58="","",VLOOKUP(AB58,'標準様式１【記載例】シフト記号表（勤務時間帯）'!$C$6:$K$35,9,FALSE))</f>
        <v/>
      </c>
      <c r="AC59" s="1402" t="str">
        <f>IF(AC58="","",VLOOKUP(AC58,'標準様式１【記載例】シフト記号表（勤務時間帯）'!$C$6:$K$35,9,FALSE))</f>
        <v/>
      </c>
      <c r="AD59" s="1402" t="str">
        <f>IF(AD58="","",VLOOKUP(AD58,'標準様式１【記載例】シフト記号表（勤務時間帯）'!$C$6:$K$35,9,FALSE))</f>
        <v/>
      </c>
      <c r="AE59" s="1402" t="str">
        <f>IF(AE58="","",VLOOKUP(AE58,'標準様式１【記載例】シフト記号表（勤務時間帯）'!$C$6:$K$35,9,FALSE))</f>
        <v/>
      </c>
      <c r="AF59" s="1414" t="str">
        <f>IF(AF58="","",VLOOKUP(AF58,'標準様式１【記載例】シフト記号表（勤務時間帯）'!$C$6:$K$35,9,FALSE))</f>
        <v/>
      </c>
      <c r="AG59" s="1388" t="str">
        <f>IF(AG58="","",VLOOKUP(AG58,'標準様式１【記載例】シフト記号表（勤務時間帯）'!$C$6:$K$35,9,FALSE))</f>
        <v/>
      </c>
      <c r="AH59" s="1402" t="str">
        <f>IF(AH58="","",VLOOKUP(AH58,'標準様式１【記載例】シフト記号表（勤務時間帯）'!$C$6:$K$35,9,FALSE))</f>
        <v/>
      </c>
      <c r="AI59" s="1402" t="str">
        <f>IF(AI58="","",VLOOKUP(AI58,'標準様式１【記載例】シフト記号表（勤務時間帯）'!$C$6:$K$35,9,FALSE))</f>
        <v/>
      </c>
      <c r="AJ59" s="1402" t="str">
        <f>IF(AJ58="","",VLOOKUP(AJ58,'標準様式１【記載例】シフト記号表（勤務時間帯）'!$C$6:$K$35,9,FALSE))</f>
        <v/>
      </c>
      <c r="AK59" s="1402" t="str">
        <f>IF(AK58="","",VLOOKUP(AK58,'標準様式１【記載例】シフト記号表（勤務時間帯）'!$C$6:$K$35,9,FALSE))</f>
        <v/>
      </c>
      <c r="AL59" s="1402" t="str">
        <f>IF(AL58="","",VLOOKUP(AL58,'標準様式１【記載例】シフト記号表（勤務時間帯）'!$C$6:$K$35,9,FALSE))</f>
        <v/>
      </c>
      <c r="AM59" s="1414" t="str">
        <f>IF(AM58="","",VLOOKUP(AM58,'標準様式１【記載例】シフト記号表（勤務時間帯）'!$C$6:$K$35,9,FALSE))</f>
        <v/>
      </c>
      <c r="AN59" s="1388" t="str">
        <f>IF(AN58="","",VLOOKUP(AN58,'標準様式１【記載例】シフト記号表（勤務時間帯）'!$C$6:$K$35,9,FALSE))</f>
        <v/>
      </c>
      <c r="AO59" s="1402" t="str">
        <f>IF(AO58="","",VLOOKUP(AO58,'標準様式１【記載例】シフト記号表（勤務時間帯）'!$C$6:$K$35,9,FALSE))</f>
        <v/>
      </c>
      <c r="AP59" s="1402" t="str">
        <f>IF(AP58="","",VLOOKUP(AP58,'標準様式１【記載例】シフト記号表（勤務時間帯）'!$C$6:$K$35,9,FALSE))</f>
        <v/>
      </c>
      <c r="AQ59" s="1402" t="str">
        <f>IF(AQ58="","",VLOOKUP(AQ58,'標準様式１【記載例】シフト記号表（勤務時間帯）'!$C$6:$K$35,9,FALSE))</f>
        <v/>
      </c>
      <c r="AR59" s="1402" t="str">
        <f>IF(AR58="","",VLOOKUP(AR58,'標準様式１【記載例】シフト記号表（勤務時間帯）'!$C$6:$K$35,9,FALSE))</f>
        <v/>
      </c>
      <c r="AS59" s="1402" t="str">
        <f>IF(AS58="","",VLOOKUP(AS58,'標準様式１【記載例】シフト記号表（勤務時間帯）'!$C$6:$K$35,9,FALSE))</f>
        <v/>
      </c>
      <c r="AT59" s="1414" t="str">
        <f>IF(AT58="","",VLOOKUP(AT58,'標準様式１【記載例】シフト記号表（勤務時間帯）'!$C$6:$K$35,9,FALSE))</f>
        <v/>
      </c>
      <c r="AU59" s="1388" t="str">
        <f>IF(AU58="","",VLOOKUP(AU58,'標準様式１【記載例】シフト記号表（勤務時間帯）'!$C$6:$K$35,9,FALSE))</f>
        <v/>
      </c>
      <c r="AV59" s="1402" t="str">
        <f>IF(AV58="","",VLOOKUP(AV58,'標準様式１【記載例】シフト記号表（勤務時間帯）'!$C$6:$K$35,9,FALSE))</f>
        <v/>
      </c>
      <c r="AW59" s="1402" t="str">
        <f>IF(AW58="","",VLOOKUP(AW58,'標準様式１【記載例】シフト記号表（勤務時間帯）'!$C$6:$K$35,9,FALSE))</f>
        <v/>
      </c>
      <c r="AX59" s="1450">
        <f>IF($BB$3="４週",SUM(S59:AT59),IF($BB$3="暦月",SUM(S59:AW59),""))</f>
        <v>0</v>
      </c>
      <c r="AY59" s="1463"/>
      <c r="AZ59" s="1474">
        <f>IF($BB$3="４週",AX59/4,IF($BB$3="暦月",'標準様式１【記載例】'!AX59/('標準様式１【記載例】'!$BB$8/7),""))</f>
        <v>0</v>
      </c>
      <c r="BA59" s="1483"/>
      <c r="BB59" s="1498"/>
      <c r="BC59" s="1334"/>
      <c r="BD59" s="1334"/>
      <c r="BE59" s="1334"/>
      <c r="BF59" s="1346"/>
    </row>
    <row r="60" spans="2:58" ht="20.25" customHeight="1">
      <c r="B60" s="1547"/>
      <c r="C60" s="1245"/>
      <c r="D60" s="1264"/>
      <c r="E60" s="1274"/>
      <c r="F60" s="1280">
        <f>C58</f>
        <v>0</v>
      </c>
      <c r="G60" s="1292"/>
      <c r="H60" s="1304"/>
      <c r="I60" s="1312"/>
      <c r="J60" s="1312"/>
      <c r="K60" s="1317"/>
      <c r="L60" s="1328"/>
      <c r="M60" s="1337"/>
      <c r="N60" s="1337"/>
      <c r="O60" s="1349"/>
      <c r="P60" s="1357" t="s">
        <v>660</v>
      </c>
      <c r="Q60" s="1366"/>
      <c r="R60" s="1374"/>
      <c r="S60" s="1389" t="str">
        <f>IF(S58="","",VLOOKUP(S58,'標準様式１【記載例】シフト記号表（勤務時間帯）'!$C$6:$U$35,19,FALSE))</f>
        <v/>
      </c>
      <c r="T60" s="1403" t="str">
        <f>IF(T58="","",VLOOKUP(T58,'標準様式１【記載例】シフト記号表（勤務時間帯）'!$C$6:$U$35,19,FALSE))</f>
        <v/>
      </c>
      <c r="U60" s="1403" t="str">
        <f>IF(U58="","",VLOOKUP(U58,'標準様式１【記載例】シフト記号表（勤務時間帯）'!$C$6:$U$35,19,FALSE))</f>
        <v/>
      </c>
      <c r="V60" s="1403" t="str">
        <f>IF(V58="","",VLOOKUP(V58,'標準様式１【記載例】シフト記号表（勤務時間帯）'!$C$6:$U$35,19,FALSE))</f>
        <v/>
      </c>
      <c r="W60" s="1403" t="str">
        <f>IF(W58="","",VLOOKUP(W58,'標準様式１【記載例】シフト記号表（勤務時間帯）'!$C$6:$U$35,19,FALSE))</f>
        <v/>
      </c>
      <c r="X60" s="1403" t="str">
        <f>IF(X58="","",VLOOKUP(X58,'標準様式１【記載例】シフト記号表（勤務時間帯）'!$C$6:$U$35,19,FALSE))</f>
        <v/>
      </c>
      <c r="Y60" s="1415" t="str">
        <f>IF(Y58="","",VLOOKUP(Y58,'標準様式１【記載例】シフト記号表（勤務時間帯）'!$C$6:$U$35,19,FALSE))</f>
        <v/>
      </c>
      <c r="Z60" s="1389" t="str">
        <f>IF(Z58="","",VLOOKUP(Z58,'標準様式１【記載例】シフト記号表（勤務時間帯）'!$C$6:$U$35,19,FALSE))</f>
        <v/>
      </c>
      <c r="AA60" s="1403" t="str">
        <f>IF(AA58="","",VLOOKUP(AA58,'標準様式１【記載例】シフト記号表（勤務時間帯）'!$C$6:$U$35,19,FALSE))</f>
        <v/>
      </c>
      <c r="AB60" s="1403" t="str">
        <f>IF(AB58="","",VLOOKUP(AB58,'標準様式１【記載例】シフト記号表（勤務時間帯）'!$C$6:$U$35,19,FALSE))</f>
        <v/>
      </c>
      <c r="AC60" s="1403" t="str">
        <f>IF(AC58="","",VLOOKUP(AC58,'標準様式１【記載例】シフト記号表（勤務時間帯）'!$C$6:$U$35,19,FALSE))</f>
        <v/>
      </c>
      <c r="AD60" s="1403" t="str">
        <f>IF(AD58="","",VLOOKUP(AD58,'標準様式１【記載例】シフト記号表（勤務時間帯）'!$C$6:$U$35,19,FALSE))</f>
        <v/>
      </c>
      <c r="AE60" s="1403" t="str">
        <f>IF(AE58="","",VLOOKUP(AE58,'標準様式１【記載例】シフト記号表（勤務時間帯）'!$C$6:$U$35,19,FALSE))</f>
        <v/>
      </c>
      <c r="AF60" s="1415" t="str">
        <f>IF(AF58="","",VLOOKUP(AF58,'標準様式１【記載例】シフト記号表（勤務時間帯）'!$C$6:$U$35,19,FALSE))</f>
        <v/>
      </c>
      <c r="AG60" s="1389" t="str">
        <f>IF(AG58="","",VLOOKUP(AG58,'標準様式１【記載例】シフト記号表（勤務時間帯）'!$C$6:$U$35,19,FALSE))</f>
        <v/>
      </c>
      <c r="AH60" s="1403" t="str">
        <f>IF(AH58="","",VLOOKUP(AH58,'標準様式１【記載例】シフト記号表（勤務時間帯）'!$C$6:$U$35,19,FALSE))</f>
        <v/>
      </c>
      <c r="AI60" s="1403" t="str">
        <f>IF(AI58="","",VLOOKUP(AI58,'標準様式１【記載例】シフト記号表（勤務時間帯）'!$C$6:$U$35,19,FALSE))</f>
        <v/>
      </c>
      <c r="AJ60" s="1403" t="str">
        <f>IF(AJ58="","",VLOOKUP(AJ58,'標準様式１【記載例】シフト記号表（勤務時間帯）'!$C$6:$U$35,19,FALSE))</f>
        <v/>
      </c>
      <c r="AK60" s="1403" t="str">
        <f>IF(AK58="","",VLOOKUP(AK58,'標準様式１【記載例】シフト記号表（勤務時間帯）'!$C$6:$U$35,19,FALSE))</f>
        <v/>
      </c>
      <c r="AL60" s="1403" t="str">
        <f>IF(AL58="","",VLOOKUP(AL58,'標準様式１【記載例】シフト記号表（勤務時間帯）'!$C$6:$U$35,19,FALSE))</f>
        <v/>
      </c>
      <c r="AM60" s="1415" t="str">
        <f>IF(AM58="","",VLOOKUP(AM58,'標準様式１【記載例】シフト記号表（勤務時間帯）'!$C$6:$U$35,19,FALSE))</f>
        <v/>
      </c>
      <c r="AN60" s="1389" t="str">
        <f>IF(AN58="","",VLOOKUP(AN58,'標準様式１【記載例】シフト記号表（勤務時間帯）'!$C$6:$U$35,19,FALSE))</f>
        <v/>
      </c>
      <c r="AO60" s="1403" t="str">
        <f>IF(AO58="","",VLOOKUP(AO58,'標準様式１【記載例】シフト記号表（勤務時間帯）'!$C$6:$U$35,19,FALSE))</f>
        <v/>
      </c>
      <c r="AP60" s="1403" t="str">
        <f>IF(AP58="","",VLOOKUP(AP58,'標準様式１【記載例】シフト記号表（勤務時間帯）'!$C$6:$U$35,19,FALSE))</f>
        <v/>
      </c>
      <c r="AQ60" s="1403" t="str">
        <f>IF(AQ58="","",VLOOKUP(AQ58,'標準様式１【記載例】シフト記号表（勤務時間帯）'!$C$6:$U$35,19,FALSE))</f>
        <v/>
      </c>
      <c r="AR60" s="1403" t="str">
        <f>IF(AR58="","",VLOOKUP(AR58,'標準様式１【記載例】シフト記号表（勤務時間帯）'!$C$6:$U$35,19,FALSE))</f>
        <v/>
      </c>
      <c r="AS60" s="1403" t="str">
        <f>IF(AS58="","",VLOOKUP(AS58,'標準様式１【記載例】シフト記号表（勤務時間帯）'!$C$6:$U$35,19,FALSE))</f>
        <v/>
      </c>
      <c r="AT60" s="1415" t="str">
        <f>IF(AT58="","",VLOOKUP(AT58,'標準様式１【記載例】シフト記号表（勤務時間帯）'!$C$6:$U$35,19,FALSE))</f>
        <v/>
      </c>
      <c r="AU60" s="1389" t="str">
        <f>IF(AU58="","",VLOOKUP(AU58,'標準様式１【記載例】シフト記号表（勤務時間帯）'!$C$6:$U$35,19,FALSE))</f>
        <v/>
      </c>
      <c r="AV60" s="1403" t="str">
        <f>IF(AV58="","",VLOOKUP(AV58,'標準様式１【記載例】シフト記号表（勤務時間帯）'!$C$6:$U$35,19,FALSE))</f>
        <v/>
      </c>
      <c r="AW60" s="1403" t="str">
        <f>IF(AW58="","",VLOOKUP(AW58,'標準様式１【記載例】シフト記号表（勤務時間帯）'!$C$6:$U$35,19,FALSE))</f>
        <v/>
      </c>
      <c r="AX60" s="1451">
        <f>IF($BB$3="４週",SUM(S60:AT60),IF($BB$3="暦月",SUM(S60:AW60),""))</f>
        <v>0</v>
      </c>
      <c r="AY60" s="1464"/>
      <c r="AZ60" s="1475">
        <f>IF($BB$3="４週",AX60/4,IF($BB$3="暦月",'標準様式１【記載例】'!AX60/('標準様式１【記載例】'!$BB$8/7),""))</f>
        <v>0</v>
      </c>
      <c r="BA60" s="1484"/>
      <c r="BB60" s="1500"/>
      <c r="BC60" s="1337"/>
      <c r="BD60" s="1337"/>
      <c r="BE60" s="1337"/>
      <c r="BF60" s="1349"/>
    </row>
    <row r="61" spans="2:58" s="1219" customFormat="1" ht="6" customHeight="1">
      <c r="B61" s="1227"/>
      <c r="C61" s="1246"/>
      <c r="D61" s="1246"/>
      <c r="E61" s="1246"/>
      <c r="F61" s="1281"/>
      <c r="G61" s="1281"/>
      <c r="H61" s="1305"/>
      <c r="I61" s="1305"/>
      <c r="J61" s="1305"/>
      <c r="K61" s="1305"/>
      <c r="L61" s="1281"/>
      <c r="M61" s="1281"/>
      <c r="N61" s="1281"/>
      <c r="O61" s="1281"/>
      <c r="P61" s="1358"/>
      <c r="Q61" s="1358"/>
      <c r="R61" s="1358"/>
      <c r="S61" s="1305"/>
      <c r="T61" s="1305"/>
      <c r="U61" s="1305"/>
      <c r="V61" s="1305"/>
      <c r="W61" s="1305"/>
      <c r="X61" s="1305"/>
      <c r="Y61" s="1305"/>
      <c r="Z61" s="1305"/>
      <c r="AA61" s="1305"/>
      <c r="AB61" s="1305"/>
      <c r="AC61" s="1305"/>
      <c r="AD61" s="1305"/>
      <c r="AE61" s="1305"/>
      <c r="AF61" s="1305"/>
      <c r="AG61" s="1305"/>
      <c r="AH61" s="1305"/>
      <c r="AI61" s="1305"/>
      <c r="AJ61" s="1305"/>
      <c r="AK61" s="1305"/>
      <c r="AL61" s="1305"/>
      <c r="AM61" s="1305"/>
      <c r="AN61" s="1305"/>
      <c r="AO61" s="1305"/>
      <c r="AP61" s="1305"/>
      <c r="AQ61" s="1305"/>
      <c r="AR61" s="1305"/>
      <c r="AS61" s="1305"/>
      <c r="AT61" s="1305"/>
      <c r="AU61" s="1305"/>
      <c r="AV61" s="1305"/>
      <c r="AW61" s="1305"/>
      <c r="AX61" s="1453"/>
      <c r="AY61" s="1453"/>
      <c r="AZ61" s="1453"/>
      <c r="BA61" s="1453"/>
      <c r="BB61" s="1281"/>
      <c r="BC61" s="1281"/>
      <c r="BD61" s="1281"/>
      <c r="BE61" s="1281"/>
      <c r="BF61" s="1526"/>
    </row>
    <row r="62" spans="2:58" ht="20.100000000000001" customHeight="1">
      <c r="B62" s="1228"/>
      <c r="C62" s="1247"/>
      <c r="D62" s="1247"/>
      <c r="E62" s="1247"/>
      <c r="F62" s="1282"/>
      <c r="G62" s="1293" t="s">
        <v>133</v>
      </c>
      <c r="H62" s="1293"/>
      <c r="I62" s="1293"/>
      <c r="J62" s="1293"/>
      <c r="K62" s="1318"/>
      <c r="L62" s="1329"/>
      <c r="M62" s="1338" t="s">
        <v>310</v>
      </c>
      <c r="N62" s="1340"/>
      <c r="O62" s="1340"/>
      <c r="P62" s="1340"/>
      <c r="Q62" s="1340"/>
      <c r="R62" s="1375"/>
      <c r="S62" s="1390">
        <f t="shared" ref="S62:AX64" si="1">IF(SUMIF($F$22:$F$60,$M62,S$22:S$60)=0,"",SUMIF($F$22:$F$60,$M62,S$22:S$60))</f>
        <v>7</v>
      </c>
      <c r="T62" s="1404">
        <f t="shared" si="1"/>
        <v>7</v>
      </c>
      <c r="U62" s="1404">
        <f t="shared" si="1"/>
        <v>7</v>
      </c>
      <c r="V62" s="1404">
        <f t="shared" si="1"/>
        <v>7</v>
      </c>
      <c r="W62" s="1404">
        <f t="shared" si="1"/>
        <v>7</v>
      </c>
      <c r="X62" s="1404">
        <f t="shared" si="1"/>
        <v>7</v>
      </c>
      <c r="Y62" s="1416">
        <f t="shared" si="1"/>
        <v>7</v>
      </c>
      <c r="Z62" s="1390">
        <f t="shared" si="1"/>
        <v>7</v>
      </c>
      <c r="AA62" s="1404">
        <f t="shared" si="1"/>
        <v>7</v>
      </c>
      <c r="AB62" s="1404">
        <f t="shared" si="1"/>
        <v>7</v>
      </c>
      <c r="AC62" s="1404">
        <f t="shared" si="1"/>
        <v>7</v>
      </c>
      <c r="AD62" s="1404">
        <f t="shared" si="1"/>
        <v>7</v>
      </c>
      <c r="AE62" s="1404">
        <f t="shared" si="1"/>
        <v>7</v>
      </c>
      <c r="AF62" s="1416">
        <f t="shared" si="1"/>
        <v>7</v>
      </c>
      <c r="AG62" s="1390">
        <f t="shared" si="1"/>
        <v>7</v>
      </c>
      <c r="AH62" s="1404">
        <f t="shared" si="1"/>
        <v>7</v>
      </c>
      <c r="AI62" s="1404">
        <f t="shared" si="1"/>
        <v>7</v>
      </c>
      <c r="AJ62" s="1404">
        <f t="shared" si="1"/>
        <v>7</v>
      </c>
      <c r="AK62" s="1404">
        <f t="shared" si="1"/>
        <v>7</v>
      </c>
      <c r="AL62" s="1404">
        <f t="shared" si="1"/>
        <v>7</v>
      </c>
      <c r="AM62" s="1416">
        <f t="shared" si="1"/>
        <v>7</v>
      </c>
      <c r="AN62" s="1390">
        <f t="shared" si="1"/>
        <v>7</v>
      </c>
      <c r="AO62" s="1404">
        <f t="shared" si="1"/>
        <v>7</v>
      </c>
      <c r="AP62" s="1404">
        <f t="shared" si="1"/>
        <v>7</v>
      </c>
      <c r="AQ62" s="1404">
        <f t="shared" si="1"/>
        <v>7</v>
      </c>
      <c r="AR62" s="1404">
        <f t="shared" si="1"/>
        <v>7</v>
      </c>
      <c r="AS62" s="1404">
        <f t="shared" si="1"/>
        <v>7</v>
      </c>
      <c r="AT62" s="1416">
        <f t="shared" si="1"/>
        <v>7</v>
      </c>
      <c r="AU62" s="1390" t="str">
        <f t="shared" si="1"/>
        <v/>
      </c>
      <c r="AV62" s="1404" t="str">
        <f t="shared" si="1"/>
        <v/>
      </c>
      <c r="AW62" s="1404" t="str">
        <f t="shared" si="1"/>
        <v/>
      </c>
      <c r="AX62" s="1454">
        <f t="shared" si="1"/>
        <v>196</v>
      </c>
      <c r="AY62" s="1466"/>
      <c r="AZ62" s="1477">
        <f>IF(AX62="","",IF($BB$3="４週",AX62/4,IF($BB$3="暦月",AX62/($BB$8/7),"")))</f>
        <v>49</v>
      </c>
      <c r="BA62" s="1486"/>
      <c r="BB62" s="1560"/>
      <c r="BC62" s="1563"/>
      <c r="BD62" s="1563"/>
      <c r="BE62" s="1563"/>
      <c r="BF62" s="1566"/>
    </row>
    <row r="63" spans="2:58" ht="20.100000000000001" customHeight="1">
      <c r="B63" s="1229"/>
      <c r="C63" s="1248"/>
      <c r="D63" s="1248"/>
      <c r="E63" s="1248"/>
      <c r="F63" s="1283"/>
      <c r="G63" s="387"/>
      <c r="H63" s="387"/>
      <c r="I63" s="387"/>
      <c r="J63" s="387"/>
      <c r="K63" s="1319"/>
      <c r="L63" s="1330"/>
      <c r="M63" s="1339" t="s">
        <v>315</v>
      </c>
      <c r="N63" s="1341"/>
      <c r="O63" s="1341"/>
      <c r="P63" s="1341"/>
      <c r="Q63" s="1341"/>
      <c r="R63" s="1376"/>
      <c r="S63" s="1390">
        <f t="shared" si="1"/>
        <v>4</v>
      </c>
      <c r="T63" s="1404">
        <f t="shared" si="1"/>
        <v>4</v>
      </c>
      <c r="U63" s="1404">
        <f t="shared" si="1"/>
        <v>4</v>
      </c>
      <c r="V63" s="1404">
        <f t="shared" si="1"/>
        <v>4</v>
      </c>
      <c r="W63" s="1404">
        <f t="shared" si="1"/>
        <v>4</v>
      </c>
      <c r="X63" s="1404">
        <f t="shared" si="1"/>
        <v>4</v>
      </c>
      <c r="Y63" s="1416">
        <f t="shared" si="1"/>
        <v>4</v>
      </c>
      <c r="Z63" s="1390">
        <f t="shared" si="1"/>
        <v>4</v>
      </c>
      <c r="AA63" s="1404">
        <f t="shared" si="1"/>
        <v>4</v>
      </c>
      <c r="AB63" s="1404">
        <f t="shared" si="1"/>
        <v>4</v>
      </c>
      <c r="AC63" s="1404">
        <f t="shared" si="1"/>
        <v>4</v>
      </c>
      <c r="AD63" s="1404">
        <f t="shared" si="1"/>
        <v>4</v>
      </c>
      <c r="AE63" s="1404">
        <f t="shared" si="1"/>
        <v>4</v>
      </c>
      <c r="AF63" s="1416">
        <f t="shared" si="1"/>
        <v>4</v>
      </c>
      <c r="AG63" s="1390">
        <f t="shared" si="1"/>
        <v>4</v>
      </c>
      <c r="AH63" s="1404">
        <f t="shared" si="1"/>
        <v>4</v>
      </c>
      <c r="AI63" s="1404">
        <f t="shared" si="1"/>
        <v>4</v>
      </c>
      <c r="AJ63" s="1404">
        <f t="shared" si="1"/>
        <v>4</v>
      </c>
      <c r="AK63" s="1404">
        <f t="shared" si="1"/>
        <v>4</v>
      </c>
      <c r="AL63" s="1404">
        <f t="shared" si="1"/>
        <v>4</v>
      </c>
      <c r="AM63" s="1416">
        <f t="shared" si="1"/>
        <v>4</v>
      </c>
      <c r="AN63" s="1390">
        <f t="shared" si="1"/>
        <v>4</v>
      </c>
      <c r="AO63" s="1404">
        <f t="shared" si="1"/>
        <v>4</v>
      </c>
      <c r="AP63" s="1404">
        <f t="shared" si="1"/>
        <v>4</v>
      </c>
      <c r="AQ63" s="1404">
        <f t="shared" si="1"/>
        <v>4</v>
      </c>
      <c r="AR63" s="1404">
        <f t="shared" si="1"/>
        <v>4</v>
      </c>
      <c r="AS63" s="1404">
        <f t="shared" si="1"/>
        <v>4</v>
      </c>
      <c r="AT63" s="1416">
        <f t="shared" si="1"/>
        <v>4</v>
      </c>
      <c r="AU63" s="1390" t="str">
        <f t="shared" si="1"/>
        <v/>
      </c>
      <c r="AV63" s="1404" t="str">
        <f t="shared" si="1"/>
        <v/>
      </c>
      <c r="AW63" s="1404" t="str">
        <f t="shared" si="1"/>
        <v/>
      </c>
      <c r="AX63" s="1454">
        <f t="shared" si="1"/>
        <v>112</v>
      </c>
      <c r="AY63" s="1466"/>
      <c r="AZ63" s="1477">
        <f>IF(AX63="","",IF($BB$3="４週",AX63/4,IF($BB$3="暦月",AX63/($BB$8/7),"")))</f>
        <v>28</v>
      </c>
      <c r="BA63" s="1486"/>
      <c r="BB63" s="1561"/>
      <c r="BC63" s="1564"/>
      <c r="BD63" s="1564"/>
      <c r="BE63" s="1564"/>
      <c r="BF63" s="1567"/>
    </row>
    <row r="64" spans="2:58" ht="20.25" customHeight="1">
      <c r="B64" s="1230"/>
      <c r="C64" s="1249"/>
      <c r="D64" s="1249"/>
      <c r="E64" s="1249"/>
      <c r="F64" s="1283"/>
      <c r="G64" s="1294"/>
      <c r="H64" s="1294"/>
      <c r="I64" s="1294"/>
      <c r="J64" s="1294"/>
      <c r="K64" s="1320"/>
      <c r="L64" s="1330"/>
      <c r="M64" s="1339" t="s">
        <v>312</v>
      </c>
      <c r="N64" s="1341"/>
      <c r="O64" s="1341"/>
      <c r="P64" s="1341"/>
      <c r="Q64" s="1341"/>
      <c r="R64" s="1376"/>
      <c r="S64" s="1390">
        <f t="shared" si="1"/>
        <v>14</v>
      </c>
      <c r="T64" s="1404">
        <f t="shared" si="1"/>
        <v>14</v>
      </c>
      <c r="U64" s="1404">
        <f t="shared" si="1"/>
        <v>14</v>
      </c>
      <c r="V64" s="1404">
        <f t="shared" si="1"/>
        <v>14</v>
      </c>
      <c r="W64" s="1404">
        <f t="shared" si="1"/>
        <v>14</v>
      </c>
      <c r="X64" s="1404">
        <f t="shared" si="1"/>
        <v>14</v>
      </c>
      <c r="Y64" s="1416">
        <f t="shared" si="1"/>
        <v>14</v>
      </c>
      <c r="Z64" s="1390">
        <f t="shared" si="1"/>
        <v>14</v>
      </c>
      <c r="AA64" s="1404">
        <f t="shared" si="1"/>
        <v>14</v>
      </c>
      <c r="AB64" s="1404">
        <f t="shared" si="1"/>
        <v>14</v>
      </c>
      <c r="AC64" s="1404">
        <f t="shared" si="1"/>
        <v>14</v>
      </c>
      <c r="AD64" s="1404">
        <f t="shared" si="1"/>
        <v>14</v>
      </c>
      <c r="AE64" s="1404">
        <f t="shared" si="1"/>
        <v>14</v>
      </c>
      <c r="AF64" s="1416">
        <f t="shared" si="1"/>
        <v>14</v>
      </c>
      <c r="AG64" s="1390">
        <f t="shared" si="1"/>
        <v>14</v>
      </c>
      <c r="AH64" s="1404">
        <f t="shared" si="1"/>
        <v>14</v>
      </c>
      <c r="AI64" s="1404">
        <f t="shared" si="1"/>
        <v>14</v>
      </c>
      <c r="AJ64" s="1404">
        <f t="shared" si="1"/>
        <v>14</v>
      </c>
      <c r="AK64" s="1404">
        <f t="shared" si="1"/>
        <v>14</v>
      </c>
      <c r="AL64" s="1404">
        <f t="shared" si="1"/>
        <v>14</v>
      </c>
      <c r="AM64" s="1416">
        <f t="shared" si="1"/>
        <v>14</v>
      </c>
      <c r="AN64" s="1390">
        <f t="shared" si="1"/>
        <v>14</v>
      </c>
      <c r="AO64" s="1404">
        <f t="shared" si="1"/>
        <v>14</v>
      </c>
      <c r="AP64" s="1404">
        <f t="shared" si="1"/>
        <v>14</v>
      </c>
      <c r="AQ64" s="1404">
        <f t="shared" si="1"/>
        <v>14</v>
      </c>
      <c r="AR64" s="1404">
        <f t="shared" si="1"/>
        <v>14</v>
      </c>
      <c r="AS64" s="1404">
        <f t="shared" si="1"/>
        <v>14</v>
      </c>
      <c r="AT64" s="1416">
        <f t="shared" si="1"/>
        <v>14</v>
      </c>
      <c r="AU64" s="1390" t="str">
        <f t="shared" si="1"/>
        <v/>
      </c>
      <c r="AV64" s="1404" t="str">
        <f t="shared" si="1"/>
        <v/>
      </c>
      <c r="AW64" s="1404" t="str">
        <f t="shared" si="1"/>
        <v/>
      </c>
      <c r="AX64" s="1454">
        <f t="shared" si="1"/>
        <v>392</v>
      </c>
      <c r="AY64" s="1466"/>
      <c r="AZ64" s="1477">
        <f>IF(AX64="","",IF($BB$3="４週",AX64/4,IF($BB$3="暦月",AX64/($BB$8/7),"")))</f>
        <v>98</v>
      </c>
      <c r="BA64" s="1486"/>
      <c r="BB64" s="1561"/>
      <c r="BC64" s="1564"/>
      <c r="BD64" s="1564"/>
      <c r="BE64" s="1564"/>
      <c r="BF64" s="1567"/>
    </row>
    <row r="65" spans="2:73" ht="20.25" customHeight="1">
      <c r="B65" s="1548"/>
      <c r="C65" s="1283"/>
      <c r="D65" s="1283"/>
      <c r="E65" s="1283"/>
      <c r="F65" s="1283"/>
      <c r="G65" s="1295" t="s">
        <v>384</v>
      </c>
      <c r="H65" s="1295"/>
      <c r="I65" s="1295"/>
      <c r="J65" s="1295"/>
      <c r="K65" s="1295"/>
      <c r="L65" s="1295"/>
      <c r="M65" s="1295"/>
      <c r="N65" s="1295"/>
      <c r="O65" s="1295"/>
      <c r="P65" s="1295"/>
      <c r="Q65" s="1295"/>
      <c r="R65" s="1377"/>
      <c r="S65" s="1391">
        <v>18</v>
      </c>
      <c r="T65" s="1405">
        <v>18</v>
      </c>
      <c r="U65" s="1405">
        <v>18</v>
      </c>
      <c r="V65" s="1405">
        <v>18</v>
      </c>
      <c r="W65" s="1405">
        <v>18</v>
      </c>
      <c r="X65" s="1405">
        <v>18</v>
      </c>
      <c r="Y65" s="1417">
        <v>18</v>
      </c>
      <c r="Z65" s="1391">
        <v>18</v>
      </c>
      <c r="AA65" s="1405">
        <v>18</v>
      </c>
      <c r="AB65" s="1405">
        <v>18</v>
      </c>
      <c r="AC65" s="1405">
        <v>18</v>
      </c>
      <c r="AD65" s="1405">
        <v>18</v>
      </c>
      <c r="AE65" s="1405">
        <v>18</v>
      </c>
      <c r="AF65" s="1417">
        <v>18</v>
      </c>
      <c r="AG65" s="1391">
        <v>18</v>
      </c>
      <c r="AH65" s="1405">
        <v>18</v>
      </c>
      <c r="AI65" s="1405">
        <v>18</v>
      </c>
      <c r="AJ65" s="1405">
        <v>18</v>
      </c>
      <c r="AK65" s="1405">
        <v>18</v>
      </c>
      <c r="AL65" s="1405">
        <v>18</v>
      </c>
      <c r="AM65" s="1417">
        <v>18</v>
      </c>
      <c r="AN65" s="1391">
        <v>18</v>
      </c>
      <c r="AO65" s="1405">
        <v>18</v>
      </c>
      <c r="AP65" s="1405">
        <v>18</v>
      </c>
      <c r="AQ65" s="1405">
        <v>18</v>
      </c>
      <c r="AR65" s="1405">
        <v>18</v>
      </c>
      <c r="AS65" s="1405">
        <v>18</v>
      </c>
      <c r="AT65" s="1417">
        <v>18</v>
      </c>
      <c r="AU65" s="1391"/>
      <c r="AV65" s="1405"/>
      <c r="AW65" s="1417"/>
      <c r="AX65" s="1551"/>
      <c r="AY65" s="1554"/>
      <c r="AZ65" s="1554"/>
      <c r="BA65" s="1557"/>
      <c r="BB65" s="1561"/>
      <c r="BC65" s="1564"/>
      <c r="BD65" s="1564"/>
      <c r="BE65" s="1564"/>
      <c r="BF65" s="1567"/>
    </row>
    <row r="66" spans="2:73" ht="20.25" customHeight="1">
      <c r="B66" s="1548"/>
      <c r="C66" s="1283"/>
      <c r="D66" s="1283"/>
      <c r="E66" s="1283"/>
      <c r="F66" s="1283"/>
      <c r="G66" s="1295" t="s">
        <v>81</v>
      </c>
      <c r="H66" s="1295"/>
      <c r="I66" s="1295"/>
      <c r="J66" s="1295"/>
      <c r="K66" s="1295"/>
      <c r="L66" s="1295"/>
      <c r="M66" s="1295"/>
      <c r="N66" s="1295"/>
      <c r="O66" s="1295"/>
      <c r="P66" s="1295"/>
      <c r="Q66" s="1295"/>
      <c r="R66" s="1377"/>
      <c r="S66" s="1391">
        <v>7</v>
      </c>
      <c r="T66" s="1405">
        <v>7</v>
      </c>
      <c r="U66" s="1405">
        <v>7</v>
      </c>
      <c r="V66" s="1405">
        <v>7</v>
      </c>
      <c r="W66" s="1405">
        <v>7</v>
      </c>
      <c r="X66" s="1405">
        <v>7</v>
      </c>
      <c r="Y66" s="1417">
        <v>7</v>
      </c>
      <c r="Z66" s="1391">
        <v>7</v>
      </c>
      <c r="AA66" s="1405">
        <v>7</v>
      </c>
      <c r="AB66" s="1405">
        <v>7</v>
      </c>
      <c r="AC66" s="1405">
        <v>7</v>
      </c>
      <c r="AD66" s="1405">
        <v>7</v>
      </c>
      <c r="AE66" s="1405">
        <v>7</v>
      </c>
      <c r="AF66" s="1417">
        <v>7</v>
      </c>
      <c r="AG66" s="1391">
        <v>7</v>
      </c>
      <c r="AH66" s="1405">
        <v>7</v>
      </c>
      <c r="AI66" s="1405">
        <v>7</v>
      </c>
      <c r="AJ66" s="1405">
        <v>7</v>
      </c>
      <c r="AK66" s="1405">
        <v>7</v>
      </c>
      <c r="AL66" s="1405">
        <v>7</v>
      </c>
      <c r="AM66" s="1417">
        <v>7</v>
      </c>
      <c r="AN66" s="1391">
        <v>7</v>
      </c>
      <c r="AO66" s="1405">
        <v>7</v>
      </c>
      <c r="AP66" s="1405">
        <v>7</v>
      </c>
      <c r="AQ66" s="1405">
        <v>7</v>
      </c>
      <c r="AR66" s="1405">
        <v>7</v>
      </c>
      <c r="AS66" s="1405">
        <v>7</v>
      </c>
      <c r="AT66" s="1417">
        <v>7</v>
      </c>
      <c r="AU66" s="1391"/>
      <c r="AV66" s="1405"/>
      <c r="AW66" s="1417"/>
      <c r="AX66" s="1552"/>
      <c r="AY66" s="1555"/>
      <c r="AZ66" s="1555"/>
      <c r="BA66" s="1558"/>
      <c r="BB66" s="1561"/>
      <c r="BC66" s="1564"/>
      <c r="BD66" s="1564"/>
      <c r="BE66" s="1564"/>
      <c r="BF66" s="1567"/>
    </row>
    <row r="67" spans="2:73" ht="20.25" customHeight="1">
      <c r="B67" s="1549"/>
      <c r="C67" s="1550"/>
      <c r="D67" s="1550"/>
      <c r="E67" s="1550"/>
      <c r="F67" s="1550"/>
      <c r="G67" s="1306" t="s">
        <v>494</v>
      </c>
      <c r="H67" s="1306"/>
      <c r="I67" s="1306"/>
      <c r="J67" s="1306"/>
      <c r="K67" s="1306"/>
      <c r="L67" s="1306"/>
      <c r="M67" s="1306"/>
      <c r="N67" s="1306"/>
      <c r="O67" s="1306"/>
      <c r="P67" s="1306"/>
      <c r="Q67" s="1306"/>
      <c r="R67" s="1378"/>
      <c r="S67" s="1392">
        <f t="shared" ref="S67:AW67" si="2">IF(S66&lt;&gt;"",IF(S65&gt;15,((S65-15)/5+1)*S66,S66),"")</f>
        <v>11.2</v>
      </c>
      <c r="T67" s="1406">
        <f t="shared" si="2"/>
        <v>11.2</v>
      </c>
      <c r="U67" s="1406">
        <f t="shared" si="2"/>
        <v>11.2</v>
      </c>
      <c r="V67" s="1406">
        <f t="shared" si="2"/>
        <v>11.2</v>
      </c>
      <c r="W67" s="1406">
        <f t="shared" si="2"/>
        <v>11.2</v>
      </c>
      <c r="X67" s="1406">
        <f t="shared" si="2"/>
        <v>11.2</v>
      </c>
      <c r="Y67" s="1418">
        <f t="shared" si="2"/>
        <v>11.2</v>
      </c>
      <c r="Z67" s="1392">
        <f t="shared" si="2"/>
        <v>11.2</v>
      </c>
      <c r="AA67" s="1406">
        <f t="shared" si="2"/>
        <v>11.2</v>
      </c>
      <c r="AB67" s="1406">
        <f t="shared" si="2"/>
        <v>11.2</v>
      </c>
      <c r="AC67" s="1406">
        <f t="shared" si="2"/>
        <v>11.2</v>
      </c>
      <c r="AD67" s="1406">
        <f t="shared" si="2"/>
        <v>11.2</v>
      </c>
      <c r="AE67" s="1406">
        <f t="shared" si="2"/>
        <v>11.2</v>
      </c>
      <c r="AF67" s="1418">
        <f t="shared" si="2"/>
        <v>11.2</v>
      </c>
      <c r="AG67" s="1392">
        <f t="shared" si="2"/>
        <v>11.2</v>
      </c>
      <c r="AH67" s="1406">
        <f t="shared" si="2"/>
        <v>11.2</v>
      </c>
      <c r="AI67" s="1406">
        <f t="shared" si="2"/>
        <v>11.2</v>
      </c>
      <c r="AJ67" s="1406">
        <f t="shared" si="2"/>
        <v>11.2</v>
      </c>
      <c r="AK67" s="1406">
        <f t="shared" si="2"/>
        <v>11.2</v>
      </c>
      <c r="AL67" s="1406">
        <f t="shared" si="2"/>
        <v>11.2</v>
      </c>
      <c r="AM67" s="1418">
        <f t="shared" si="2"/>
        <v>11.2</v>
      </c>
      <c r="AN67" s="1392">
        <f t="shared" si="2"/>
        <v>11.2</v>
      </c>
      <c r="AO67" s="1406">
        <f t="shared" si="2"/>
        <v>11.2</v>
      </c>
      <c r="AP67" s="1406">
        <f t="shared" si="2"/>
        <v>11.2</v>
      </c>
      <c r="AQ67" s="1406">
        <f t="shared" si="2"/>
        <v>11.2</v>
      </c>
      <c r="AR67" s="1406">
        <f t="shared" si="2"/>
        <v>11.2</v>
      </c>
      <c r="AS67" s="1406">
        <f t="shared" si="2"/>
        <v>11.2</v>
      </c>
      <c r="AT67" s="1418">
        <f t="shared" si="2"/>
        <v>11.2</v>
      </c>
      <c r="AU67" s="1394" t="str">
        <f t="shared" si="2"/>
        <v/>
      </c>
      <c r="AV67" s="1408" t="str">
        <f t="shared" si="2"/>
        <v/>
      </c>
      <c r="AW67" s="1420" t="str">
        <f t="shared" si="2"/>
        <v/>
      </c>
      <c r="AX67" s="1552"/>
      <c r="AY67" s="1555"/>
      <c r="AZ67" s="1555"/>
      <c r="BA67" s="1558"/>
      <c r="BB67" s="1561"/>
      <c r="BC67" s="1564"/>
      <c r="BD67" s="1564"/>
      <c r="BE67" s="1564"/>
      <c r="BF67" s="1567"/>
    </row>
    <row r="68" spans="2:73" ht="18.75" customHeight="1">
      <c r="B68" s="1233" t="s">
        <v>664</v>
      </c>
      <c r="C68" s="387"/>
      <c r="D68" s="387"/>
      <c r="E68" s="387"/>
      <c r="F68" s="387"/>
      <c r="G68" s="387"/>
      <c r="H68" s="387"/>
      <c r="I68" s="387"/>
      <c r="J68" s="387"/>
      <c r="K68" s="1321"/>
      <c r="L68" s="1331" t="s">
        <v>310</v>
      </c>
      <c r="M68" s="1331"/>
      <c r="N68" s="1331"/>
      <c r="O68" s="1331"/>
      <c r="P68" s="1331"/>
      <c r="Q68" s="1331"/>
      <c r="R68" s="1379"/>
      <c r="S68" s="1393">
        <f t="shared" ref="S68:AW72" si="3">IF($L68="","",IF(COUNTIFS($F$22:$F$60,$L68,S$22:S$60,"&gt;0")=0,"",COUNTIFS($F$22:$F$60,$L68,S$22:S$60,"&gt;0")))</f>
        <v>1</v>
      </c>
      <c r="T68" s="1407">
        <f t="shared" si="3"/>
        <v>1</v>
      </c>
      <c r="U68" s="1407">
        <f t="shared" si="3"/>
        <v>1</v>
      </c>
      <c r="V68" s="1407">
        <f t="shared" si="3"/>
        <v>1</v>
      </c>
      <c r="W68" s="1407">
        <f t="shared" si="3"/>
        <v>1</v>
      </c>
      <c r="X68" s="1407">
        <f t="shared" si="3"/>
        <v>1</v>
      </c>
      <c r="Y68" s="1419">
        <f t="shared" si="3"/>
        <v>1</v>
      </c>
      <c r="Z68" s="1424">
        <f t="shared" si="3"/>
        <v>1</v>
      </c>
      <c r="AA68" s="1407">
        <f t="shared" si="3"/>
        <v>1</v>
      </c>
      <c r="AB68" s="1407">
        <f t="shared" si="3"/>
        <v>1</v>
      </c>
      <c r="AC68" s="1407">
        <f t="shared" si="3"/>
        <v>1</v>
      </c>
      <c r="AD68" s="1407">
        <f t="shared" si="3"/>
        <v>1</v>
      </c>
      <c r="AE68" s="1407">
        <f t="shared" si="3"/>
        <v>1</v>
      </c>
      <c r="AF68" s="1419">
        <f t="shared" si="3"/>
        <v>1</v>
      </c>
      <c r="AG68" s="1407">
        <f t="shared" si="3"/>
        <v>1</v>
      </c>
      <c r="AH68" s="1407">
        <f t="shared" si="3"/>
        <v>1</v>
      </c>
      <c r="AI68" s="1407">
        <f t="shared" si="3"/>
        <v>1</v>
      </c>
      <c r="AJ68" s="1407">
        <f t="shared" si="3"/>
        <v>1</v>
      </c>
      <c r="AK68" s="1407">
        <f t="shared" si="3"/>
        <v>1</v>
      </c>
      <c r="AL68" s="1407">
        <f t="shared" si="3"/>
        <v>1</v>
      </c>
      <c r="AM68" s="1419">
        <f t="shared" si="3"/>
        <v>1</v>
      </c>
      <c r="AN68" s="1407">
        <f t="shared" si="3"/>
        <v>1</v>
      </c>
      <c r="AO68" s="1407">
        <f t="shared" si="3"/>
        <v>1</v>
      </c>
      <c r="AP68" s="1407">
        <f t="shared" si="3"/>
        <v>1</v>
      </c>
      <c r="AQ68" s="1407">
        <f t="shared" si="3"/>
        <v>1</v>
      </c>
      <c r="AR68" s="1407">
        <f t="shared" si="3"/>
        <v>1</v>
      </c>
      <c r="AS68" s="1407">
        <f t="shared" si="3"/>
        <v>1</v>
      </c>
      <c r="AT68" s="1419">
        <f t="shared" si="3"/>
        <v>1</v>
      </c>
      <c r="AU68" s="1407" t="str">
        <f t="shared" si="3"/>
        <v/>
      </c>
      <c r="AV68" s="1407" t="str">
        <f t="shared" si="3"/>
        <v/>
      </c>
      <c r="AW68" s="1419" t="str">
        <f t="shared" si="3"/>
        <v/>
      </c>
      <c r="AX68" s="1552"/>
      <c r="AY68" s="1555"/>
      <c r="AZ68" s="1555"/>
      <c r="BA68" s="1558"/>
      <c r="BB68" s="1561"/>
      <c r="BC68" s="1564"/>
      <c r="BD68" s="1564"/>
      <c r="BE68" s="1564"/>
      <c r="BF68" s="1567"/>
    </row>
    <row r="69" spans="2:73" ht="18.75" customHeight="1">
      <c r="B69" s="1233"/>
      <c r="C69" s="387"/>
      <c r="D69" s="387"/>
      <c r="E69" s="387"/>
      <c r="F69" s="387"/>
      <c r="G69" s="387"/>
      <c r="H69" s="387"/>
      <c r="I69" s="387"/>
      <c r="J69" s="387"/>
      <c r="K69" s="1321"/>
      <c r="L69" s="349" t="s">
        <v>315</v>
      </c>
      <c r="M69" s="349"/>
      <c r="N69" s="349"/>
      <c r="O69" s="349"/>
      <c r="P69" s="349"/>
      <c r="Q69" s="349"/>
      <c r="R69" s="1380"/>
      <c r="S69" s="1394">
        <f t="shared" si="3"/>
        <v>1</v>
      </c>
      <c r="T69" s="1408">
        <f t="shared" si="3"/>
        <v>1</v>
      </c>
      <c r="U69" s="1408">
        <f t="shared" si="3"/>
        <v>1</v>
      </c>
      <c r="V69" s="1408">
        <f t="shared" si="3"/>
        <v>1</v>
      </c>
      <c r="W69" s="1408">
        <f t="shared" si="3"/>
        <v>1</v>
      </c>
      <c r="X69" s="1408">
        <f t="shared" si="3"/>
        <v>1</v>
      </c>
      <c r="Y69" s="1420">
        <f t="shared" si="3"/>
        <v>1</v>
      </c>
      <c r="Z69" s="1425">
        <f t="shared" si="3"/>
        <v>1</v>
      </c>
      <c r="AA69" s="1408">
        <f t="shared" si="3"/>
        <v>1</v>
      </c>
      <c r="AB69" s="1408">
        <f t="shared" si="3"/>
        <v>1</v>
      </c>
      <c r="AC69" s="1408">
        <f t="shared" si="3"/>
        <v>1</v>
      </c>
      <c r="AD69" s="1408">
        <f t="shared" si="3"/>
        <v>1</v>
      </c>
      <c r="AE69" s="1408">
        <f t="shared" si="3"/>
        <v>1</v>
      </c>
      <c r="AF69" s="1420">
        <f t="shared" si="3"/>
        <v>1</v>
      </c>
      <c r="AG69" s="1408">
        <f t="shared" si="3"/>
        <v>1</v>
      </c>
      <c r="AH69" s="1408">
        <f t="shared" si="3"/>
        <v>1</v>
      </c>
      <c r="AI69" s="1408">
        <f t="shared" si="3"/>
        <v>1</v>
      </c>
      <c r="AJ69" s="1408">
        <f t="shared" si="3"/>
        <v>1</v>
      </c>
      <c r="AK69" s="1408">
        <f t="shared" si="3"/>
        <v>1</v>
      </c>
      <c r="AL69" s="1408">
        <f t="shared" si="3"/>
        <v>1</v>
      </c>
      <c r="AM69" s="1420">
        <f t="shared" si="3"/>
        <v>1</v>
      </c>
      <c r="AN69" s="1408">
        <f t="shared" si="3"/>
        <v>1</v>
      </c>
      <c r="AO69" s="1408">
        <f t="shared" si="3"/>
        <v>1</v>
      </c>
      <c r="AP69" s="1408">
        <f t="shared" si="3"/>
        <v>1</v>
      </c>
      <c r="AQ69" s="1408">
        <f t="shared" si="3"/>
        <v>1</v>
      </c>
      <c r="AR69" s="1408">
        <f t="shared" si="3"/>
        <v>1</v>
      </c>
      <c r="AS69" s="1408">
        <f t="shared" si="3"/>
        <v>1</v>
      </c>
      <c r="AT69" s="1420">
        <f t="shared" si="3"/>
        <v>1</v>
      </c>
      <c r="AU69" s="1408" t="str">
        <f t="shared" si="3"/>
        <v/>
      </c>
      <c r="AV69" s="1408" t="str">
        <f t="shared" si="3"/>
        <v/>
      </c>
      <c r="AW69" s="1420" t="str">
        <f t="shared" si="3"/>
        <v/>
      </c>
      <c r="AX69" s="1552"/>
      <c r="AY69" s="1555"/>
      <c r="AZ69" s="1555"/>
      <c r="BA69" s="1558"/>
      <c r="BB69" s="1561"/>
      <c r="BC69" s="1564"/>
      <c r="BD69" s="1564"/>
      <c r="BE69" s="1564"/>
      <c r="BF69" s="1567"/>
    </row>
    <row r="70" spans="2:73" ht="18.75" customHeight="1">
      <c r="B70" s="1233"/>
      <c r="C70" s="387"/>
      <c r="D70" s="387"/>
      <c r="E70" s="387"/>
      <c r="F70" s="387"/>
      <c r="G70" s="387"/>
      <c r="H70" s="387"/>
      <c r="I70" s="387"/>
      <c r="J70" s="387"/>
      <c r="K70" s="1321"/>
      <c r="L70" s="349" t="s">
        <v>312</v>
      </c>
      <c r="M70" s="349"/>
      <c r="N70" s="349"/>
      <c r="O70" s="349"/>
      <c r="P70" s="349"/>
      <c r="Q70" s="349"/>
      <c r="R70" s="1380"/>
      <c r="S70" s="1394">
        <f t="shared" si="3"/>
        <v>2</v>
      </c>
      <c r="T70" s="1408">
        <f t="shared" si="3"/>
        <v>2</v>
      </c>
      <c r="U70" s="1408">
        <f t="shared" si="3"/>
        <v>2</v>
      </c>
      <c r="V70" s="1408">
        <f t="shared" si="3"/>
        <v>2</v>
      </c>
      <c r="W70" s="1408">
        <f t="shared" si="3"/>
        <v>2</v>
      </c>
      <c r="X70" s="1408">
        <f t="shared" si="3"/>
        <v>2</v>
      </c>
      <c r="Y70" s="1420">
        <f t="shared" si="3"/>
        <v>2</v>
      </c>
      <c r="Z70" s="1425">
        <f t="shared" si="3"/>
        <v>2</v>
      </c>
      <c r="AA70" s="1408">
        <f t="shared" si="3"/>
        <v>2</v>
      </c>
      <c r="AB70" s="1408">
        <f t="shared" si="3"/>
        <v>2</v>
      </c>
      <c r="AC70" s="1408">
        <f t="shared" si="3"/>
        <v>2</v>
      </c>
      <c r="AD70" s="1408">
        <f t="shared" si="3"/>
        <v>2</v>
      </c>
      <c r="AE70" s="1408">
        <f t="shared" si="3"/>
        <v>2</v>
      </c>
      <c r="AF70" s="1420">
        <f t="shared" si="3"/>
        <v>2</v>
      </c>
      <c r="AG70" s="1408">
        <f t="shared" si="3"/>
        <v>2</v>
      </c>
      <c r="AH70" s="1408">
        <f t="shared" si="3"/>
        <v>2</v>
      </c>
      <c r="AI70" s="1408">
        <f t="shared" si="3"/>
        <v>2</v>
      </c>
      <c r="AJ70" s="1408">
        <f t="shared" si="3"/>
        <v>2</v>
      </c>
      <c r="AK70" s="1408">
        <f t="shared" si="3"/>
        <v>2</v>
      </c>
      <c r="AL70" s="1408">
        <f t="shared" si="3"/>
        <v>2</v>
      </c>
      <c r="AM70" s="1420">
        <f t="shared" si="3"/>
        <v>2</v>
      </c>
      <c r="AN70" s="1408">
        <f t="shared" si="3"/>
        <v>2</v>
      </c>
      <c r="AO70" s="1408">
        <f t="shared" si="3"/>
        <v>2</v>
      </c>
      <c r="AP70" s="1408">
        <f t="shared" si="3"/>
        <v>2</v>
      </c>
      <c r="AQ70" s="1408">
        <f t="shared" si="3"/>
        <v>2</v>
      </c>
      <c r="AR70" s="1408">
        <f t="shared" si="3"/>
        <v>2</v>
      </c>
      <c r="AS70" s="1408">
        <f t="shared" si="3"/>
        <v>2</v>
      </c>
      <c r="AT70" s="1420">
        <f t="shared" si="3"/>
        <v>2</v>
      </c>
      <c r="AU70" s="1408" t="str">
        <f t="shared" si="3"/>
        <v/>
      </c>
      <c r="AV70" s="1408" t="str">
        <f t="shared" si="3"/>
        <v/>
      </c>
      <c r="AW70" s="1420" t="str">
        <f t="shared" si="3"/>
        <v/>
      </c>
      <c r="AX70" s="1552"/>
      <c r="AY70" s="1555"/>
      <c r="AZ70" s="1555"/>
      <c r="BA70" s="1558"/>
      <c r="BB70" s="1561"/>
      <c r="BC70" s="1564"/>
      <c r="BD70" s="1564"/>
      <c r="BE70" s="1564"/>
      <c r="BF70" s="1567"/>
    </row>
    <row r="71" spans="2:73" ht="18.75" customHeight="1">
      <c r="B71" s="1233"/>
      <c r="C71" s="387"/>
      <c r="D71" s="387"/>
      <c r="E71" s="387"/>
      <c r="F71" s="387"/>
      <c r="G71" s="387"/>
      <c r="H71" s="387"/>
      <c r="I71" s="387"/>
      <c r="J71" s="387"/>
      <c r="K71" s="1321"/>
      <c r="L71" s="349" t="s">
        <v>317</v>
      </c>
      <c r="M71" s="349"/>
      <c r="N71" s="349"/>
      <c r="O71" s="349"/>
      <c r="P71" s="349"/>
      <c r="Q71" s="349"/>
      <c r="R71" s="1380"/>
      <c r="S71" s="1394">
        <f t="shared" si="3"/>
        <v>1</v>
      </c>
      <c r="T71" s="1408">
        <f t="shared" si="3"/>
        <v>1</v>
      </c>
      <c r="U71" s="1408">
        <f t="shared" si="3"/>
        <v>1</v>
      </c>
      <c r="V71" s="1408">
        <f t="shared" si="3"/>
        <v>1</v>
      </c>
      <c r="W71" s="1408">
        <f t="shared" si="3"/>
        <v>1</v>
      </c>
      <c r="X71" s="1408">
        <f t="shared" si="3"/>
        <v>1</v>
      </c>
      <c r="Y71" s="1420">
        <f t="shared" si="3"/>
        <v>1</v>
      </c>
      <c r="Z71" s="1425">
        <f t="shared" si="3"/>
        <v>1</v>
      </c>
      <c r="AA71" s="1408">
        <f t="shared" si="3"/>
        <v>1</v>
      </c>
      <c r="AB71" s="1408">
        <f t="shared" si="3"/>
        <v>1</v>
      </c>
      <c r="AC71" s="1408">
        <f t="shared" si="3"/>
        <v>1</v>
      </c>
      <c r="AD71" s="1408">
        <f t="shared" si="3"/>
        <v>1</v>
      </c>
      <c r="AE71" s="1408">
        <f t="shared" si="3"/>
        <v>1</v>
      </c>
      <c r="AF71" s="1420">
        <f t="shared" si="3"/>
        <v>1</v>
      </c>
      <c r="AG71" s="1408">
        <f t="shared" si="3"/>
        <v>1</v>
      </c>
      <c r="AH71" s="1408">
        <f t="shared" si="3"/>
        <v>1</v>
      </c>
      <c r="AI71" s="1408">
        <f t="shared" si="3"/>
        <v>1</v>
      </c>
      <c r="AJ71" s="1408">
        <f t="shared" si="3"/>
        <v>1</v>
      </c>
      <c r="AK71" s="1408">
        <f t="shared" si="3"/>
        <v>1</v>
      </c>
      <c r="AL71" s="1408">
        <f t="shared" si="3"/>
        <v>1</v>
      </c>
      <c r="AM71" s="1420">
        <f t="shared" si="3"/>
        <v>1</v>
      </c>
      <c r="AN71" s="1408">
        <f t="shared" si="3"/>
        <v>1</v>
      </c>
      <c r="AO71" s="1408">
        <f t="shared" si="3"/>
        <v>1</v>
      </c>
      <c r="AP71" s="1408">
        <f t="shared" si="3"/>
        <v>1</v>
      </c>
      <c r="AQ71" s="1408">
        <f t="shared" si="3"/>
        <v>1</v>
      </c>
      <c r="AR71" s="1408">
        <f t="shared" si="3"/>
        <v>1</v>
      </c>
      <c r="AS71" s="1408">
        <f t="shared" si="3"/>
        <v>1</v>
      </c>
      <c r="AT71" s="1420">
        <f t="shared" si="3"/>
        <v>1</v>
      </c>
      <c r="AU71" s="1408" t="str">
        <f t="shared" si="3"/>
        <v/>
      </c>
      <c r="AV71" s="1408" t="str">
        <f t="shared" si="3"/>
        <v/>
      </c>
      <c r="AW71" s="1420" t="str">
        <f t="shared" si="3"/>
        <v/>
      </c>
      <c r="AX71" s="1552"/>
      <c r="AY71" s="1555"/>
      <c r="AZ71" s="1555"/>
      <c r="BA71" s="1558"/>
      <c r="BB71" s="1561"/>
      <c r="BC71" s="1564"/>
      <c r="BD71" s="1564"/>
      <c r="BE71" s="1564"/>
      <c r="BF71" s="1567"/>
    </row>
    <row r="72" spans="2:73" ht="18.75" customHeight="1">
      <c r="B72" s="1234"/>
      <c r="C72" s="1252"/>
      <c r="D72" s="1252"/>
      <c r="E72" s="1252"/>
      <c r="F72" s="1252"/>
      <c r="G72" s="1252"/>
      <c r="H72" s="1252"/>
      <c r="I72" s="1252"/>
      <c r="J72" s="1252"/>
      <c r="K72" s="1322"/>
      <c r="L72" s="1332"/>
      <c r="M72" s="1332"/>
      <c r="N72" s="1332"/>
      <c r="O72" s="1332"/>
      <c r="P72" s="1332"/>
      <c r="Q72" s="1332"/>
      <c r="R72" s="1381"/>
      <c r="S72" s="1395" t="str">
        <f t="shared" si="3"/>
        <v/>
      </c>
      <c r="T72" s="1409" t="str">
        <f t="shared" si="3"/>
        <v/>
      </c>
      <c r="U72" s="1409" t="str">
        <f t="shared" si="3"/>
        <v/>
      </c>
      <c r="V72" s="1409" t="str">
        <f t="shared" si="3"/>
        <v/>
      </c>
      <c r="W72" s="1409" t="str">
        <f t="shared" si="3"/>
        <v/>
      </c>
      <c r="X72" s="1409" t="str">
        <f t="shared" si="3"/>
        <v/>
      </c>
      <c r="Y72" s="1421" t="str">
        <f t="shared" si="3"/>
        <v/>
      </c>
      <c r="Z72" s="1426" t="str">
        <f t="shared" si="3"/>
        <v/>
      </c>
      <c r="AA72" s="1409" t="str">
        <f t="shared" si="3"/>
        <v/>
      </c>
      <c r="AB72" s="1409" t="str">
        <f t="shared" si="3"/>
        <v/>
      </c>
      <c r="AC72" s="1409" t="str">
        <f t="shared" si="3"/>
        <v/>
      </c>
      <c r="AD72" s="1409" t="str">
        <f t="shared" si="3"/>
        <v/>
      </c>
      <c r="AE72" s="1409" t="str">
        <f t="shared" si="3"/>
        <v/>
      </c>
      <c r="AF72" s="1421" t="str">
        <f t="shared" si="3"/>
        <v/>
      </c>
      <c r="AG72" s="1409" t="str">
        <f t="shared" si="3"/>
        <v/>
      </c>
      <c r="AH72" s="1409" t="str">
        <f t="shared" si="3"/>
        <v/>
      </c>
      <c r="AI72" s="1409" t="str">
        <f t="shared" si="3"/>
        <v/>
      </c>
      <c r="AJ72" s="1409" t="str">
        <f t="shared" si="3"/>
        <v/>
      </c>
      <c r="AK72" s="1409" t="str">
        <f t="shared" si="3"/>
        <v/>
      </c>
      <c r="AL72" s="1409" t="str">
        <f t="shared" si="3"/>
        <v/>
      </c>
      <c r="AM72" s="1421" t="str">
        <f t="shared" si="3"/>
        <v/>
      </c>
      <c r="AN72" s="1409" t="str">
        <f t="shared" si="3"/>
        <v/>
      </c>
      <c r="AO72" s="1409" t="str">
        <f t="shared" si="3"/>
        <v/>
      </c>
      <c r="AP72" s="1409" t="str">
        <f t="shared" si="3"/>
        <v/>
      </c>
      <c r="AQ72" s="1409" t="str">
        <f t="shared" si="3"/>
        <v/>
      </c>
      <c r="AR72" s="1409" t="str">
        <f t="shared" si="3"/>
        <v/>
      </c>
      <c r="AS72" s="1409" t="str">
        <f t="shared" si="3"/>
        <v/>
      </c>
      <c r="AT72" s="1421" t="str">
        <f t="shared" si="3"/>
        <v/>
      </c>
      <c r="AU72" s="1409" t="str">
        <f t="shared" si="3"/>
        <v/>
      </c>
      <c r="AV72" s="1409" t="str">
        <f t="shared" si="3"/>
        <v/>
      </c>
      <c r="AW72" s="1421" t="str">
        <f t="shared" si="3"/>
        <v/>
      </c>
      <c r="AX72" s="1553"/>
      <c r="AY72" s="1556"/>
      <c r="AZ72" s="1556"/>
      <c r="BA72" s="1559"/>
      <c r="BB72" s="1562"/>
      <c r="BC72" s="1565"/>
      <c r="BD72" s="1565"/>
      <c r="BE72" s="1565"/>
      <c r="BF72" s="1568"/>
    </row>
    <row r="73" spans="2:73" ht="13.5" customHeight="1">
      <c r="C73" s="1253"/>
      <c r="D73" s="1253"/>
      <c r="E73" s="1253"/>
      <c r="F73" s="1253"/>
      <c r="G73" s="1297"/>
      <c r="H73" s="1307"/>
      <c r="AF73" s="400"/>
    </row>
    <row r="74" spans="2:73" ht="11.45" customHeight="1">
      <c r="H74" s="1308"/>
      <c r="I74" s="1308"/>
      <c r="J74" s="1308"/>
      <c r="K74" s="1308"/>
      <c r="L74" s="1308"/>
      <c r="M74" s="1308"/>
      <c r="N74" s="1308"/>
      <c r="O74" s="1308"/>
      <c r="P74" s="1308"/>
      <c r="Q74" s="1308"/>
      <c r="R74" s="1308"/>
      <c r="S74" s="1308"/>
      <c r="T74" s="1308"/>
      <c r="U74" s="1308"/>
      <c r="V74" s="1308"/>
      <c r="W74" s="1308"/>
      <c r="X74" s="1308"/>
      <c r="Y74" s="1308"/>
      <c r="Z74" s="1308"/>
      <c r="AA74" s="1308"/>
      <c r="AB74" s="1308"/>
      <c r="AC74" s="1308"/>
      <c r="AD74" s="1308"/>
      <c r="AE74" s="1308"/>
      <c r="AF74" s="1308"/>
      <c r="AG74" s="1308"/>
      <c r="AH74" s="1308"/>
      <c r="AI74" s="1308"/>
      <c r="AJ74" s="1308"/>
      <c r="AK74" s="1308"/>
      <c r="AL74" s="1308"/>
      <c r="AM74" s="1308"/>
      <c r="AN74" s="1308"/>
      <c r="AO74" s="1308"/>
      <c r="AP74" s="1308"/>
      <c r="AQ74" s="1308"/>
      <c r="AR74" s="1308"/>
      <c r="AS74" s="1308"/>
      <c r="AT74" s="1308"/>
      <c r="AU74" s="1308"/>
      <c r="AV74" s="1308"/>
      <c r="AW74" s="1308"/>
      <c r="AX74" s="1308"/>
      <c r="AY74" s="1308"/>
      <c r="AZ74" s="1308"/>
      <c r="BA74" s="1308"/>
    </row>
    <row r="75" spans="2:73" ht="20.25" customHeight="1">
      <c r="BN75" s="1517"/>
      <c r="BO75" s="1435"/>
      <c r="BP75" s="1517"/>
      <c r="BQ75" s="1517"/>
      <c r="BR75" s="1517"/>
      <c r="BS75" s="1248"/>
      <c r="BT75" s="1530"/>
      <c r="BU75" s="1530"/>
    </row>
    <row r="76" spans="2:73" ht="20.25" customHeight="1">
      <c r="C76" s="1254"/>
      <c r="D76" s="1254"/>
      <c r="E76" s="1254"/>
      <c r="F76" s="1254"/>
      <c r="G76" s="1254"/>
      <c r="H76" s="400"/>
      <c r="I76" s="400"/>
    </row>
    <row r="77" spans="2:73" ht="20.25" customHeight="1">
      <c r="C77" s="1254"/>
      <c r="D77" s="1254"/>
      <c r="E77" s="1254"/>
      <c r="F77" s="1254"/>
      <c r="G77" s="1254"/>
      <c r="H77" s="400"/>
      <c r="I77" s="400"/>
    </row>
    <row r="78" spans="2:73" ht="20.25" customHeight="1">
      <c r="C78" s="400"/>
      <c r="D78" s="400"/>
      <c r="E78" s="400"/>
      <c r="F78" s="400"/>
      <c r="G78" s="400"/>
    </row>
    <row r="79" spans="2:73" ht="20.25" customHeight="1">
      <c r="C79" s="400"/>
      <c r="D79" s="400"/>
      <c r="E79" s="400"/>
      <c r="F79" s="400"/>
      <c r="G79" s="400"/>
    </row>
    <row r="80" spans="2:73" ht="20.25" customHeight="1">
      <c r="C80" s="400"/>
      <c r="D80" s="400"/>
      <c r="E80" s="400"/>
      <c r="F80" s="400"/>
      <c r="G80" s="400"/>
    </row>
    <row r="81" spans="3:7" ht="20.25" customHeight="1">
      <c r="C81" s="400"/>
      <c r="D81" s="400"/>
      <c r="E81" s="400"/>
      <c r="F81" s="400"/>
      <c r="G81" s="400"/>
    </row>
  </sheetData>
  <sheetProtection algorithmName="SHA-512" hashValue="UwFF2V1jTtRa43xdOB9KyDkKUjALQ3enDA0i9Khox9ArDSZZiYsjzrSz+GQ9/wlocWY/Awm+mnAtUZ0eLEuF5g==" saltValue="Z0A/+Z+cyzVrWs78loyZGg==" spinCount="100000" sheet="1" selectLockedCells="1" selectUnlockedCells="1"/>
  <mergeCells count="24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M64:R64"/>
    <mergeCell ref="AX64:AY64"/>
    <mergeCell ref="AZ64:BA64"/>
    <mergeCell ref="G65:R65"/>
    <mergeCell ref="G66:R66"/>
    <mergeCell ref="G67:R67"/>
    <mergeCell ref="L68:R68"/>
    <mergeCell ref="L69:R69"/>
    <mergeCell ref="L70:R70"/>
    <mergeCell ref="L71:R71"/>
    <mergeCell ref="L72:R7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4"/>
    <mergeCell ref="B68:K72"/>
    <mergeCell ref="BB62:BF72"/>
    <mergeCell ref="AX65:BA72"/>
  </mergeCells>
  <phoneticPr fontId="24"/>
  <conditionalFormatting sqref="S23:BA24">
    <cfRule type="expression" dxfId="14" priority="15">
      <formula>INDIRECT(ADDRESS(ROW(),COLUMN()))=TRUNC(INDIRECT(ADDRESS(ROW(),COLUMN())))</formula>
    </cfRule>
  </conditionalFormatting>
  <conditionalFormatting sqref="S26:BA27">
    <cfRule type="expression" dxfId="13" priority="14">
      <formula>INDIRECT(ADDRESS(ROW(),COLUMN()))=TRUNC(INDIRECT(ADDRESS(ROW(),COLUMN())))</formula>
    </cfRule>
  </conditionalFormatting>
  <conditionalFormatting sqref="S29:BA30">
    <cfRule type="expression" dxfId="12" priority="13">
      <formula>INDIRECT(ADDRESS(ROW(),COLUMN()))=TRUNC(INDIRECT(ADDRESS(ROW(),COLUMN())))</formula>
    </cfRule>
  </conditionalFormatting>
  <conditionalFormatting sqref="S32:BA33">
    <cfRule type="expression" dxfId="11" priority="12">
      <formula>INDIRECT(ADDRESS(ROW(),COLUMN()))=TRUNC(INDIRECT(ADDRESS(ROW(),COLUMN())))</formula>
    </cfRule>
  </conditionalFormatting>
  <conditionalFormatting sqref="S35:BA36">
    <cfRule type="expression" dxfId="10" priority="11">
      <formula>INDIRECT(ADDRESS(ROW(),COLUMN()))=TRUNC(INDIRECT(ADDRESS(ROW(),COLUMN())))</formula>
    </cfRule>
  </conditionalFormatting>
  <conditionalFormatting sqref="S38:BA39">
    <cfRule type="expression" dxfId="9" priority="10">
      <formula>INDIRECT(ADDRESS(ROW(),COLUMN()))=TRUNC(INDIRECT(ADDRESS(ROW(),COLUMN())))</formula>
    </cfRule>
  </conditionalFormatting>
  <conditionalFormatting sqref="S41:BA42">
    <cfRule type="expression" dxfId="8" priority="9">
      <formula>INDIRECT(ADDRESS(ROW(),COLUMN()))=TRUNC(INDIRECT(ADDRESS(ROW(),COLUMN())))</formula>
    </cfRule>
  </conditionalFormatting>
  <conditionalFormatting sqref="S44:BA45">
    <cfRule type="expression" dxfId="7" priority="8">
      <formula>INDIRECT(ADDRESS(ROW(),COLUMN()))=TRUNC(INDIRECT(ADDRESS(ROW(),COLUMN())))</formula>
    </cfRule>
  </conditionalFormatting>
  <conditionalFormatting sqref="S47:BA48">
    <cfRule type="expression" dxfId="6" priority="7">
      <formula>INDIRECT(ADDRESS(ROW(),COLUMN()))=TRUNC(INDIRECT(ADDRESS(ROW(),COLUMN())))</formula>
    </cfRule>
  </conditionalFormatting>
  <conditionalFormatting sqref="S50:BA51">
    <cfRule type="expression" dxfId="5" priority="6">
      <formula>INDIRECT(ADDRESS(ROW(),COLUMN()))=TRUNC(INDIRECT(ADDRESS(ROW(),COLUMN())))</formula>
    </cfRule>
  </conditionalFormatting>
  <conditionalFormatting sqref="S53:BA54">
    <cfRule type="expression" dxfId="4" priority="5">
      <formula>INDIRECT(ADDRESS(ROW(),COLUMN()))=TRUNC(INDIRECT(ADDRESS(ROW(),COLUMN())))</formula>
    </cfRule>
  </conditionalFormatting>
  <conditionalFormatting sqref="S56:BA57">
    <cfRule type="expression" dxfId="3" priority="4">
      <formula>INDIRECT(ADDRESS(ROW(),COLUMN()))=TRUNC(INDIRECT(ADDRESS(ROW(),COLUMN())))</formula>
    </cfRule>
  </conditionalFormatting>
  <conditionalFormatting sqref="S59:BA60">
    <cfRule type="expression" dxfId="2" priority="3">
      <formula>INDIRECT(ADDRESS(ROW(),COLUMN()))=TRUNC(INDIRECT(ADDRESS(ROW(),COLUMN())))</formula>
    </cfRule>
  </conditionalFormatting>
  <conditionalFormatting sqref="S62:BA72">
    <cfRule type="expression" dxfId="1" priority="1">
      <formula>INDIRECT(ADDRESS(ROW(),COLUMN()))=TRUNC(INDIRECT(ADDRESS(ROW(),COLUMN())))</formula>
    </cfRule>
  </conditionalFormatting>
  <conditionalFormatting sqref="BC14:BD14">
    <cfRule type="expression" dxfId="0" priority="2">
      <formula>INDIRECT(ADDRESS(ROW(),COLUMN()))=TRUNC(INDIRECT(ADDRESS(ROW(),COLUMN())))</formula>
    </cfRule>
  </conditionalFormatting>
  <dataValidations count="8">
    <dataValidation type="decimal" allowBlank="1" showDropDown="0" showInputMessage="1" showErrorMessage="1" error="入力可能範囲　32～40" sqref="AX6">
      <formula1>32</formula1>
      <formula2>40</formula2>
    </dataValidation>
    <dataValidation type="list" allowBlank="1" showDropDown="0" showInputMessage="1" showErrorMessage="0" sqref="G22:G60">
      <formula1>"A, B, C, D"</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'標準様式１プルダウン・リスト'!$C$4:$C$8</xm:f>
          </x14:formula1>
          <xm:sqref>AP1:BE1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view="pageBreakPreview" zoomScaleNormal="85" zoomScaleSheetLayoutView="100" workbookViewId="0"/>
  </sheetViews>
  <sheetFormatPr defaultColWidth="10" defaultRowHeight="18.75"/>
  <cols>
    <col min="1" max="1" width="1.75" style="1531" customWidth="1"/>
    <col min="2" max="2" width="6.25" style="1532" customWidth="1"/>
    <col min="3" max="3" width="11.75" style="1532" customWidth="1"/>
    <col min="4" max="4" width="3.75" style="1532" bestFit="1" customWidth="1"/>
    <col min="5" max="5" width="17.375" style="1531" customWidth="1"/>
    <col min="6" max="6" width="3.75" style="1531" bestFit="1" customWidth="1"/>
    <col min="7" max="7" width="17.375" style="1531" customWidth="1"/>
    <col min="8" max="8" width="3.75" style="1531" bestFit="1" customWidth="1"/>
    <col min="9" max="9" width="17.375" style="1532" customWidth="1"/>
    <col min="10" max="10" width="3.75" style="1531" bestFit="1" customWidth="1"/>
    <col min="11" max="11" width="17.375" style="1531" customWidth="1"/>
    <col min="12" max="12" width="3.75" style="1531" customWidth="1"/>
    <col min="13" max="13" width="17.375" style="1531" customWidth="1"/>
    <col min="14" max="14" width="3.75" style="1531" customWidth="1"/>
    <col min="15" max="15" width="17.375" style="1531" customWidth="1"/>
    <col min="16" max="16" width="3.75" style="1531" customWidth="1"/>
    <col min="17" max="17" width="17.375" style="1531" customWidth="1"/>
    <col min="18" max="18" width="3.75" style="1531" customWidth="1"/>
    <col min="19" max="19" width="17.375" style="1531" customWidth="1"/>
    <col min="20" max="20" width="3.75" style="1531" customWidth="1"/>
    <col min="21" max="21" width="17.375" style="1531" customWidth="1"/>
    <col min="22" max="22" width="3.75" style="1531" customWidth="1"/>
    <col min="23" max="23" width="56.25" style="1531" customWidth="1"/>
    <col min="24" max="16384" width="10" style="1531"/>
  </cols>
  <sheetData>
    <row r="1" spans="2:23">
      <c r="B1" s="1533" t="s">
        <v>60</v>
      </c>
    </row>
    <row r="2" spans="2:23">
      <c r="B2" s="1534" t="s">
        <v>140</v>
      </c>
      <c r="E2" s="1538"/>
      <c r="I2" s="1535"/>
    </row>
    <row r="3" spans="2:23">
      <c r="B3" s="1535" t="s">
        <v>666</v>
      </c>
      <c r="E3" s="1538" t="s">
        <v>337</v>
      </c>
      <c r="I3" s="1535"/>
    </row>
    <row r="4" spans="2:23">
      <c r="B4" s="1534"/>
      <c r="E4" s="1539" t="s">
        <v>667</v>
      </c>
      <c r="F4" s="1539"/>
      <c r="G4" s="1539"/>
      <c r="H4" s="1539"/>
      <c r="I4" s="1539"/>
      <c r="J4" s="1539"/>
      <c r="K4" s="1539"/>
      <c r="M4" s="1539" t="s">
        <v>668</v>
      </c>
      <c r="N4" s="1539"/>
      <c r="O4" s="1539"/>
      <c r="Q4" s="1539" t="s">
        <v>669</v>
      </c>
      <c r="R4" s="1539"/>
      <c r="S4" s="1539"/>
      <c r="T4" s="1539"/>
      <c r="U4" s="1539"/>
      <c r="W4" s="1539" t="s">
        <v>607</v>
      </c>
    </row>
    <row r="5" spans="2:23">
      <c r="B5" s="1532" t="s">
        <v>361</v>
      </c>
      <c r="C5" s="1532" t="s">
        <v>284</v>
      </c>
      <c r="E5" s="1532" t="s">
        <v>50</v>
      </c>
      <c r="F5" s="1532"/>
      <c r="G5" s="1532" t="s">
        <v>215</v>
      </c>
      <c r="I5" s="1532" t="s">
        <v>415</v>
      </c>
      <c r="K5" s="1532" t="s">
        <v>667</v>
      </c>
      <c r="M5" s="1532" t="s">
        <v>656</v>
      </c>
      <c r="O5" s="1532" t="s">
        <v>489</v>
      </c>
      <c r="Q5" s="1532" t="s">
        <v>656</v>
      </c>
      <c r="S5" s="1532" t="s">
        <v>489</v>
      </c>
      <c r="U5" s="1532" t="s">
        <v>667</v>
      </c>
      <c r="W5" s="1539"/>
    </row>
    <row r="6" spans="2:23">
      <c r="B6" s="1532">
        <v>1</v>
      </c>
      <c r="C6" s="1536" t="s">
        <v>48</v>
      </c>
      <c r="D6" s="1532" t="s">
        <v>589</v>
      </c>
      <c r="E6" s="1540">
        <v>0.375</v>
      </c>
      <c r="F6" s="1532" t="s">
        <v>454</v>
      </c>
      <c r="G6" s="1540">
        <v>0.75</v>
      </c>
      <c r="H6" s="1531" t="s">
        <v>670</v>
      </c>
      <c r="I6" s="1540">
        <v>4.1666666666666664e-002</v>
      </c>
      <c r="J6" s="1531" t="s">
        <v>592</v>
      </c>
      <c r="K6" s="1539">
        <f t="shared" ref="K6:K25" si="0">(G6-E6-I6)*24</f>
        <v>8</v>
      </c>
      <c r="M6" s="1540">
        <v>0.39583333333333331</v>
      </c>
      <c r="N6" s="1532" t="s">
        <v>454</v>
      </c>
      <c r="O6" s="1540">
        <v>0.6875</v>
      </c>
      <c r="Q6" s="1543">
        <f t="shared" ref="Q6:Q25" si="1">IF(E6&lt;M6,M6,E6)</f>
        <v>0.39583333333333331</v>
      </c>
      <c r="R6" s="1532" t="s">
        <v>454</v>
      </c>
      <c r="S6" s="1543">
        <f t="shared" ref="S6:S25" si="2">IF(G6&gt;O6,O6,G6)</f>
        <v>0.6875</v>
      </c>
      <c r="U6" s="1539">
        <f t="shared" ref="U6:U25" si="3">(S6-Q6)*24</f>
        <v>7</v>
      </c>
      <c r="W6" s="1544"/>
    </row>
    <row r="7" spans="2:23">
      <c r="B7" s="1532">
        <v>2</v>
      </c>
      <c r="C7" s="1536" t="s">
        <v>672</v>
      </c>
      <c r="D7" s="1532" t="s">
        <v>589</v>
      </c>
      <c r="E7" s="1540"/>
      <c r="F7" s="1532" t="s">
        <v>454</v>
      </c>
      <c r="G7" s="1540"/>
      <c r="H7" s="1531" t="s">
        <v>670</v>
      </c>
      <c r="I7" s="1540">
        <v>0</v>
      </c>
      <c r="J7" s="1531" t="s">
        <v>592</v>
      </c>
      <c r="K7" s="1539">
        <f t="shared" si="0"/>
        <v>0</v>
      </c>
      <c r="M7" s="1540"/>
      <c r="N7" s="1532" t="s">
        <v>454</v>
      </c>
      <c r="O7" s="1540"/>
      <c r="Q7" s="1543">
        <f t="shared" si="1"/>
        <v>0</v>
      </c>
      <c r="R7" s="1532" t="s">
        <v>454</v>
      </c>
      <c r="S7" s="1543">
        <f t="shared" si="2"/>
        <v>0</v>
      </c>
      <c r="U7" s="1539">
        <f t="shared" si="3"/>
        <v>0</v>
      </c>
      <c r="W7" s="1544"/>
    </row>
    <row r="8" spans="2:23">
      <c r="B8" s="1532">
        <v>3</v>
      </c>
      <c r="C8" s="1536" t="s">
        <v>500</v>
      </c>
      <c r="D8" s="1532" t="s">
        <v>589</v>
      </c>
      <c r="E8" s="1540"/>
      <c r="F8" s="1532" t="s">
        <v>454</v>
      </c>
      <c r="G8" s="1540"/>
      <c r="H8" s="1531" t="s">
        <v>670</v>
      </c>
      <c r="I8" s="1540">
        <v>0</v>
      </c>
      <c r="J8" s="1531" t="s">
        <v>592</v>
      </c>
      <c r="K8" s="1539">
        <f t="shared" si="0"/>
        <v>0</v>
      </c>
      <c r="M8" s="1540"/>
      <c r="N8" s="1532" t="s">
        <v>454</v>
      </c>
      <c r="O8" s="1540"/>
      <c r="Q8" s="1543">
        <f t="shared" si="1"/>
        <v>0</v>
      </c>
      <c r="R8" s="1532" t="s">
        <v>454</v>
      </c>
      <c r="S8" s="1543">
        <f t="shared" si="2"/>
        <v>0</v>
      </c>
      <c r="U8" s="1539">
        <f t="shared" si="3"/>
        <v>0</v>
      </c>
      <c r="W8" s="1544"/>
    </row>
    <row r="9" spans="2:23">
      <c r="B9" s="1532">
        <v>4</v>
      </c>
      <c r="C9" s="1536" t="s">
        <v>298</v>
      </c>
      <c r="D9" s="1532" t="s">
        <v>589</v>
      </c>
      <c r="E9" s="1540"/>
      <c r="F9" s="1532" t="s">
        <v>454</v>
      </c>
      <c r="G9" s="1540"/>
      <c r="H9" s="1531" t="s">
        <v>670</v>
      </c>
      <c r="I9" s="1540">
        <v>0</v>
      </c>
      <c r="J9" s="1531" t="s">
        <v>592</v>
      </c>
      <c r="K9" s="1539">
        <f t="shared" si="0"/>
        <v>0</v>
      </c>
      <c r="M9" s="1540"/>
      <c r="N9" s="1532" t="s">
        <v>454</v>
      </c>
      <c r="O9" s="1540"/>
      <c r="Q9" s="1543">
        <f t="shared" si="1"/>
        <v>0</v>
      </c>
      <c r="R9" s="1532" t="s">
        <v>454</v>
      </c>
      <c r="S9" s="1543">
        <f t="shared" si="2"/>
        <v>0</v>
      </c>
      <c r="U9" s="1539">
        <f t="shared" si="3"/>
        <v>0</v>
      </c>
      <c r="W9" s="1544"/>
    </row>
    <row r="10" spans="2:23">
      <c r="B10" s="1532">
        <v>5</v>
      </c>
      <c r="C10" s="1536" t="s">
        <v>204</v>
      </c>
      <c r="D10" s="1532" t="s">
        <v>589</v>
      </c>
      <c r="E10" s="1540"/>
      <c r="F10" s="1532" t="s">
        <v>454</v>
      </c>
      <c r="G10" s="1540"/>
      <c r="H10" s="1531" t="s">
        <v>670</v>
      </c>
      <c r="I10" s="1540">
        <v>0</v>
      </c>
      <c r="J10" s="1531" t="s">
        <v>592</v>
      </c>
      <c r="K10" s="1539">
        <f t="shared" si="0"/>
        <v>0</v>
      </c>
      <c r="M10" s="1540"/>
      <c r="N10" s="1532" t="s">
        <v>454</v>
      </c>
      <c r="O10" s="1540"/>
      <c r="Q10" s="1543">
        <f t="shared" si="1"/>
        <v>0</v>
      </c>
      <c r="R10" s="1532" t="s">
        <v>454</v>
      </c>
      <c r="S10" s="1543">
        <f t="shared" si="2"/>
        <v>0</v>
      </c>
      <c r="U10" s="1539">
        <f t="shared" si="3"/>
        <v>0</v>
      </c>
      <c r="W10" s="1544"/>
    </row>
    <row r="11" spans="2:23">
      <c r="B11" s="1532">
        <v>6</v>
      </c>
      <c r="C11" s="1536" t="s">
        <v>640</v>
      </c>
      <c r="D11" s="1532" t="s">
        <v>589</v>
      </c>
      <c r="E11" s="1540"/>
      <c r="F11" s="1532" t="s">
        <v>454</v>
      </c>
      <c r="G11" s="1540"/>
      <c r="H11" s="1531" t="s">
        <v>670</v>
      </c>
      <c r="I11" s="1540">
        <v>0</v>
      </c>
      <c r="J11" s="1531" t="s">
        <v>592</v>
      </c>
      <c r="K11" s="1539">
        <f t="shared" si="0"/>
        <v>0</v>
      </c>
      <c r="M11" s="1540"/>
      <c r="N11" s="1532" t="s">
        <v>454</v>
      </c>
      <c r="O11" s="1540"/>
      <c r="Q11" s="1543">
        <f t="shared" si="1"/>
        <v>0</v>
      </c>
      <c r="R11" s="1532" t="s">
        <v>454</v>
      </c>
      <c r="S11" s="1543">
        <f t="shared" si="2"/>
        <v>0</v>
      </c>
      <c r="U11" s="1539">
        <f t="shared" si="3"/>
        <v>0</v>
      </c>
      <c r="W11" s="1544"/>
    </row>
    <row r="12" spans="2:23">
      <c r="B12" s="1532">
        <v>7</v>
      </c>
      <c r="C12" s="1536" t="s">
        <v>655</v>
      </c>
      <c r="D12" s="1532" t="s">
        <v>589</v>
      </c>
      <c r="E12" s="1540"/>
      <c r="F12" s="1532" t="s">
        <v>454</v>
      </c>
      <c r="G12" s="1540"/>
      <c r="H12" s="1531" t="s">
        <v>670</v>
      </c>
      <c r="I12" s="1540">
        <v>0</v>
      </c>
      <c r="J12" s="1531" t="s">
        <v>592</v>
      </c>
      <c r="K12" s="1539">
        <f t="shared" si="0"/>
        <v>0</v>
      </c>
      <c r="M12" s="1540"/>
      <c r="N12" s="1532" t="s">
        <v>454</v>
      </c>
      <c r="O12" s="1540"/>
      <c r="Q12" s="1543">
        <f t="shared" si="1"/>
        <v>0</v>
      </c>
      <c r="R12" s="1532" t="s">
        <v>454</v>
      </c>
      <c r="S12" s="1543">
        <f t="shared" si="2"/>
        <v>0</v>
      </c>
      <c r="U12" s="1539">
        <f t="shared" si="3"/>
        <v>0</v>
      </c>
      <c r="W12" s="1544"/>
    </row>
    <row r="13" spans="2:23">
      <c r="B13" s="1532">
        <v>8</v>
      </c>
      <c r="C13" s="1536" t="s">
        <v>292</v>
      </c>
      <c r="D13" s="1532" t="s">
        <v>589</v>
      </c>
      <c r="E13" s="1540"/>
      <c r="F13" s="1532" t="s">
        <v>454</v>
      </c>
      <c r="G13" s="1540"/>
      <c r="H13" s="1531" t="s">
        <v>670</v>
      </c>
      <c r="I13" s="1540">
        <v>0</v>
      </c>
      <c r="J13" s="1531" t="s">
        <v>592</v>
      </c>
      <c r="K13" s="1539">
        <f t="shared" si="0"/>
        <v>0</v>
      </c>
      <c r="M13" s="1540"/>
      <c r="N13" s="1532" t="s">
        <v>454</v>
      </c>
      <c r="O13" s="1540"/>
      <c r="Q13" s="1543">
        <f t="shared" si="1"/>
        <v>0</v>
      </c>
      <c r="R13" s="1532" t="s">
        <v>454</v>
      </c>
      <c r="S13" s="1543">
        <f t="shared" si="2"/>
        <v>0</v>
      </c>
      <c r="U13" s="1539">
        <f t="shared" si="3"/>
        <v>0</v>
      </c>
      <c r="W13" s="1544"/>
    </row>
    <row r="14" spans="2:23">
      <c r="B14" s="1532">
        <v>9</v>
      </c>
      <c r="C14" s="1536" t="s">
        <v>396</v>
      </c>
      <c r="D14" s="1532" t="s">
        <v>589</v>
      </c>
      <c r="E14" s="1540"/>
      <c r="F14" s="1532" t="s">
        <v>454</v>
      </c>
      <c r="G14" s="1540"/>
      <c r="H14" s="1531" t="s">
        <v>670</v>
      </c>
      <c r="I14" s="1540">
        <v>0</v>
      </c>
      <c r="J14" s="1531" t="s">
        <v>592</v>
      </c>
      <c r="K14" s="1539">
        <f t="shared" si="0"/>
        <v>0</v>
      </c>
      <c r="M14" s="1540"/>
      <c r="N14" s="1532" t="s">
        <v>454</v>
      </c>
      <c r="O14" s="1540"/>
      <c r="Q14" s="1543">
        <f t="shared" si="1"/>
        <v>0</v>
      </c>
      <c r="R14" s="1532" t="s">
        <v>454</v>
      </c>
      <c r="S14" s="1543">
        <f t="shared" si="2"/>
        <v>0</v>
      </c>
      <c r="U14" s="1539">
        <f t="shared" si="3"/>
        <v>0</v>
      </c>
      <c r="W14" s="1544"/>
    </row>
    <row r="15" spans="2:23">
      <c r="B15" s="1532">
        <v>10</v>
      </c>
      <c r="C15" s="1536" t="s">
        <v>673</v>
      </c>
      <c r="D15" s="1532" t="s">
        <v>589</v>
      </c>
      <c r="E15" s="1540"/>
      <c r="F15" s="1532" t="s">
        <v>454</v>
      </c>
      <c r="G15" s="1540"/>
      <c r="H15" s="1531" t="s">
        <v>670</v>
      </c>
      <c r="I15" s="1540">
        <v>0</v>
      </c>
      <c r="J15" s="1531" t="s">
        <v>592</v>
      </c>
      <c r="K15" s="1539">
        <f t="shared" si="0"/>
        <v>0</v>
      </c>
      <c r="M15" s="1540"/>
      <c r="N15" s="1532" t="s">
        <v>454</v>
      </c>
      <c r="O15" s="1540"/>
      <c r="Q15" s="1543">
        <f t="shared" si="1"/>
        <v>0</v>
      </c>
      <c r="R15" s="1532" t="s">
        <v>454</v>
      </c>
      <c r="S15" s="1543">
        <f t="shared" si="2"/>
        <v>0</v>
      </c>
      <c r="U15" s="1539">
        <f t="shared" si="3"/>
        <v>0</v>
      </c>
      <c r="W15" s="1544"/>
    </row>
    <row r="16" spans="2:23">
      <c r="B16" s="1532">
        <v>11</v>
      </c>
      <c r="C16" s="1536" t="s">
        <v>255</v>
      </c>
      <c r="D16" s="1532" t="s">
        <v>589</v>
      </c>
      <c r="E16" s="1540"/>
      <c r="F16" s="1532" t="s">
        <v>454</v>
      </c>
      <c r="G16" s="1540"/>
      <c r="H16" s="1531" t="s">
        <v>670</v>
      </c>
      <c r="I16" s="1540">
        <v>0</v>
      </c>
      <c r="J16" s="1531" t="s">
        <v>592</v>
      </c>
      <c r="K16" s="1539">
        <f t="shared" si="0"/>
        <v>0</v>
      </c>
      <c r="M16" s="1540"/>
      <c r="N16" s="1532" t="s">
        <v>454</v>
      </c>
      <c r="O16" s="1540"/>
      <c r="Q16" s="1543">
        <f t="shared" si="1"/>
        <v>0</v>
      </c>
      <c r="R16" s="1532" t="s">
        <v>454</v>
      </c>
      <c r="S16" s="1543">
        <f t="shared" si="2"/>
        <v>0</v>
      </c>
      <c r="U16" s="1539">
        <f t="shared" si="3"/>
        <v>0</v>
      </c>
      <c r="W16" s="1544"/>
    </row>
    <row r="17" spans="2:23">
      <c r="B17" s="1532">
        <v>12</v>
      </c>
      <c r="C17" s="1536" t="s">
        <v>116</v>
      </c>
      <c r="D17" s="1532" t="s">
        <v>589</v>
      </c>
      <c r="E17" s="1540"/>
      <c r="F17" s="1532" t="s">
        <v>454</v>
      </c>
      <c r="G17" s="1540"/>
      <c r="H17" s="1531" t="s">
        <v>670</v>
      </c>
      <c r="I17" s="1540">
        <v>0</v>
      </c>
      <c r="J17" s="1531" t="s">
        <v>592</v>
      </c>
      <c r="K17" s="1539">
        <f t="shared" si="0"/>
        <v>0</v>
      </c>
      <c r="M17" s="1540"/>
      <c r="N17" s="1532" t="s">
        <v>454</v>
      </c>
      <c r="O17" s="1540"/>
      <c r="Q17" s="1543">
        <f t="shared" si="1"/>
        <v>0</v>
      </c>
      <c r="R17" s="1532" t="s">
        <v>454</v>
      </c>
      <c r="S17" s="1543">
        <f t="shared" si="2"/>
        <v>0</v>
      </c>
      <c r="U17" s="1539">
        <f t="shared" si="3"/>
        <v>0</v>
      </c>
      <c r="W17" s="1544"/>
    </row>
    <row r="18" spans="2:23">
      <c r="B18" s="1532">
        <v>13</v>
      </c>
      <c r="C18" s="1536" t="s">
        <v>174</v>
      </c>
      <c r="D18" s="1532" t="s">
        <v>589</v>
      </c>
      <c r="E18" s="1540"/>
      <c r="F18" s="1532" t="s">
        <v>454</v>
      </c>
      <c r="G18" s="1540"/>
      <c r="H18" s="1531" t="s">
        <v>670</v>
      </c>
      <c r="I18" s="1540">
        <v>0</v>
      </c>
      <c r="J18" s="1531" t="s">
        <v>592</v>
      </c>
      <c r="K18" s="1539">
        <f t="shared" si="0"/>
        <v>0</v>
      </c>
      <c r="M18" s="1540"/>
      <c r="N18" s="1532" t="s">
        <v>454</v>
      </c>
      <c r="O18" s="1540"/>
      <c r="Q18" s="1543">
        <f t="shared" si="1"/>
        <v>0</v>
      </c>
      <c r="R18" s="1532" t="s">
        <v>454</v>
      </c>
      <c r="S18" s="1543">
        <f t="shared" si="2"/>
        <v>0</v>
      </c>
      <c r="U18" s="1539">
        <f t="shared" si="3"/>
        <v>0</v>
      </c>
      <c r="W18" s="1544"/>
    </row>
    <row r="19" spans="2:23">
      <c r="B19" s="1532">
        <v>14</v>
      </c>
      <c r="C19" s="1536" t="s">
        <v>448</v>
      </c>
      <c r="D19" s="1532" t="s">
        <v>589</v>
      </c>
      <c r="E19" s="1540"/>
      <c r="F19" s="1532" t="s">
        <v>454</v>
      </c>
      <c r="G19" s="1540"/>
      <c r="H19" s="1531" t="s">
        <v>670</v>
      </c>
      <c r="I19" s="1540">
        <v>0</v>
      </c>
      <c r="J19" s="1531" t="s">
        <v>592</v>
      </c>
      <c r="K19" s="1539">
        <f t="shared" si="0"/>
        <v>0</v>
      </c>
      <c r="M19" s="1540"/>
      <c r="N19" s="1532" t="s">
        <v>454</v>
      </c>
      <c r="O19" s="1540"/>
      <c r="Q19" s="1543">
        <f t="shared" si="1"/>
        <v>0</v>
      </c>
      <c r="R19" s="1532" t="s">
        <v>454</v>
      </c>
      <c r="S19" s="1543">
        <f t="shared" si="2"/>
        <v>0</v>
      </c>
      <c r="U19" s="1539">
        <f t="shared" si="3"/>
        <v>0</v>
      </c>
      <c r="W19" s="1544"/>
    </row>
    <row r="20" spans="2:23">
      <c r="B20" s="1532">
        <v>15</v>
      </c>
      <c r="C20" s="1536" t="s">
        <v>590</v>
      </c>
      <c r="D20" s="1532" t="s">
        <v>589</v>
      </c>
      <c r="E20" s="1540"/>
      <c r="F20" s="1532" t="s">
        <v>454</v>
      </c>
      <c r="G20" s="1540"/>
      <c r="H20" s="1531" t="s">
        <v>670</v>
      </c>
      <c r="I20" s="1540">
        <v>0</v>
      </c>
      <c r="J20" s="1531" t="s">
        <v>592</v>
      </c>
      <c r="K20" s="1542">
        <f t="shared" si="0"/>
        <v>0</v>
      </c>
      <c r="M20" s="1540"/>
      <c r="N20" s="1532" t="s">
        <v>454</v>
      </c>
      <c r="O20" s="1540"/>
      <c r="Q20" s="1543">
        <f t="shared" si="1"/>
        <v>0</v>
      </c>
      <c r="R20" s="1532" t="s">
        <v>454</v>
      </c>
      <c r="S20" s="1543">
        <f t="shared" si="2"/>
        <v>0</v>
      </c>
      <c r="U20" s="1539">
        <f t="shared" si="3"/>
        <v>0</v>
      </c>
      <c r="W20" s="1544"/>
    </row>
    <row r="21" spans="2:23">
      <c r="B21" s="1532">
        <v>16</v>
      </c>
      <c r="C21" s="1536" t="s">
        <v>443</v>
      </c>
      <c r="D21" s="1532" t="s">
        <v>589</v>
      </c>
      <c r="E21" s="1540"/>
      <c r="F21" s="1532" t="s">
        <v>454</v>
      </c>
      <c r="G21" s="1540"/>
      <c r="H21" s="1531" t="s">
        <v>670</v>
      </c>
      <c r="I21" s="1540">
        <v>0</v>
      </c>
      <c r="J21" s="1531" t="s">
        <v>592</v>
      </c>
      <c r="K21" s="1539">
        <f t="shared" si="0"/>
        <v>0</v>
      </c>
      <c r="M21" s="1540"/>
      <c r="N21" s="1532" t="s">
        <v>454</v>
      </c>
      <c r="O21" s="1540"/>
      <c r="Q21" s="1543">
        <f t="shared" si="1"/>
        <v>0</v>
      </c>
      <c r="R21" s="1532" t="s">
        <v>454</v>
      </c>
      <c r="S21" s="1543">
        <f t="shared" si="2"/>
        <v>0</v>
      </c>
      <c r="U21" s="1539">
        <f t="shared" si="3"/>
        <v>0</v>
      </c>
      <c r="W21" s="1544"/>
    </row>
    <row r="22" spans="2:23">
      <c r="B22" s="1532">
        <v>17</v>
      </c>
      <c r="C22" s="1536" t="s">
        <v>674</v>
      </c>
      <c r="D22" s="1532" t="s">
        <v>589</v>
      </c>
      <c r="E22" s="1540"/>
      <c r="F22" s="1532" t="s">
        <v>454</v>
      </c>
      <c r="G22" s="1540"/>
      <c r="H22" s="1531" t="s">
        <v>670</v>
      </c>
      <c r="I22" s="1540">
        <v>0</v>
      </c>
      <c r="J22" s="1531" t="s">
        <v>592</v>
      </c>
      <c r="K22" s="1539">
        <f t="shared" si="0"/>
        <v>0</v>
      </c>
      <c r="M22" s="1540"/>
      <c r="N22" s="1532" t="s">
        <v>454</v>
      </c>
      <c r="O22" s="1540"/>
      <c r="Q22" s="1543">
        <f t="shared" si="1"/>
        <v>0</v>
      </c>
      <c r="R22" s="1532" t="s">
        <v>454</v>
      </c>
      <c r="S22" s="1543">
        <f t="shared" si="2"/>
        <v>0</v>
      </c>
      <c r="U22" s="1539">
        <f t="shared" si="3"/>
        <v>0</v>
      </c>
      <c r="W22" s="1544"/>
    </row>
    <row r="23" spans="2:23">
      <c r="B23" s="1532">
        <v>18</v>
      </c>
      <c r="C23" s="1536" t="s">
        <v>676</v>
      </c>
      <c r="D23" s="1532" t="s">
        <v>589</v>
      </c>
      <c r="E23" s="1540"/>
      <c r="F23" s="1532" t="s">
        <v>454</v>
      </c>
      <c r="G23" s="1540"/>
      <c r="H23" s="1531" t="s">
        <v>670</v>
      </c>
      <c r="I23" s="1540">
        <v>0</v>
      </c>
      <c r="J23" s="1531" t="s">
        <v>592</v>
      </c>
      <c r="K23" s="1539">
        <f t="shared" si="0"/>
        <v>0</v>
      </c>
      <c r="M23" s="1540"/>
      <c r="N23" s="1532" t="s">
        <v>454</v>
      </c>
      <c r="O23" s="1540"/>
      <c r="Q23" s="1543">
        <f t="shared" si="1"/>
        <v>0</v>
      </c>
      <c r="R23" s="1532" t="s">
        <v>454</v>
      </c>
      <c r="S23" s="1543">
        <f t="shared" si="2"/>
        <v>0</v>
      </c>
      <c r="U23" s="1539">
        <f t="shared" si="3"/>
        <v>0</v>
      </c>
      <c r="W23" s="1544"/>
    </row>
    <row r="24" spans="2:23">
      <c r="B24" s="1532">
        <v>19</v>
      </c>
      <c r="C24" s="1536" t="s">
        <v>677</v>
      </c>
      <c r="D24" s="1532" t="s">
        <v>589</v>
      </c>
      <c r="E24" s="1540"/>
      <c r="F24" s="1532" t="s">
        <v>454</v>
      </c>
      <c r="G24" s="1540"/>
      <c r="H24" s="1531" t="s">
        <v>670</v>
      </c>
      <c r="I24" s="1540">
        <v>0</v>
      </c>
      <c r="J24" s="1531" t="s">
        <v>592</v>
      </c>
      <c r="K24" s="1539">
        <f t="shared" si="0"/>
        <v>0</v>
      </c>
      <c r="M24" s="1540"/>
      <c r="N24" s="1532" t="s">
        <v>454</v>
      </c>
      <c r="O24" s="1540"/>
      <c r="Q24" s="1543">
        <f t="shared" si="1"/>
        <v>0</v>
      </c>
      <c r="R24" s="1532" t="s">
        <v>454</v>
      </c>
      <c r="S24" s="1543">
        <f t="shared" si="2"/>
        <v>0</v>
      </c>
      <c r="U24" s="1539">
        <f t="shared" si="3"/>
        <v>0</v>
      </c>
      <c r="W24" s="1544"/>
    </row>
    <row r="25" spans="2:23">
      <c r="B25" s="1532">
        <v>20</v>
      </c>
      <c r="C25" s="1536" t="s">
        <v>125</v>
      </c>
      <c r="D25" s="1532" t="s">
        <v>589</v>
      </c>
      <c r="E25" s="1540"/>
      <c r="F25" s="1532" t="s">
        <v>454</v>
      </c>
      <c r="G25" s="1540"/>
      <c r="H25" s="1531" t="s">
        <v>670</v>
      </c>
      <c r="I25" s="1540">
        <v>0</v>
      </c>
      <c r="J25" s="1531" t="s">
        <v>592</v>
      </c>
      <c r="K25" s="1539">
        <f t="shared" si="0"/>
        <v>0</v>
      </c>
      <c r="M25" s="1540"/>
      <c r="N25" s="1532" t="s">
        <v>454</v>
      </c>
      <c r="O25" s="1540"/>
      <c r="Q25" s="1543">
        <f t="shared" si="1"/>
        <v>0</v>
      </c>
      <c r="R25" s="1532" t="s">
        <v>454</v>
      </c>
      <c r="S25" s="1543">
        <f t="shared" si="2"/>
        <v>0</v>
      </c>
      <c r="U25" s="1539">
        <f t="shared" si="3"/>
        <v>0</v>
      </c>
      <c r="W25" s="1544"/>
    </row>
    <row r="26" spans="2:23">
      <c r="B26" s="1532">
        <v>21</v>
      </c>
      <c r="C26" s="1536" t="s">
        <v>678</v>
      </c>
      <c r="D26" s="1532" t="s">
        <v>589</v>
      </c>
      <c r="E26" s="1541"/>
      <c r="F26" s="1532" t="s">
        <v>454</v>
      </c>
      <c r="G26" s="1541"/>
      <c r="H26" s="1531" t="s">
        <v>670</v>
      </c>
      <c r="I26" s="1541"/>
      <c r="J26" s="1531" t="s">
        <v>592</v>
      </c>
      <c r="K26" s="1536">
        <v>1</v>
      </c>
      <c r="M26" s="1539"/>
      <c r="N26" s="1532" t="s">
        <v>454</v>
      </c>
      <c r="O26" s="1539"/>
      <c r="Q26" s="1539"/>
      <c r="R26" s="1532" t="s">
        <v>454</v>
      </c>
      <c r="S26" s="1539"/>
      <c r="U26" s="1536">
        <v>1</v>
      </c>
      <c r="W26" s="1544"/>
    </row>
    <row r="27" spans="2:23">
      <c r="B27" s="1532">
        <v>22</v>
      </c>
      <c r="C27" s="1536" t="s">
        <v>679</v>
      </c>
      <c r="D27" s="1532" t="s">
        <v>589</v>
      </c>
      <c r="E27" s="1541"/>
      <c r="F27" s="1532" t="s">
        <v>454</v>
      </c>
      <c r="G27" s="1541"/>
      <c r="H27" s="1531" t="s">
        <v>670</v>
      </c>
      <c r="I27" s="1541"/>
      <c r="J27" s="1531" t="s">
        <v>592</v>
      </c>
      <c r="K27" s="1536">
        <v>2</v>
      </c>
      <c r="M27" s="1539"/>
      <c r="N27" s="1532" t="s">
        <v>454</v>
      </c>
      <c r="O27" s="1539"/>
      <c r="Q27" s="1539"/>
      <c r="R27" s="1532" t="s">
        <v>454</v>
      </c>
      <c r="S27" s="1539"/>
      <c r="U27" s="1536">
        <v>2</v>
      </c>
      <c r="W27" s="1544"/>
    </row>
    <row r="28" spans="2:23">
      <c r="B28" s="1532">
        <v>23</v>
      </c>
      <c r="C28" s="1536" t="s">
        <v>661</v>
      </c>
      <c r="D28" s="1532" t="s">
        <v>589</v>
      </c>
      <c r="E28" s="1541"/>
      <c r="F28" s="1532" t="s">
        <v>454</v>
      </c>
      <c r="G28" s="1541"/>
      <c r="H28" s="1531" t="s">
        <v>670</v>
      </c>
      <c r="I28" s="1541"/>
      <c r="J28" s="1531" t="s">
        <v>592</v>
      </c>
      <c r="K28" s="1536">
        <v>3</v>
      </c>
      <c r="M28" s="1539"/>
      <c r="N28" s="1532" t="s">
        <v>454</v>
      </c>
      <c r="O28" s="1539"/>
      <c r="Q28" s="1539"/>
      <c r="R28" s="1532" t="s">
        <v>454</v>
      </c>
      <c r="S28" s="1539"/>
      <c r="U28" s="1536">
        <v>3</v>
      </c>
      <c r="W28" s="1544"/>
    </row>
    <row r="29" spans="2:23">
      <c r="B29" s="1532">
        <v>24</v>
      </c>
      <c r="C29" s="1536" t="s">
        <v>105</v>
      </c>
      <c r="D29" s="1532" t="s">
        <v>589</v>
      </c>
      <c r="E29" s="1541"/>
      <c r="F29" s="1532" t="s">
        <v>454</v>
      </c>
      <c r="G29" s="1541"/>
      <c r="H29" s="1531" t="s">
        <v>670</v>
      </c>
      <c r="I29" s="1541"/>
      <c r="J29" s="1531" t="s">
        <v>592</v>
      </c>
      <c r="K29" s="1536">
        <v>4</v>
      </c>
      <c r="M29" s="1539"/>
      <c r="N29" s="1532" t="s">
        <v>454</v>
      </c>
      <c r="O29" s="1539"/>
      <c r="Q29" s="1539"/>
      <c r="R29" s="1532" t="s">
        <v>454</v>
      </c>
      <c r="S29" s="1539"/>
      <c r="U29" s="1536">
        <v>4</v>
      </c>
      <c r="W29" s="1544"/>
    </row>
    <row r="30" spans="2:23">
      <c r="B30" s="1532">
        <v>25</v>
      </c>
      <c r="C30" s="1536" t="s">
        <v>681</v>
      </c>
      <c r="D30" s="1532" t="s">
        <v>589</v>
      </c>
      <c r="E30" s="1541"/>
      <c r="F30" s="1532" t="s">
        <v>454</v>
      </c>
      <c r="G30" s="1541"/>
      <c r="H30" s="1531" t="s">
        <v>670</v>
      </c>
      <c r="I30" s="1541"/>
      <c r="J30" s="1531" t="s">
        <v>592</v>
      </c>
      <c r="K30" s="1536">
        <v>4</v>
      </c>
      <c r="M30" s="1539"/>
      <c r="N30" s="1532" t="s">
        <v>454</v>
      </c>
      <c r="O30" s="1539"/>
      <c r="Q30" s="1539"/>
      <c r="R30" s="1532" t="s">
        <v>454</v>
      </c>
      <c r="S30" s="1539"/>
      <c r="U30" s="1536">
        <v>3</v>
      </c>
      <c r="W30" s="1544"/>
    </row>
    <row r="31" spans="2:23">
      <c r="B31" s="1532">
        <v>26</v>
      </c>
      <c r="C31" s="1536" t="s">
        <v>96</v>
      </c>
      <c r="D31" s="1532" t="s">
        <v>589</v>
      </c>
      <c r="E31" s="1541"/>
      <c r="F31" s="1532" t="s">
        <v>454</v>
      </c>
      <c r="G31" s="1541"/>
      <c r="H31" s="1531" t="s">
        <v>670</v>
      </c>
      <c r="I31" s="1541"/>
      <c r="J31" s="1531" t="s">
        <v>592</v>
      </c>
      <c r="K31" s="1536">
        <v>5</v>
      </c>
      <c r="M31" s="1539"/>
      <c r="N31" s="1532" t="s">
        <v>454</v>
      </c>
      <c r="O31" s="1539"/>
      <c r="Q31" s="1539"/>
      <c r="R31" s="1532" t="s">
        <v>454</v>
      </c>
      <c r="S31" s="1539"/>
      <c r="U31" s="1536">
        <v>5</v>
      </c>
      <c r="W31" s="1544"/>
    </row>
    <row r="32" spans="2:23">
      <c r="B32" s="1532">
        <v>27</v>
      </c>
      <c r="C32" s="1536" t="s">
        <v>33</v>
      </c>
      <c r="D32" s="1532" t="s">
        <v>589</v>
      </c>
      <c r="E32" s="1541"/>
      <c r="F32" s="1532" t="s">
        <v>454</v>
      </c>
      <c r="G32" s="1541"/>
      <c r="H32" s="1531" t="s">
        <v>670</v>
      </c>
      <c r="I32" s="1541"/>
      <c r="J32" s="1531" t="s">
        <v>592</v>
      </c>
      <c r="K32" s="1536">
        <v>0</v>
      </c>
      <c r="M32" s="1539"/>
      <c r="N32" s="1532" t="s">
        <v>454</v>
      </c>
      <c r="O32" s="1539"/>
      <c r="Q32" s="1539"/>
      <c r="R32" s="1532" t="s">
        <v>454</v>
      </c>
      <c r="S32" s="1539"/>
      <c r="U32" s="1536">
        <v>0</v>
      </c>
      <c r="W32" s="1544" t="s">
        <v>159</v>
      </c>
    </row>
    <row r="33" spans="2:23">
      <c r="B33" s="1532">
        <v>28</v>
      </c>
      <c r="C33" s="1536" t="s">
        <v>480</v>
      </c>
      <c r="D33" s="1532" t="s">
        <v>589</v>
      </c>
      <c r="E33" s="1541"/>
      <c r="F33" s="1532" t="s">
        <v>454</v>
      </c>
      <c r="G33" s="1541"/>
      <c r="H33" s="1531" t="s">
        <v>670</v>
      </c>
      <c r="I33" s="1541"/>
      <c r="J33" s="1531" t="s">
        <v>592</v>
      </c>
      <c r="K33" s="1536"/>
      <c r="M33" s="1539"/>
      <c r="N33" s="1532" t="s">
        <v>454</v>
      </c>
      <c r="O33" s="1539"/>
      <c r="Q33" s="1539"/>
      <c r="R33" s="1532" t="s">
        <v>454</v>
      </c>
      <c r="S33" s="1539"/>
      <c r="U33" s="1536"/>
      <c r="W33" s="1544"/>
    </row>
    <row r="34" spans="2:23">
      <c r="B34" s="1532">
        <v>29</v>
      </c>
      <c r="C34" s="1536" t="s">
        <v>480</v>
      </c>
      <c r="D34" s="1532" t="s">
        <v>589</v>
      </c>
      <c r="E34" s="1541"/>
      <c r="F34" s="1532" t="s">
        <v>454</v>
      </c>
      <c r="G34" s="1541"/>
      <c r="H34" s="1531" t="s">
        <v>670</v>
      </c>
      <c r="I34" s="1541"/>
      <c r="J34" s="1531" t="s">
        <v>592</v>
      </c>
      <c r="K34" s="1536"/>
      <c r="M34" s="1539"/>
      <c r="N34" s="1532" t="s">
        <v>454</v>
      </c>
      <c r="O34" s="1539"/>
      <c r="Q34" s="1539"/>
      <c r="R34" s="1532" t="s">
        <v>454</v>
      </c>
      <c r="S34" s="1539"/>
      <c r="U34" s="1536"/>
      <c r="W34" s="1544"/>
    </row>
    <row r="35" spans="2:23">
      <c r="B35" s="1532">
        <v>30</v>
      </c>
      <c r="C35" s="1536" t="s">
        <v>480</v>
      </c>
      <c r="D35" s="1532" t="s">
        <v>589</v>
      </c>
      <c r="E35" s="1541"/>
      <c r="F35" s="1532" t="s">
        <v>454</v>
      </c>
      <c r="G35" s="1541"/>
      <c r="H35" s="1531" t="s">
        <v>670</v>
      </c>
      <c r="I35" s="1541"/>
      <c r="J35" s="1531" t="s">
        <v>592</v>
      </c>
      <c r="K35" s="1536"/>
      <c r="M35" s="1539"/>
      <c r="N35" s="1532" t="s">
        <v>454</v>
      </c>
      <c r="O35" s="1539"/>
      <c r="Q35" s="1539"/>
      <c r="R35" s="1532" t="s">
        <v>454</v>
      </c>
      <c r="S35" s="1539"/>
      <c r="U35" s="1536"/>
      <c r="W35" s="1544"/>
    </row>
    <row r="36" spans="2:23">
      <c r="C36" s="1537"/>
    </row>
    <row r="37" spans="2:23">
      <c r="C37" s="1531" t="s">
        <v>616</v>
      </c>
    </row>
    <row r="38" spans="2:23">
      <c r="C38" s="1531" t="s">
        <v>682</v>
      </c>
    </row>
    <row r="39" spans="2:23">
      <c r="C39" s="1531" t="s">
        <v>546</v>
      </c>
    </row>
    <row r="40" spans="2:23">
      <c r="C40" s="1531" t="s">
        <v>683</v>
      </c>
    </row>
    <row r="41" spans="2:23">
      <c r="C41" s="1534" t="s">
        <v>512</v>
      </c>
    </row>
    <row r="42" spans="2:23">
      <c r="C42" s="1534" t="s">
        <v>18</v>
      </c>
    </row>
  </sheetData>
  <sheetProtection algorithmName="SHA-512" hashValue="xFAyzIZX2AaxBPBeSRF4F6Ade+bO40CeJX18pUP3EqfqaFxSnJIPzqZg0ccMFPYxyv1ilkIUGjhyEo/mLV4/wA==" saltValue="+dhjKiS7owhotFYQJ9YFeA==" spinCount="100000" sheet="1" selectLockedCells="1" selectUnlockedCells="1"/>
  <mergeCells count="4">
    <mergeCell ref="E4:K4"/>
    <mergeCell ref="M4:O4"/>
    <mergeCell ref="Q4:U4"/>
    <mergeCell ref="W4:W5"/>
  </mergeCells>
  <phoneticPr fontId="24"/>
  <pageMargins left="0.15748031496062992" right="0.15748031496062992" top="0.55118110236220474" bottom="0.35433070866141736" header="0.31496062992125984" footer="0.31496062992125984"/>
  <pageSetup paperSize="9" scale="53" fitToWidth="1" fitToHeight="1" orientation="landscape" usePrinterDefaults="1"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B1:BS71"/>
  <sheetViews>
    <sheetView workbookViewId="0"/>
  </sheetViews>
  <sheetFormatPr defaultColWidth="10" defaultRowHeight="13.5"/>
  <cols>
    <col min="1" max="1" width="2.125" style="1569" customWidth="1"/>
    <col min="2" max="3" width="10" style="1569"/>
    <col min="4" max="4" width="50.625" style="1569" customWidth="1"/>
    <col min="5" max="16384" width="10" style="1569"/>
  </cols>
  <sheetData>
    <row r="1" spans="2:11" ht="14.25">
      <c r="B1" s="1569" t="s">
        <v>705</v>
      </c>
      <c r="D1" s="1574"/>
      <c r="E1" s="1574"/>
      <c r="F1" s="1574"/>
    </row>
    <row r="2" spans="2:11" s="1219" customFormat="1" ht="20.25" customHeight="1">
      <c r="B2" s="1570" t="s">
        <v>338</v>
      </c>
      <c r="C2" s="1570"/>
      <c r="D2" s="1574"/>
      <c r="E2" s="1574"/>
      <c r="F2" s="1574"/>
    </row>
    <row r="3" spans="2:11" s="1219" customFormat="1" ht="20.25" customHeight="1">
      <c r="B3" s="1570"/>
      <c r="C3" s="1570"/>
      <c r="D3" s="1574"/>
      <c r="E3" s="1574"/>
      <c r="F3" s="1574"/>
    </row>
    <row r="4" spans="2:11" s="1219" customFormat="1" ht="20.25" customHeight="1">
      <c r="B4" s="1571"/>
      <c r="C4" s="1574" t="s">
        <v>437</v>
      </c>
      <c r="D4" s="1574"/>
      <c r="F4" s="1582" t="s">
        <v>706</v>
      </c>
      <c r="G4" s="1582"/>
      <c r="H4" s="1582"/>
      <c r="I4" s="1582"/>
      <c r="J4" s="1582"/>
      <c r="K4" s="1582"/>
    </row>
    <row r="5" spans="2:11" s="1219" customFormat="1" ht="20.25" customHeight="1">
      <c r="B5" s="1572"/>
      <c r="C5" s="1574" t="s">
        <v>707</v>
      </c>
      <c r="D5" s="1574"/>
      <c r="F5" s="1582"/>
      <c r="G5" s="1582"/>
      <c r="H5" s="1582"/>
      <c r="I5" s="1582"/>
      <c r="J5" s="1582"/>
      <c r="K5" s="1582"/>
    </row>
    <row r="6" spans="2:11" s="1219" customFormat="1" ht="20.25" customHeight="1">
      <c r="B6" s="1573" t="s">
        <v>709</v>
      </c>
      <c r="C6" s="1574"/>
      <c r="D6" s="1574"/>
      <c r="E6" s="1577"/>
      <c r="F6" s="1574"/>
    </row>
    <row r="7" spans="2:11" s="1219" customFormat="1" ht="20.25" customHeight="1">
      <c r="B7" s="1570"/>
      <c r="C7" s="1570"/>
      <c r="D7" s="1574"/>
      <c r="E7" s="1577"/>
      <c r="F7" s="1574"/>
    </row>
    <row r="8" spans="2:11" s="1219" customFormat="1" ht="20.25" customHeight="1">
      <c r="B8" s="1574" t="s">
        <v>710</v>
      </c>
      <c r="C8" s="1570"/>
      <c r="D8" s="1574"/>
      <c r="E8" s="1577"/>
      <c r="F8" s="1574"/>
    </row>
    <row r="9" spans="2:11" s="1219" customFormat="1" ht="20.25" customHeight="1">
      <c r="B9" s="1570"/>
      <c r="C9" s="1570"/>
      <c r="D9" s="1574"/>
      <c r="E9" s="1574"/>
      <c r="F9" s="1574"/>
    </row>
    <row r="10" spans="2:11" s="1219" customFormat="1" ht="20.25" customHeight="1">
      <c r="B10" s="1574" t="s">
        <v>712</v>
      </c>
      <c r="C10" s="1570"/>
      <c r="D10" s="1574"/>
      <c r="E10" s="1574"/>
      <c r="F10" s="1574"/>
    </row>
    <row r="11" spans="2:11" s="1219" customFormat="1" ht="20.25" customHeight="1">
      <c r="B11" s="1574"/>
      <c r="C11" s="1570"/>
      <c r="D11" s="1574"/>
      <c r="E11" s="1574"/>
      <c r="F11" s="1574"/>
    </row>
    <row r="12" spans="2:11" s="1219" customFormat="1" ht="20.25" customHeight="1">
      <c r="B12" s="1574" t="s">
        <v>713</v>
      </c>
      <c r="C12" s="1570"/>
      <c r="D12" s="1574"/>
    </row>
    <row r="13" spans="2:11" s="1219" customFormat="1" ht="20.25" customHeight="1">
      <c r="B13" s="1574"/>
      <c r="C13" s="1570"/>
      <c r="D13" s="1574"/>
    </row>
    <row r="14" spans="2:11" s="1219" customFormat="1" ht="20.25" customHeight="1">
      <c r="B14" s="1574" t="s">
        <v>665</v>
      </c>
      <c r="C14" s="1570"/>
      <c r="D14" s="1574"/>
    </row>
    <row r="15" spans="2:11" s="1219" customFormat="1" ht="20.25" customHeight="1">
      <c r="B15" s="1574"/>
      <c r="C15" s="1570"/>
      <c r="D15" s="1574"/>
    </row>
    <row r="16" spans="2:11" s="1219" customFormat="1" ht="20.25" customHeight="1">
      <c r="B16" s="1574" t="s">
        <v>714</v>
      </c>
      <c r="C16" s="1570"/>
      <c r="D16" s="1574"/>
    </row>
    <row r="17" spans="2:25" s="1219" customFormat="1" ht="20.25" customHeight="1">
      <c r="B17" s="1570"/>
      <c r="C17" s="1570"/>
      <c r="D17" s="1574"/>
    </row>
    <row r="18" spans="2:25" s="1219" customFormat="1" ht="20.25" customHeight="1">
      <c r="B18" s="1574" t="s">
        <v>715</v>
      </c>
      <c r="C18" s="1570"/>
      <c r="D18" s="1574"/>
    </row>
    <row r="19" spans="2:25" s="1219" customFormat="1" ht="20.25" customHeight="1">
      <c r="B19" s="1570"/>
      <c r="C19" s="1570"/>
      <c r="D19" s="1574"/>
    </row>
    <row r="20" spans="2:25" s="1219" customFormat="1" ht="17.25" customHeight="1">
      <c r="B20" s="1574" t="s">
        <v>645</v>
      </c>
      <c r="C20" s="1574"/>
      <c r="D20" s="1574"/>
    </row>
    <row r="21" spans="2:25" s="1219" customFormat="1" ht="17.25" customHeight="1">
      <c r="B21" s="1574" t="s">
        <v>534</v>
      </c>
      <c r="C21" s="1574"/>
      <c r="D21" s="1574"/>
    </row>
    <row r="22" spans="2:25" s="1219" customFormat="1" ht="17.25" customHeight="1">
      <c r="B22" s="1574"/>
      <c r="C22" s="1574"/>
      <c r="D22" s="1574"/>
    </row>
    <row r="23" spans="2:25" s="1219" customFormat="1" ht="17.25" customHeight="1">
      <c r="B23" s="1574"/>
      <c r="C23" s="1576" t="s">
        <v>361</v>
      </c>
      <c r="D23" s="1576" t="s">
        <v>717</v>
      </c>
    </row>
    <row r="24" spans="2:25" s="1219" customFormat="1" ht="17.25" customHeight="1">
      <c r="B24" s="1574"/>
      <c r="C24" s="1576">
        <v>1</v>
      </c>
      <c r="D24" s="1579" t="s">
        <v>308</v>
      </c>
    </row>
    <row r="25" spans="2:25" s="1219" customFormat="1" ht="17.25" customHeight="1">
      <c r="B25" s="1574"/>
      <c r="C25" s="1576">
        <v>2</v>
      </c>
      <c r="D25" s="1579" t="s">
        <v>310</v>
      </c>
    </row>
    <row r="26" spans="2:25" s="1219" customFormat="1" ht="17.25" customHeight="1">
      <c r="B26" s="1574"/>
      <c r="C26" s="1576">
        <v>3</v>
      </c>
      <c r="D26" s="1579" t="s">
        <v>315</v>
      </c>
    </row>
    <row r="27" spans="2:25" s="1219" customFormat="1" ht="17.25" customHeight="1">
      <c r="B27" s="1574"/>
      <c r="C27" s="1576">
        <v>4</v>
      </c>
      <c r="D27" s="1579" t="s">
        <v>312</v>
      </c>
    </row>
    <row r="28" spans="2:25" s="1219" customFormat="1" ht="17.25" customHeight="1">
      <c r="B28" s="1574"/>
      <c r="C28" s="1576">
        <v>5</v>
      </c>
      <c r="D28" s="1579" t="s">
        <v>317</v>
      </c>
    </row>
    <row r="29" spans="2:25" s="1219" customFormat="1" ht="17.25" customHeight="1">
      <c r="B29" s="1574"/>
      <c r="C29" s="1577"/>
      <c r="D29" s="1574"/>
    </row>
    <row r="30" spans="2:25" s="1219" customFormat="1" ht="17.25" customHeight="1">
      <c r="B30" s="1574" t="s">
        <v>720</v>
      </c>
      <c r="C30" s="1574"/>
      <c r="D30" s="1574"/>
    </row>
    <row r="31" spans="2:25" s="1219" customFormat="1" ht="17.25" customHeight="1">
      <c r="B31" s="1574" t="s">
        <v>175</v>
      </c>
      <c r="C31" s="1574"/>
      <c r="D31" s="1574"/>
    </row>
    <row r="32" spans="2:25" s="1219" customFormat="1" ht="17.25" customHeight="1">
      <c r="B32" s="1574"/>
      <c r="C32" s="1574"/>
      <c r="D32" s="1574"/>
      <c r="G32" s="1580"/>
      <c r="H32" s="1580"/>
      <c r="J32" s="1580"/>
      <c r="K32" s="1580"/>
      <c r="L32" s="1580"/>
      <c r="M32" s="1580"/>
      <c r="N32" s="1580"/>
      <c r="O32" s="1580"/>
      <c r="R32" s="1580"/>
      <c r="S32" s="1580"/>
      <c r="T32" s="1580"/>
      <c r="W32" s="1580"/>
      <c r="X32" s="1580"/>
      <c r="Y32" s="1580"/>
    </row>
    <row r="33" spans="2:51" s="1219" customFormat="1" ht="17.25" customHeight="1">
      <c r="B33" s="1574"/>
      <c r="C33" s="1576" t="s">
        <v>284</v>
      </c>
      <c r="D33" s="1576" t="s">
        <v>171</v>
      </c>
      <c r="G33" s="1580"/>
      <c r="H33" s="1580"/>
      <c r="J33" s="1580"/>
      <c r="K33" s="1580"/>
      <c r="L33" s="1580"/>
      <c r="M33" s="1580"/>
      <c r="N33" s="1580"/>
      <c r="O33" s="1580"/>
      <c r="R33" s="1580"/>
      <c r="S33" s="1580"/>
      <c r="T33" s="1580"/>
      <c r="W33" s="1580"/>
      <c r="X33" s="1580"/>
      <c r="Y33" s="1580"/>
    </row>
    <row r="34" spans="2:51" s="1219" customFormat="1" ht="17.25" customHeight="1">
      <c r="B34" s="1574"/>
      <c r="C34" s="1576" t="s">
        <v>685</v>
      </c>
      <c r="D34" s="1579" t="s">
        <v>239</v>
      </c>
      <c r="G34" s="1580"/>
      <c r="H34" s="1580"/>
      <c r="J34" s="1580"/>
      <c r="K34" s="1580"/>
      <c r="L34" s="1580"/>
      <c r="M34" s="1580"/>
      <c r="N34" s="1580"/>
      <c r="O34" s="1580"/>
      <c r="R34" s="1580"/>
      <c r="S34" s="1580"/>
      <c r="T34" s="1580"/>
      <c r="W34" s="1580"/>
      <c r="X34" s="1580"/>
      <c r="Y34" s="1580"/>
    </row>
    <row r="35" spans="2:51" s="1219" customFormat="1" ht="17.25" customHeight="1">
      <c r="B35" s="1574"/>
      <c r="C35" s="1576" t="s">
        <v>246</v>
      </c>
      <c r="D35" s="1579" t="s">
        <v>493</v>
      </c>
      <c r="G35" s="1580"/>
      <c r="H35" s="1580"/>
      <c r="J35" s="1580"/>
      <c r="K35" s="1580"/>
      <c r="L35" s="1580"/>
      <c r="M35" s="1580"/>
      <c r="N35" s="1580"/>
      <c r="O35" s="1580"/>
      <c r="R35" s="1580"/>
      <c r="S35" s="1580"/>
      <c r="T35" s="1580"/>
      <c r="W35" s="1580"/>
      <c r="X35" s="1580"/>
      <c r="Y35" s="1580"/>
    </row>
    <row r="36" spans="2:51" s="1219" customFormat="1" ht="17.25" customHeight="1">
      <c r="B36" s="1574"/>
      <c r="C36" s="1576" t="s">
        <v>150</v>
      </c>
      <c r="D36" s="1579" t="s">
        <v>721</v>
      </c>
      <c r="G36" s="1580"/>
      <c r="H36" s="1580"/>
      <c r="J36" s="1580"/>
      <c r="K36" s="1580"/>
      <c r="L36" s="1580"/>
      <c r="M36" s="1580"/>
      <c r="N36" s="1580"/>
      <c r="O36" s="1580"/>
      <c r="R36" s="1580"/>
      <c r="S36" s="1580"/>
      <c r="T36" s="1580"/>
      <c r="W36" s="1580"/>
      <c r="X36" s="1580"/>
      <c r="Y36" s="1580"/>
    </row>
    <row r="37" spans="2:51" s="1219" customFormat="1" ht="17.25" customHeight="1">
      <c r="B37" s="1574"/>
      <c r="C37" s="1576" t="s">
        <v>697</v>
      </c>
      <c r="D37" s="1579" t="s">
        <v>722</v>
      </c>
      <c r="G37" s="1580"/>
      <c r="H37" s="1580"/>
      <c r="J37" s="1580"/>
      <c r="K37" s="1580"/>
      <c r="L37" s="1580"/>
      <c r="M37" s="1580"/>
      <c r="N37" s="1580"/>
      <c r="O37" s="1580"/>
      <c r="R37" s="1580"/>
      <c r="S37" s="1580"/>
      <c r="T37" s="1580"/>
      <c r="W37" s="1580"/>
      <c r="X37" s="1580"/>
      <c r="Y37" s="1580"/>
    </row>
    <row r="38" spans="2:51" s="1219" customFormat="1" ht="17.25" customHeight="1">
      <c r="B38" s="1574"/>
      <c r="C38" s="1574"/>
      <c r="D38" s="1574"/>
      <c r="G38" s="1580"/>
      <c r="H38" s="1580"/>
      <c r="J38" s="1580"/>
      <c r="K38" s="1580"/>
      <c r="L38" s="1580"/>
      <c r="M38" s="1580"/>
      <c r="N38" s="1580"/>
      <c r="O38" s="1580"/>
      <c r="R38" s="1580"/>
      <c r="S38" s="1580"/>
      <c r="T38" s="1580"/>
      <c r="W38" s="1580"/>
      <c r="X38" s="1580"/>
      <c r="Y38" s="1580"/>
    </row>
    <row r="39" spans="2:51" s="1219" customFormat="1" ht="17.25" customHeight="1">
      <c r="B39" s="1574"/>
      <c r="C39" s="1578" t="s">
        <v>583</v>
      </c>
      <c r="D39" s="1574"/>
      <c r="G39" s="1580"/>
      <c r="H39" s="1580"/>
      <c r="J39" s="1580"/>
      <c r="K39" s="1580"/>
      <c r="L39" s="1580"/>
      <c r="M39" s="1580"/>
      <c r="N39" s="1580"/>
      <c r="O39" s="1580"/>
      <c r="R39" s="1580"/>
      <c r="S39" s="1580"/>
      <c r="T39" s="1580"/>
      <c r="W39" s="1580"/>
      <c r="X39" s="1580"/>
      <c r="Y39" s="1580"/>
    </row>
    <row r="40" spans="2:51" s="1219" customFormat="1" ht="17.25" customHeight="1">
      <c r="C40" s="1574" t="s">
        <v>10</v>
      </c>
      <c r="F40" s="1578"/>
      <c r="G40" s="1580"/>
      <c r="H40" s="1580"/>
      <c r="J40" s="1580"/>
      <c r="K40" s="1580"/>
      <c r="L40" s="1580"/>
      <c r="M40" s="1580"/>
      <c r="N40" s="1580"/>
      <c r="O40" s="1580"/>
      <c r="R40" s="1580"/>
      <c r="S40" s="1580"/>
      <c r="T40" s="1580"/>
      <c r="W40" s="1580"/>
      <c r="X40" s="1580"/>
      <c r="Y40" s="1580"/>
    </row>
    <row r="41" spans="2:51" s="1219" customFormat="1" ht="17.25" customHeight="1">
      <c r="C41" s="1574" t="s">
        <v>723</v>
      </c>
      <c r="F41" s="1574"/>
      <c r="G41" s="1580"/>
      <c r="H41" s="1580"/>
      <c r="J41" s="1580"/>
      <c r="K41" s="1580"/>
      <c r="L41" s="1580"/>
      <c r="M41" s="1580"/>
      <c r="N41" s="1580"/>
      <c r="O41" s="1580"/>
      <c r="R41" s="1580"/>
      <c r="S41" s="1580"/>
      <c r="T41" s="1580"/>
      <c r="W41" s="1580"/>
      <c r="X41" s="1580"/>
      <c r="Y41" s="1580"/>
    </row>
    <row r="42" spans="2:51" s="1219" customFormat="1" ht="17.25" customHeight="1">
      <c r="B42" s="1574"/>
      <c r="C42" s="1574"/>
      <c r="D42" s="1574"/>
      <c r="E42" s="1578"/>
      <c r="F42" s="1580"/>
      <c r="G42" s="1580"/>
      <c r="H42" s="1580"/>
      <c r="J42" s="1580"/>
      <c r="K42" s="1580"/>
      <c r="L42" s="1580"/>
      <c r="M42" s="1580"/>
      <c r="N42" s="1580"/>
      <c r="O42" s="1580"/>
      <c r="R42" s="1580"/>
      <c r="S42" s="1580"/>
      <c r="T42" s="1580"/>
      <c r="W42" s="1580"/>
      <c r="X42" s="1580"/>
      <c r="Y42" s="1580"/>
    </row>
    <row r="43" spans="2:51" s="1219" customFormat="1" ht="17.25" customHeight="1">
      <c r="B43" s="1574" t="s">
        <v>708</v>
      </c>
      <c r="C43" s="1574"/>
      <c r="D43" s="1574"/>
    </row>
    <row r="44" spans="2:51" s="1219" customFormat="1" ht="17.25" customHeight="1">
      <c r="B44" s="1574" t="s">
        <v>724</v>
      </c>
      <c r="C44" s="1574"/>
      <c r="D44" s="1574"/>
    </row>
    <row r="45" spans="2:51" s="1219" customFormat="1" ht="17.25" customHeight="1">
      <c r="B45" s="1575" t="s">
        <v>123</v>
      </c>
      <c r="E45" s="1580"/>
      <c r="F45" s="1580"/>
      <c r="G45" s="1580"/>
      <c r="H45" s="1580"/>
      <c r="I45" s="1580"/>
      <c r="J45" s="1580"/>
      <c r="K45" s="1580"/>
      <c r="L45" s="1580"/>
      <c r="M45" s="1580"/>
      <c r="N45" s="1580"/>
      <c r="O45" s="1580"/>
      <c r="P45" s="1580"/>
      <c r="Q45" s="1580"/>
      <c r="R45" s="1580"/>
      <c r="S45" s="1580"/>
      <c r="T45" s="1580"/>
      <c r="U45" s="1580"/>
      <c r="Y45" s="1580"/>
      <c r="Z45" s="1580"/>
      <c r="AA45" s="1580"/>
      <c r="AB45" s="1580"/>
      <c r="AD45" s="1580"/>
      <c r="AE45" s="1580"/>
      <c r="AF45" s="1580"/>
      <c r="AG45" s="1580"/>
      <c r="AH45" s="1580"/>
      <c r="AI45" s="1583"/>
      <c r="AJ45" s="1580"/>
      <c r="AK45" s="1580"/>
      <c r="AL45" s="1580"/>
      <c r="AM45" s="1580"/>
      <c r="AN45" s="1580"/>
      <c r="AO45" s="1580"/>
      <c r="AP45" s="1580"/>
      <c r="AQ45" s="1580"/>
      <c r="AR45" s="1580"/>
      <c r="AS45" s="1580"/>
      <c r="AT45" s="1580"/>
      <c r="AU45" s="1580"/>
      <c r="AV45" s="1580"/>
      <c r="AW45" s="1580"/>
      <c r="AX45" s="1580"/>
      <c r="AY45" s="1583"/>
    </row>
    <row r="46" spans="2:51" s="1219" customFormat="1" ht="17.25" customHeight="1"/>
    <row r="47" spans="2:51" s="1219" customFormat="1" ht="17.25" customHeight="1">
      <c r="B47" s="1574" t="s">
        <v>725</v>
      </c>
      <c r="C47" s="1574"/>
    </row>
    <row r="48" spans="2:51" s="1219" customFormat="1" ht="17.25" customHeight="1">
      <c r="B48" s="1574"/>
      <c r="C48" s="1574"/>
    </row>
    <row r="49" spans="2:54" s="1219" customFormat="1" ht="17.25" customHeight="1">
      <c r="B49" s="1574" t="s">
        <v>726</v>
      </c>
      <c r="C49" s="1574"/>
    </row>
    <row r="50" spans="2:54" s="1219" customFormat="1" ht="17.25" customHeight="1">
      <c r="B50" s="1574" t="s">
        <v>185</v>
      </c>
      <c r="C50" s="1574"/>
    </row>
    <row r="51" spans="2:54" s="1219" customFormat="1" ht="17.25" customHeight="1">
      <c r="B51" s="1574"/>
      <c r="C51" s="1574"/>
    </row>
    <row r="52" spans="2:54" s="1219" customFormat="1" ht="17.25" customHeight="1">
      <c r="B52" s="1574" t="s">
        <v>727</v>
      </c>
      <c r="C52" s="1574"/>
    </row>
    <row r="53" spans="2:54" s="1219" customFormat="1" ht="17.25" customHeight="1">
      <c r="B53" s="1574" t="s">
        <v>183</v>
      </c>
      <c r="C53" s="1574"/>
    </row>
    <row r="54" spans="2:54" s="1219" customFormat="1" ht="17.25" customHeight="1">
      <c r="B54" s="1574"/>
      <c r="C54" s="1574"/>
    </row>
    <row r="55" spans="2:54" s="1219" customFormat="1" ht="17.25" customHeight="1">
      <c r="B55" s="1574" t="s">
        <v>324</v>
      </c>
      <c r="C55" s="1574"/>
      <c r="D55" s="1574"/>
    </row>
    <row r="56" spans="2:54" s="1219" customFormat="1" ht="17.25" customHeight="1">
      <c r="B56" s="1574"/>
      <c r="C56" s="1574"/>
      <c r="D56" s="1574"/>
    </row>
    <row r="57" spans="2:54" s="1219" customFormat="1" ht="17.25" customHeight="1">
      <c r="B57" s="1219" t="s">
        <v>729</v>
      </c>
      <c r="D57" s="1574"/>
    </row>
    <row r="58" spans="2:54" s="1219" customFormat="1" ht="17.25" customHeight="1">
      <c r="B58" s="1219" t="s">
        <v>730</v>
      </c>
      <c r="D58" s="1574"/>
    </row>
    <row r="59" spans="2:54" s="1219" customFormat="1" ht="17.25" customHeight="1">
      <c r="B59" s="1219" t="s">
        <v>731</v>
      </c>
      <c r="D59" s="1574"/>
    </row>
    <row r="60" spans="2:54" s="1219" customFormat="1" ht="17.25" customHeight="1"/>
    <row r="61" spans="2:54" s="1219" customFormat="1" ht="17.25" customHeight="1">
      <c r="B61" s="1219" t="s">
        <v>733</v>
      </c>
      <c r="E61" s="1581"/>
      <c r="F61" s="1581"/>
      <c r="G61" s="1581"/>
      <c r="H61" s="1581"/>
      <c r="I61" s="1581"/>
      <c r="J61" s="1581"/>
      <c r="K61" s="1581"/>
      <c r="L61" s="1581"/>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c r="AN61" s="1581"/>
      <c r="AO61" s="1581"/>
      <c r="AP61" s="1581"/>
      <c r="AQ61" s="1581"/>
      <c r="AR61" s="1581"/>
      <c r="AS61" s="1581"/>
      <c r="AT61" s="1581"/>
      <c r="AU61" s="1581"/>
      <c r="AV61" s="1581"/>
      <c r="AW61" s="1581"/>
      <c r="AX61" s="1581"/>
    </row>
    <row r="62" spans="2:54" s="1219" customFormat="1" ht="17.25" customHeight="1">
      <c r="E62" s="1581"/>
      <c r="F62" s="1581"/>
      <c r="G62" s="1581"/>
      <c r="H62" s="1581"/>
      <c r="I62" s="1581"/>
      <c r="J62" s="1581"/>
      <c r="K62" s="1581"/>
      <c r="L62" s="1581"/>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c r="AN62" s="1581"/>
      <c r="AO62" s="1581"/>
      <c r="AP62" s="1581"/>
      <c r="AQ62" s="1581"/>
      <c r="AR62" s="1581"/>
      <c r="AS62" s="1581"/>
      <c r="AT62" s="1581"/>
      <c r="AU62" s="1581"/>
      <c r="AV62" s="1581"/>
      <c r="AW62" s="1581"/>
      <c r="AX62" s="1581"/>
    </row>
    <row r="63" spans="2:54" s="1219" customFormat="1" ht="17.25" customHeight="1">
      <c r="B63" s="1219" t="s">
        <v>734</v>
      </c>
      <c r="E63" s="1581"/>
      <c r="F63" s="1581"/>
      <c r="G63" s="1581"/>
      <c r="H63" s="1581"/>
      <c r="I63" s="1581"/>
      <c r="J63" s="1581"/>
      <c r="K63" s="1581"/>
      <c r="L63" s="1581"/>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c r="AN63" s="1581"/>
      <c r="AO63" s="1581"/>
      <c r="AP63" s="1581"/>
      <c r="AQ63" s="1581"/>
      <c r="AR63" s="1581"/>
      <c r="AS63" s="1581"/>
      <c r="AT63" s="1581"/>
      <c r="AU63" s="1581"/>
      <c r="AV63" s="1581"/>
      <c r="AW63" s="1581"/>
      <c r="AX63" s="1581"/>
      <c r="AY63" s="1581"/>
      <c r="AZ63" s="1581"/>
      <c r="BA63" s="1581"/>
      <c r="BB63" s="1581"/>
    </row>
    <row r="64" spans="2:54" s="1219" customFormat="1" ht="17.25" customHeight="1">
      <c r="E64" s="1581"/>
      <c r="F64" s="1581"/>
      <c r="G64" s="1581"/>
      <c r="H64" s="1581"/>
      <c r="I64" s="1581"/>
      <c r="J64" s="1581"/>
      <c r="K64" s="1581"/>
      <c r="L64" s="1581"/>
      <c r="M64" s="1581"/>
      <c r="N64" s="1581"/>
      <c r="O64" s="1581"/>
      <c r="P64" s="1581"/>
      <c r="Q64" s="1581"/>
      <c r="R64" s="1581"/>
      <c r="S64" s="1581"/>
      <c r="T64" s="1581"/>
      <c r="U64" s="1581"/>
      <c r="V64" s="1581"/>
      <c r="W64" s="1581"/>
      <c r="X64" s="1581"/>
      <c r="Y64" s="1581"/>
      <c r="Z64" s="1581"/>
      <c r="AA64" s="1581"/>
      <c r="AB64" s="1581"/>
      <c r="AC64" s="1581"/>
      <c r="AD64" s="1581"/>
      <c r="AE64" s="1581"/>
      <c r="AF64" s="1581"/>
      <c r="AG64" s="1581"/>
      <c r="AH64" s="1581"/>
      <c r="AI64" s="1581"/>
      <c r="AJ64" s="1581"/>
      <c r="AK64" s="1581"/>
      <c r="AL64" s="1581"/>
      <c r="AM64" s="1581"/>
      <c r="AN64" s="1581"/>
      <c r="AO64" s="1581"/>
      <c r="AP64" s="1581"/>
      <c r="AQ64" s="1581"/>
      <c r="AR64" s="1581"/>
      <c r="AS64" s="1581"/>
      <c r="AT64" s="1581"/>
      <c r="AU64" s="1581"/>
      <c r="AV64" s="1581"/>
      <c r="AW64" s="1581"/>
      <c r="AX64" s="1581"/>
      <c r="AY64" s="1581"/>
      <c r="AZ64" s="1581"/>
      <c r="BA64" s="1581"/>
      <c r="BB64" s="1581"/>
    </row>
    <row r="65" spans="2:71" s="1219" customFormat="1" ht="17.25" customHeight="1">
      <c r="B65" s="1219" t="s">
        <v>736</v>
      </c>
      <c r="BL65" s="1584"/>
      <c r="BM65" s="1585"/>
      <c r="BN65" s="1584"/>
      <c r="BO65" s="1584"/>
      <c r="BP65" s="1584"/>
      <c r="BQ65" s="1586"/>
      <c r="BR65" s="1587"/>
      <c r="BS65" s="1587"/>
    </row>
    <row r="66" spans="2:71" s="1219" customFormat="1" ht="17.25" customHeight="1">
      <c r="E66" s="1581"/>
      <c r="F66" s="1581"/>
      <c r="G66" s="1581"/>
      <c r="H66" s="1581"/>
      <c r="I66" s="1581"/>
      <c r="J66" s="1581"/>
      <c r="K66" s="1581"/>
      <c r="L66" s="1581"/>
      <c r="M66" s="1581"/>
      <c r="N66" s="1581"/>
      <c r="O66" s="1581"/>
      <c r="P66" s="1581"/>
      <c r="Q66" s="1581"/>
      <c r="R66" s="1581"/>
      <c r="S66" s="1581"/>
      <c r="T66" s="1581"/>
      <c r="U66" s="1581"/>
      <c r="V66" s="1581"/>
      <c r="W66" s="1581"/>
      <c r="X66" s="1581"/>
      <c r="Y66" s="1581"/>
      <c r="Z66" s="1581"/>
      <c r="AA66" s="1581"/>
      <c r="AB66" s="1581"/>
      <c r="AC66" s="1581"/>
      <c r="AD66" s="1581"/>
      <c r="AE66" s="1581"/>
      <c r="AF66" s="1581"/>
      <c r="AG66" s="1581"/>
      <c r="AH66" s="1581"/>
      <c r="AI66" s="1581"/>
      <c r="AJ66" s="1581"/>
      <c r="AK66" s="1581"/>
      <c r="AL66" s="1581"/>
      <c r="AM66" s="1581"/>
      <c r="AN66" s="1581"/>
      <c r="AO66" s="1581"/>
      <c r="AP66" s="1581"/>
      <c r="AQ66" s="1581"/>
      <c r="AR66" s="1581"/>
      <c r="AS66" s="1581"/>
      <c r="AT66" s="1581"/>
      <c r="AU66" s="1581"/>
      <c r="AV66" s="1581"/>
      <c r="AW66" s="1581"/>
      <c r="AX66" s="1581"/>
    </row>
    <row r="67" spans="2:71" s="1219" customFormat="1" ht="17.25" customHeight="1">
      <c r="B67" s="1219" t="s">
        <v>155</v>
      </c>
      <c r="E67" s="1581"/>
      <c r="F67" s="1581"/>
      <c r="G67" s="1581"/>
      <c r="H67" s="1581"/>
      <c r="I67" s="1581"/>
      <c r="J67" s="1581"/>
      <c r="K67" s="1581"/>
      <c r="L67" s="1581"/>
      <c r="M67" s="1581"/>
      <c r="N67" s="1581"/>
      <c r="O67" s="1581"/>
      <c r="P67" s="1581"/>
      <c r="Q67" s="1581"/>
      <c r="R67" s="1581"/>
      <c r="S67" s="1581"/>
      <c r="T67" s="1581"/>
      <c r="U67" s="1581"/>
      <c r="V67" s="1581"/>
      <c r="W67" s="1581"/>
      <c r="X67" s="1581"/>
      <c r="Y67" s="1581"/>
      <c r="Z67" s="1581"/>
      <c r="AA67" s="1581"/>
      <c r="AB67" s="1581"/>
      <c r="AC67" s="1581"/>
      <c r="AD67" s="1581"/>
      <c r="AE67" s="1581"/>
      <c r="AF67" s="1581"/>
      <c r="AG67" s="1581"/>
      <c r="AH67" s="1581"/>
      <c r="AI67" s="1581"/>
      <c r="AJ67" s="1581"/>
      <c r="AK67" s="1581"/>
      <c r="AL67" s="1581"/>
      <c r="AM67" s="1581"/>
      <c r="AN67" s="1581"/>
      <c r="AO67" s="1581"/>
      <c r="AP67" s="1581"/>
      <c r="AQ67" s="1581"/>
      <c r="AR67" s="1581"/>
      <c r="AS67" s="1581"/>
      <c r="AT67" s="1581"/>
      <c r="AU67" s="1581"/>
      <c r="AV67" s="1581"/>
      <c r="AW67" s="1581"/>
      <c r="AX67" s="1581"/>
      <c r="AY67" s="1581"/>
      <c r="AZ67" s="1581"/>
      <c r="BA67" s="1581"/>
      <c r="BB67" s="1581"/>
    </row>
    <row r="68" spans="2:71" s="1219" customFormat="1" ht="17.25" customHeight="1">
      <c r="B68" s="1219" t="s">
        <v>737</v>
      </c>
      <c r="E68" s="1581"/>
      <c r="F68" s="1581"/>
      <c r="G68" s="1581"/>
      <c r="H68" s="1581"/>
      <c r="I68" s="1581"/>
      <c r="J68" s="1581"/>
      <c r="K68" s="1581"/>
      <c r="L68" s="1581"/>
      <c r="M68" s="1581"/>
      <c r="N68" s="1581"/>
      <c r="O68" s="1581"/>
      <c r="P68" s="1581"/>
      <c r="Q68" s="1581"/>
      <c r="R68" s="1581"/>
      <c r="S68" s="1581"/>
      <c r="T68" s="1581"/>
      <c r="U68" s="1581"/>
      <c r="V68" s="1581"/>
      <c r="W68" s="1581"/>
      <c r="X68" s="1581"/>
      <c r="Y68" s="1581"/>
      <c r="Z68" s="1581"/>
      <c r="AA68" s="1581"/>
      <c r="AB68" s="1581"/>
      <c r="AC68" s="1581"/>
      <c r="AD68" s="1581"/>
      <c r="AE68" s="1581"/>
      <c r="AF68" s="1581"/>
      <c r="AG68" s="1581"/>
      <c r="AH68" s="1581"/>
      <c r="AI68" s="1581"/>
      <c r="AJ68" s="1581"/>
      <c r="AK68" s="1581"/>
      <c r="AL68" s="1581"/>
      <c r="AM68" s="1581"/>
      <c r="AN68" s="1581"/>
      <c r="AO68" s="1581"/>
      <c r="AP68" s="1581"/>
      <c r="AQ68" s="1581"/>
      <c r="AR68" s="1581"/>
      <c r="AS68" s="1581"/>
      <c r="AT68" s="1581"/>
      <c r="AU68" s="1581"/>
      <c r="AV68" s="1581"/>
      <c r="AW68" s="1581"/>
      <c r="AX68" s="1581"/>
      <c r="AY68" s="1581"/>
      <c r="AZ68" s="1581"/>
      <c r="BA68" s="1581"/>
      <c r="BB68" s="1581"/>
    </row>
    <row r="69" spans="2:71" s="1219" customFormat="1" ht="17.25" customHeight="1">
      <c r="E69" s="1581"/>
      <c r="F69" s="1581"/>
      <c r="G69" s="1581"/>
      <c r="H69" s="1581"/>
      <c r="I69" s="1581"/>
      <c r="J69" s="1581"/>
      <c r="K69" s="1581"/>
      <c r="L69" s="1581"/>
      <c r="M69" s="1581"/>
      <c r="N69" s="1581"/>
      <c r="O69" s="1581"/>
      <c r="P69" s="1581"/>
      <c r="Q69" s="1581"/>
      <c r="R69" s="1581"/>
      <c r="S69" s="1581"/>
      <c r="T69" s="1581"/>
      <c r="U69" s="1581"/>
      <c r="V69" s="1581"/>
      <c r="W69" s="1581"/>
      <c r="X69" s="1581"/>
      <c r="Y69" s="1581"/>
      <c r="Z69" s="1581"/>
      <c r="AA69" s="1581"/>
      <c r="AB69" s="1581"/>
      <c r="AC69" s="1581"/>
      <c r="AD69" s="1581"/>
      <c r="AE69" s="1581"/>
      <c r="AF69" s="1581"/>
      <c r="AG69" s="1581"/>
      <c r="AH69" s="1581"/>
      <c r="AI69" s="1581"/>
      <c r="AJ69" s="1581"/>
      <c r="AK69" s="1581"/>
      <c r="AL69" s="1581"/>
      <c r="AM69" s="1581"/>
      <c r="AN69" s="1581"/>
      <c r="AO69" s="1581"/>
      <c r="AP69" s="1581"/>
      <c r="AQ69" s="1581"/>
      <c r="AR69" s="1581"/>
      <c r="AS69" s="1581"/>
      <c r="AT69" s="1581"/>
      <c r="AU69" s="1581"/>
      <c r="AV69" s="1581"/>
      <c r="AW69" s="1581"/>
      <c r="AX69" s="1581"/>
      <c r="AY69" s="1581"/>
      <c r="AZ69" s="1581"/>
      <c r="BA69" s="1581"/>
      <c r="BB69" s="1581"/>
    </row>
    <row r="70" spans="2:71" ht="17.25" customHeight="1">
      <c r="B70" s="1569" t="s">
        <v>631</v>
      </c>
    </row>
    <row r="71" spans="2:71" ht="17.25" customHeight="1">
      <c r="B71" s="1219" t="s">
        <v>738</v>
      </c>
    </row>
    <row r="72" spans="2:71" ht="17.25" customHeight="1"/>
    <row r="73" spans="2:71" ht="17.25" customHeight="1"/>
  </sheetData>
  <sheetProtection algorithmName="SHA-512" hashValue="JWSdcuGKrT9kJTkb3RZ5EN0hPicYV4Z7RNS7iXMbswTUrlGEGry2LZGFCQ3+grOv2ClqyseGhEH5dBM+SKIlXg==" saltValue="NrNJBck76RaV0frOI2RbeQ==" spinCount="100000" sheet="1" selectLockedCells="1" selectUnlockedCells="1"/>
  <mergeCells count="1">
    <mergeCell ref="F4:K5"/>
  </mergeCells>
  <phoneticPr fontId="24"/>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L44"/>
  <sheetViews>
    <sheetView workbookViewId="0"/>
  </sheetViews>
  <sheetFormatPr defaultColWidth="10" defaultRowHeight="18.75"/>
  <cols>
    <col min="1" max="1" width="1.875" style="1531" customWidth="1"/>
    <col min="2" max="2" width="10" style="1531"/>
    <col min="3" max="12" width="45.125" style="1531" customWidth="1"/>
    <col min="13" max="16384" width="10" style="1531"/>
  </cols>
  <sheetData>
    <row r="1" spans="1:12">
      <c r="A1" s="1588"/>
      <c r="B1" s="1220" t="s">
        <v>732</v>
      </c>
      <c r="C1" s="1220"/>
      <c r="D1" s="1220"/>
    </row>
    <row r="2" spans="1:12">
      <c r="A2" s="1588"/>
      <c r="B2" s="1220"/>
      <c r="C2" s="1220"/>
      <c r="D2" s="1220"/>
    </row>
    <row r="3" spans="1:12">
      <c r="A3" s="1588"/>
      <c r="B3" s="1589" t="s">
        <v>361</v>
      </c>
      <c r="C3" s="1589" t="s">
        <v>739</v>
      </c>
      <c r="D3" s="1220"/>
    </row>
    <row r="4" spans="1:12">
      <c r="A4" s="1588"/>
      <c r="B4" s="1590">
        <v>1</v>
      </c>
      <c r="C4" s="1595" t="s">
        <v>91</v>
      </c>
      <c r="D4" s="1220"/>
    </row>
    <row r="5" spans="1:12">
      <c r="A5" s="1588"/>
      <c r="B5" s="1590">
        <v>2</v>
      </c>
      <c r="C5" s="1595" t="s">
        <v>686</v>
      </c>
    </row>
    <row r="6" spans="1:12">
      <c r="A6" s="1588"/>
      <c r="B6" s="1590">
        <v>3</v>
      </c>
      <c r="C6" s="1595" t="s">
        <v>686</v>
      </c>
      <c r="D6" s="1220"/>
    </row>
    <row r="7" spans="1:12">
      <c r="A7" s="1588"/>
      <c r="B7" s="1590">
        <v>4</v>
      </c>
      <c r="C7" s="1595" t="s">
        <v>686</v>
      </c>
      <c r="D7" s="1220"/>
    </row>
    <row r="8" spans="1:12">
      <c r="A8" s="1588"/>
      <c r="B8" s="1590">
        <v>5</v>
      </c>
      <c r="C8" s="1595" t="s">
        <v>686</v>
      </c>
      <c r="D8" s="1220"/>
    </row>
    <row r="9" spans="1:12">
      <c r="A9" s="1588"/>
      <c r="B9" s="1220"/>
      <c r="C9" s="1220"/>
      <c r="D9" s="1220"/>
    </row>
    <row r="10" spans="1:12">
      <c r="A10" s="1588"/>
      <c r="B10" s="1220" t="s">
        <v>740</v>
      </c>
      <c r="C10" s="1220"/>
      <c r="D10" s="1220"/>
    </row>
    <row r="11" spans="1:12" ht="19.5">
      <c r="A11" s="1588"/>
      <c r="B11" s="1220"/>
      <c r="C11" s="1220"/>
      <c r="D11" s="1220"/>
    </row>
    <row r="12" spans="1:12" ht="19.5">
      <c r="A12" s="1588"/>
      <c r="B12" s="1591" t="s">
        <v>717</v>
      </c>
      <c r="C12" s="1596" t="s">
        <v>308</v>
      </c>
      <c r="D12" s="1600" t="s">
        <v>310</v>
      </c>
      <c r="E12" s="1600" t="s">
        <v>315</v>
      </c>
      <c r="F12" s="1600" t="s">
        <v>312</v>
      </c>
      <c r="G12" s="1605" t="s">
        <v>317</v>
      </c>
      <c r="H12" s="1608" t="s">
        <v>686</v>
      </c>
      <c r="I12" s="1608" t="s">
        <v>686</v>
      </c>
      <c r="J12" s="1608" t="s">
        <v>686</v>
      </c>
      <c r="K12" s="1608" t="s">
        <v>686</v>
      </c>
      <c r="L12" s="1610" t="s">
        <v>686</v>
      </c>
    </row>
    <row r="13" spans="1:12">
      <c r="A13" s="1588"/>
      <c r="B13" s="1592" t="s">
        <v>741</v>
      </c>
      <c r="C13" s="1597" t="s">
        <v>686</v>
      </c>
      <c r="D13" s="1601" t="s">
        <v>689</v>
      </c>
      <c r="E13" s="1601" t="s">
        <v>411</v>
      </c>
      <c r="F13" s="1601" t="s">
        <v>19</v>
      </c>
      <c r="G13" s="1606" t="s">
        <v>742</v>
      </c>
      <c r="H13" s="1609" t="s">
        <v>686</v>
      </c>
      <c r="I13" s="1609" t="s">
        <v>686</v>
      </c>
      <c r="J13" s="1609" t="s">
        <v>686</v>
      </c>
      <c r="K13" s="1609" t="s">
        <v>686</v>
      </c>
      <c r="L13" s="1611" t="s">
        <v>686</v>
      </c>
    </row>
    <row r="14" spans="1:12">
      <c r="B14" s="1593"/>
      <c r="C14" s="1598" t="s">
        <v>686</v>
      </c>
      <c r="D14" s="1602" t="s">
        <v>136</v>
      </c>
      <c r="E14" s="1602" t="s">
        <v>698</v>
      </c>
      <c r="F14" s="1602" t="s">
        <v>686</v>
      </c>
      <c r="G14" s="1607" t="s">
        <v>743</v>
      </c>
      <c r="H14" s="1602" t="s">
        <v>686</v>
      </c>
      <c r="I14" s="1602" t="s">
        <v>686</v>
      </c>
      <c r="J14" s="1602" t="s">
        <v>686</v>
      </c>
      <c r="K14" s="1602" t="s">
        <v>686</v>
      </c>
      <c r="L14" s="1612" t="s">
        <v>686</v>
      </c>
    </row>
    <row r="15" spans="1:12">
      <c r="B15" s="1593"/>
      <c r="C15" s="1598" t="s">
        <v>686</v>
      </c>
      <c r="D15" s="1602" t="s">
        <v>192</v>
      </c>
      <c r="E15" s="1603" t="s">
        <v>686</v>
      </c>
      <c r="F15" s="1603" t="s">
        <v>686</v>
      </c>
      <c r="G15" s="1607" t="s">
        <v>744</v>
      </c>
      <c r="H15" s="1603" t="s">
        <v>686</v>
      </c>
      <c r="I15" s="1603" t="s">
        <v>686</v>
      </c>
      <c r="J15" s="1603" t="s">
        <v>686</v>
      </c>
      <c r="K15" s="1603" t="s">
        <v>686</v>
      </c>
      <c r="L15" s="1613" t="s">
        <v>686</v>
      </c>
    </row>
    <row r="16" spans="1:12">
      <c r="B16" s="1593"/>
      <c r="C16" s="1598" t="s">
        <v>686</v>
      </c>
      <c r="D16" s="1603" t="s">
        <v>686</v>
      </c>
      <c r="E16" s="1603" t="s">
        <v>686</v>
      </c>
      <c r="F16" s="1603" t="s">
        <v>686</v>
      </c>
      <c r="G16" s="1607" t="s">
        <v>411</v>
      </c>
      <c r="H16" s="1603" t="s">
        <v>686</v>
      </c>
      <c r="I16" s="1603" t="s">
        <v>686</v>
      </c>
      <c r="J16" s="1603" t="s">
        <v>686</v>
      </c>
      <c r="K16" s="1603" t="s">
        <v>686</v>
      </c>
      <c r="L16" s="1613" t="s">
        <v>686</v>
      </c>
    </row>
    <row r="17" spans="2:12">
      <c r="B17" s="1593"/>
      <c r="C17" s="1598" t="s">
        <v>686</v>
      </c>
      <c r="D17" s="1603" t="s">
        <v>686</v>
      </c>
      <c r="E17" s="1603" t="s">
        <v>686</v>
      </c>
      <c r="F17" s="1603" t="s">
        <v>686</v>
      </c>
      <c r="G17" s="1607" t="s">
        <v>698</v>
      </c>
      <c r="H17" s="1603" t="s">
        <v>686</v>
      </c>
      <c r="I17" s="1603" t="s">
        <v>686</v>
      </c>
      <c r="J17" s="1603" t="s">
        <v>686</v>
      </c>
      <c r="K17" s="1603" t="s">
        <v>686</v>
      </c>
      <c r="L17" s="1613" t="s">
        <v>686</v>
      </c>
    </row>
    <row r="18" spans="2:12">
      <c r="B18" s="1593"/>
      <c r="C18" s="1598" t="s">
        <v>686</v>
      </c>
      <c r="D18" s="1603" t="s">
        <v>686</v>
      </c>
      <c r="E18" s="1603" t="s">
        <v>686</v>
      </c>
      <c r="F18" s="1603" t="s">
        <v>686</v>
      </c>
      <c r="G18" s="1607" t="s">
        <v>745</v>
      </c>
      <c r="H18" s="1603" t="s">
        <v>686</v>
      </c>
      <c r="I18" s="1603" t="s">
        <v>686</v>
      </c>
      <c r="J18" s="1603" t="s">
        <v>686</v>
      </c>
      <c r="K18" s="1603" t="s">
        <v>686</v>
      </c>
      <c r="L18" s="1613" t="s">
        <v>686</v>
      </c>
    </row>
    <row r="19" spans="2:12">
      <c r="B19" s="1593"/>
      <c r="C19" s="1598" t="s">
        <v>686</v>
      </c>
      <c r="D19" s="1603" t="s">
        <v>686</v>
      </c>
      <c r="E19" s="1603" t="s">
        <v>686</v>
      </c>
      <c r="F19" s="1603" t="s">
        <v>686</v>
      </c>
      <c r="G19" s="1607" t="s">
        <v>746</v>
      </c>
      <c r="H19" s="1603" t="s">
        <v>686</v>
      </c>
      <c r="I19" s="1603" t="s">
        <v>686</v>
      </c>
      <c r="J19" s="1603" t="s">
        <v>686</v>
      </c>
      <c r="K19" s="1603" t="s">
        <v>686</v>
      </c>
      <c r="L19" s="1613" t="s">
        <v>686</v>
      </c>
    </row>
    <row r="20" spans="2:12">
      <c r="B20" s="1593"/>
      <c r="C20" s="1598" t="s">
        <v>686</v>
      </c>
      <c r="D20" s="1603" t="s">
        <v>686</v>
      </c>
      <c r="E20" s="1603" t="s">
        <v>686</v>
      </c>
      <c r="F20" s="1603" t="s">
        <v>686</v>
      </c>
      <c r="G20" s="1607" t="s">
        <v>747</v>
      </c>
      <c r="H20" s="1603" t="s">
        <v>686</v>
      </c>
      <c r="I20" s="1603" t="s">
        <v>686</v>
      </c>
      <c r="J20" s="1603" t="s">
        <v>686</v>
      </c>
      <c r="K20" s="1603" t="s">
        <v>686</v>
      </c>
      <c r="L20" s="1613" t="s">
        <v>686</v>
      </c>
    </row>
    <row r="21" spans="2:12">
      <c r="B21" s="1593"/>
      <c r="C21" s="1598" t="s">
        <v>686</v>
      </c>
      <c r="D21" s="1603" t="s">
        <v>686</v>
      </c>
      <c r="E21" s="1603" t="s">
        <v>686</v>
      </c>
      <c r="F21" s="1603" t="s">
        <v>686</v>
      </c>
      <c r="G21" s="1607" t="s">
        <v>750</v>
      </c>
      <c r="H21" s="1603" t="s">
        <v>686</v>
      </c>
      <c r="I21" s="1603" t="s">
        <v>686</v>
      </c>
      <c r="J21" s="1603" t="s">
        <v>686</v>
      </c>
      <c r="K21" s="1603" t="s">
        <v>686</v>
      </c>
      <c r="L21" s="1613" t="s">
        <v>686</v>
      </c>
    </row>
    <row r="22" spans="2:12">
      <c r="B22" s="1593"/>
      <c r="C22" s="1598" t="s">
        <v>686</v>
      </c>
      <c r="D22" s="1603" t="s">
        <v>686</v>
      </c>
      <c r="E22" s="1603" t="s">
        <v>686</v>
      </c>
      <c r="F22" s="1603" t="s">
        <v>686</v>
      </c>
      <c r="G22" s="1603" t="s">
        <v>686</v>
      </c>
      <c r="H22" s="1603" t="s">
        <v>686</v>
      </c>
      <c r="I22" s="1603" t="s">
        <v>686</v>
      </c>
      <c r="J22" s="1603" t="s">
        <v>686</v>
      </c>
      <c r="K22" s="1603" t="s">
        <v>686</v>
      </c>
      <c r="L22" s="1613" t="s">
        <v>686</v>
      </c>
    </row>
    <row r="23" spans="2:12">
      <c r="B23" s="1593"/>
      <c r="C23" s="1598" t="s">
        <v>686</v>
      </c>
      <c r="D23" s="1603" t="s">
        <v>686</v>
      </c>
      <c r="E23" s="1603" t="s">
        <v>686</v>
      </c>
      <c r="F23" s="1603" t="s">
        <v>686</v>
      </c>
      <c r="G23" s="1603" t="s">
        <v>686</v>
      </c>
      <c r="H23" s="1603" t="s">
        <v>686</v>
      </c>
      <c r="I23" s="1603" t="s">
        <v>686</v>
      </c>
      <c r="J23" s="1603" t="s">
        <v>686</v>
      </c>
      <c r="K23" s="1603" t="s">
        <v>686</v>
      </c>
      <c r="L23" s="1613" t="s">
        <v>686</v>
      </c>
    </row>
    <row r="24" spans="2:12">
      <c r="B24" s="1593"/>
      <c r="C24" s="1598" t="s">
        <v>686</v>
      </c>
      <c r="D24" s="1603" t="s">
        <v>686</v>
      </c>
      <c r="E24" s="1603" t="s">
        <v>686</v>
      </c>
      <c r="F24" s="1603" t="s">
        <v>686</v>
      </c>
      <c r="G24" s="1603" t="s">
        <v>686</v>
      </c>
      <c r="H24" s="1603" t="s">
        <v>686</v>
      </c>
      <c r="I24" s="1603" t="s">
        <v>686</v>
      </c>
      <c r="J24" s="1603" t="s">
        <v>686</v>
      </c>
      <c r="K24" s="1603" t="s">
        <v>686</v>
      </c>
      <c r="L24" s="1613" t="s">
        <v>686</v>
      </c>
    </row>
    <row r="25" spans="2:12" ht="19.5">
      <c r="B25" s="1594"/>
      <c r="C25" s="1599" t="s">
        <v>686</v>
      </c>
      <c r="D25" s="1604" t="s">
        <v>686</v>
      </c>
      <c r="E25" s="1604" t="s">
        <v>686</v>
      </c>
      <c r="F25" s="1604" t="s">
        <v>686</v>
      </c>
      <c r="G25" s="1604" t="s">
        <v>686</v>
      </c>
      <c r="H25" s="1604" t="s">
        <v>686</v>
      </c>
      <c r="I25" s="1604" t="s">
        <v>686</v>
      </c>
      <c r="J25" s="1604" t="s">
        <v>686</v>
      </c>
      <c r="K25" s="1604" t="s">
        <v>686</v>
      </c>
      <c r="L25" s="1614" t="s">
        <v>686</v>
      </c>
    </row>
    <row r="28" spans="2:12">
      <c r="C28" s="1531" t="s">
        <v>696</v>
      </c>
    </row>
    <row r="29" spans="2:12">
      <c r="C29" s="1531" t="s">
        <v>751</v>
      </c>
    </row>
    <row r="30" spans="2:12">
      <c r="C30" s="1531" t="s">
        <v>752</v>
      </c>
    </row>
    <row r="31" spans="2:12">
      <c r="C31" s="1531" t="s">
        <v>753</v>
      </c>
    </row>
    <row r="32" spans="2:12">
      <c r="C32" s="1531" t="s">
        <v>754</v>
      </c>
    </row>
    <row r="33" spans="3:3">
      <c r="C33" s="1531" t="s">
        <v>755</v>
      </c>
    </row>
    <row r="34" spans="3:3">
      <c r="C34" s="1531" t="s">
        <v>756</v>
      </c>
    </row>
    <row r="35" spans="3:3">
      <c r="C35" s="1531" t="s">
        <v>757</v>
      </c>
    </row>
    <row r="36" spans="3:3">
      <c r="C36" s="1531" t="s">
        <v>758</v>
      </c>
    </row>
    <row r="37" spans="3:3">
      <c r="C37" s="1531" t="s">
        <v>473</v>
      </c>
    </row>
    <row r="39" spans="3:3">
      <c r="C39" s="1531" t="s">
        <v>759</v>
      </c>
    </row>
    <row r="40" spans="3:3">
      <c r="C40" s="1531" t="s">
        <v>761</v>
      </c>
    </row>
    <row r="41" spans="3:3">
      <c r="C41" s="1531" t="s">
        <v>199</v>
      </c>
    </row>
    <row r="42" spans="3:3">
      <c r="C42" s="1531" t="s">
        <v>141</v>
      </c>
    </row>
    <row r="43" spans="3:3">
      <c r="C43" s="1531" t="s">
        <v>467</v>
      </c>
    </row>
    <row r="44" spans="3:3">
      <c r="C44" s="1531" t="s">
        <v>762</v>
      </c>
    </row>
  </sheetData>
  <sheetProtection algorithmName="SHA-512" hashValue="Rl3QfLdysqcsV3TOEo58U8nt01ugW3bj/Hii+nNgone4kMY8NKQWUUkZFHJ3t3zCRHIhXQmv9tXKRaKTJ/B9Bw==" saltValue="Nwd6DUh3qfSEOamd4rcDuA==" spinCount="100000" sheet="1" selectLockedCells="1" selectUnlockedCells="1"/>
  <mergeCells count="1">
    <mergeCell ref="B13:B25"/>
  </mergeCells>
  <phoneticPr fontId="24"/>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AF82"/>
  <sheetViews>
    <sheetView view="pageBreakPreview" zoomScale="75" zoomScaleSheetLayoutView="75" workbookViewId="0">
      <selection activeCell="C3" sqref="C3"/>
    </sheetView>
  </sheetViews>
  <sheetFormatPr defaultColWidth="9" defaultRowHeight="13.5"/>
  <cols>
    <col min="1" max="2" width="4.25" style="165" customWidth="1"/>
    <col min="3" max="3" width="25" style="166" customWidth="1"/>
    <col min="4" max="4" width="4.875" style="166" customWidth="1"/>
    <col min="5" max="5" width="41.625" style="166" customWidth="1"/>
    <col min="6" max="6" width="4.875" style="166" customWidth="1"/>
    <col min="7" max="7" width="19.625" style="167" customWidth="1"/>
    <col min="8" max="8" width="35.75" style="166" customWidth="1"/>
    <col min="9" max="18" width="6" style="166" customWidth="1"/>
    <col min="19" max="32" width="6.5" style="166" customWidth="1"/>
    <col min="33" max="33" width="2" style="166" customWidth="1"/>
    <col min="34" max="16384" width="9" style="166"/>
  </cols>
  <sheetData>
    <row r="1" spans="1:32" ht="20.25" customHeight="1">
      <c r="A1" s="168"/>
      <c r="B1" s="168"/>
    </row>
    <row r="2" spans="1:32" ht="20.25" customHeight="1">
      <c r="A2" s="169" t="s">
        <v>901</v>
      </c>
      <c r="B2" s="169"/>
      <c r="C2" s="169"/>
      <c r="D2" s="169"/>
      <c r="E2" s="169"/>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row>
    <row r="3" spans="1:32" ht="20.25" customHeight="1"/>
    <row r="4" spans="1:32" ht="30" customHeight="1">
      <c r="J4" s="165"/>
      <c r="K4" s="165"/>
      <c r="L4" s="165"/>
      <c r="M4" s="165"/>
      <c r="N4" s="165"/>
      <c r="O4" s="165"/>
      <c r="P4" s="165"/>
      <c r="Q4" s="165"/>
      <c r="R4" s="165"/>
      <c r="S4" s="170" t="s">
        <v>58</v>
      </c>
      <c r="T4" s="180"/>
      <c r="U4" s="180"/>
      <c r="V4" s="185"/>
      <c r="W4" s="170"/>
      <c r="X4" s="180"/>
      <c r="Y4" s="180"/>
      <c r="Z4" s="180"/>
      <c r="AA4" s="180"/>
      <c r="AB4" s="180"/>
      <c r="AC4" s="180"/>
      <c r="AD4" s="180"/>
      <c r="AE4" s="180"/>
      <c r="AF4" s="185"/>
    </row>
    <row r="5" spans="1:32" ht="20.25" customHeight="1"/>
    <row r="6" spans="1:32" ht="18" customHeight="1">
      <c r="A6" s="170" t="s">
        <v>59</v>
      </c>
      <c r="B6" s="180"/>
      <c r="C6" s="185"/>
      <c r="D6" s="170" t="s">
        <v>64</v>
      </c>
      <c r="E6" s="185"/>
      <c r="F6" s="206" t="s">
        <v>67</v>
      </c>
      <c r="G6" s="208"/>
      <c r="H6" s="170" t="s">
        <v>71</v>
      </c>
      <c r="I6" s="180"/>
      <c r="J6" s="180"/>
      <c r="K6" s="180"/>
      <c r="L6" s="180"/>
      <c r="M6" s="180"/>
      <c r="N6" s="180"/>
      <c r="O6" s="180"/>
      <c r="P6" s="180"/>
      <c r="Q6" s="180"/>
      <c r="R6" s="180"/>
      <c r="S6" s="180"/>
      <c r="T6" s="180"/>
      <c r="U6" s="180"/>
      <c r="V6" s="180"/>
      <c r="W6" s="180"/>
      <c r="X6" s="185"/>
      <c r="Y6" s="170" t="s">
        <v>76</v>
      </c>
      <c r="Z6" s="180"/>
      <c r="AA6" s="180"/>
      <c r="AB6" s="185"/>
      <c r="AC6" s="170" t="s">
        <v>72</v>
      </c>
      <c r="AD6" s="180"/>
      <c r="AE6" s="180"/>
      <c r="AF6" s="185"/>
    </row>
    <row r="7" spans="1:32" ht="18.75" customHeight="1">
      <c r="A7" s="171" t="s">
        <v>23</v>
      </c>
      <c r="B7" s="181"/>
      <c r="C7" s="182"/>
      <c r="D7" s="171"/>
      <c r="E7" s="199"/>
      <c r="F7" s="194"/>
      <c r="G7" s="209"/>
      <c r="H7" s="219" t="s">
        <v>38</v>
      </c>
      <c r="I7" s="239" t="s">
        <v>78</v>
      </c>
      <c r="J7" s="254" t="s">
        <v>79</v>
      </c>
      <c r="K7" s="265"/>
      <c r="L7" s="265"/>
      <c r="M7" s="239" t="s">
        <v>78</v>
      </c>
      <c r="N7" s="254" t="s">
        <v>85</v>
      </c>
      <c r="O7" s="265"/>
      <c r="P7" s="265"/>
      <c r="Q7" s="239" t="s">
        <v>78</v>
      </c>
      <c r="R7" s="254" t="s">
        <v>88</v>
      </c>
      <c r="S7" s="265"/>
      <c r="T7" s="265"/>
      <c r="U7" s="239" t="s">
        <v>78</v>
      </c>
      <c r="V7" s="254" t="s">
        <v>97</v>
      </c>
      <c r="W7" s="265"/>
      <c r="X7" s="201"/>
      <c r="Y7" s="313"/>
      <c r="Z7" s="318"/>
      <c r="AA7" s="318"/>
      <c r="AB7" s="320"/>
      <c r="AC7" s="313"/>
      <c r="AD7" s="318"/>
      <c r="AE7" s="318"/>
      <c r="AF7" s="320"/>
    </row>
    <row r="8" spans="1:32" ht="18.75" customHeight="1">
      <c r="A8" s="172"/>
      <c r="B8" s="177"/>
      <c r="C8" s="184"/>
      <c r="D8" s="172"/>
      <c r="E8" s="200"/>
      <c r="F8" s="197"/>
      <c r="G8" s="210"/>
      <c r="H8" s="220"/>
      <c r="I8" s="240" t="s">
        <v>78</v>
      </c>
      <c r="J8" s="255" t="s">
        <v>69</v>
      </c>
      <c r="K8" s="266"/>
      <c r="L8" s="266"/>
      <c r="M8" s="249" t="s">
        <v>78</v>
      </c>
      <c r="N8" s="255" t="s">
        <v>99</v>
      </c>
      <c r="O8" s="266"/>
      <c r="P8" s="266"/>
      <c r="Q8" s="249" t="s">
        <v>78</v>
      </c>
      <c r="R8" s="255" t="s">
        <v>66</v>
      </c>
      <c r="S8" s="266"/>
      <c r="T8" s="266"/>
      <c r="U8" s="249" t="s">
        <v>78</v>
      </c>
      <c r="V8" s="255" t="s">
        <v>37</v>
      </c>
      <c r="W8" s="266"/>
      <c r="X8" s="203"/>
      <c r="Y8" s="314"/>
      <c r="Z8" s="319"/>
      <c r="AA8" s="319"/>
      <c r="AB8" s="321"/>
      <c r="AC8" s="314"/>
      <c r="AD8" s="319"/>
      <c r="AE8" s="319"/>
      <c r="AF8" s="321"/>
    </row>
    <row r="9" spans="1:32" s="19" customFormat="1" ht="18.75" customHeight="1">
      <c r="A9" s="173"/>
      <c r="B9" s="182"/>
      <c r="C9" s="186"/>
      <c r="D9" s="194"/>
      <c r="E9" s="201"/>
      <c r="F9" s="207"/>
      <c r="G9" s="211"/>
      <c r="H9" s="221" t="s">
        <v>107</v>
      </c>
      <c r="I9" s="241" t="s">
        <v>78</v>
      </c>
      <c r="J9" s="256" t="s">
        <v>109</v>
      </c>
      <c r="K9" s="256"/>
      <c r="L9" s="273"/>
      <c r="M9" s="282" t="s">
        <v>78</v>
      </c>
      <c r="N9" s="256" t="s">
        <v>56</v>
      </c>
      <c r="O9" s="256"/>
      <c r="P9" s="273"/>
      <c r="Q9" s="282" t="s">
        <v>78</v>
      </c>
      <c r="R9" s="290" t="s">
        <v>111</v>
      </c>
      <c r="S9" s="290"/>
      <c r="T9" s="290"/>
      <c r="U9" s="290"/>
      <c r="V9" s="290"/>
      <c r="W9" s="290"/>
      <c r="X9" s="301"/>
      <c r="Y9" s="286" t="s">
        <v>78</v>
      </c>
      <c r="Z9" s="254" t="s">
        <v>117</v>
      </c>
      <c r="AA9" s="254"/>
      <c r="AB9" s="322"/>
      <c r="AC9" s="286" t="s">
        <v>78</v>
      </c>
      <c r="AD9" s="254" t="s">
        <v>117</v>
      </c>
      <c r="AE9" s="254"/>
      <c r="AF9" s="322"/>
    </row>
    <row r="10" spans="1:32" s="19" customFormat="1" ht="19.5" customHeight="1">
      <c r="A10" s="174"/>
      <c r="B10" s="183"/>
      <c r="C10" s="187"/>
      <c r="D10" s="195"/>
      <c r="E10" s="202"/>
      <c r="F10" s="196"/>
      <c r="G10" s="212"/>
      <c r="H10" s="222" t="s">
        <v>52</v>
      </c>
      <c r="I10" s="242" t="s">
        <v>78</v>
      </c>
      <c r="J10" s="257" t="s">
        <v>7</v>
      </c>
      <c r="K10" s="267"/>
      <c r="L10" s="274"/>
      <c r="M10" s="277" t="s">
        <v>78</v>
      </c>
      <c r="N10" s="257" t="s">
        <v>118</v>
      </c>
      <c r="O10" s="277"/>
      <c r="P10" s="257"/>
      <c r="Q10" s="269"/>
      <c r="R10" s="269"/>
      <c r="S10" s="269"/>
      <c r="T10" s="269"/>
      <c r="U10" s="269"/>
      <c r="V10" s="269"/>
      <c r="W10" s="269"/>
      <c r="X10" s="302"/>
      <c r="Y10" s="239" t="s">
        <v>78</v>
      </c>
      <c r="Z10" s="193" t="s">
        <v>124</v>
      </c>
      <c r="AA10" s="317"/>
      <c r="AB10" s="323"/>
      <c r="AC10" s="239" t="s">
        <v>78</v>
      </c>
      <c r="AD10" s="193" t="s">
        <v>124</v>
      </c>
      <c r="AE10" s="317"/>
      <c r="AF10" s="323"/>
    </row>
    <row r="11" spans="1:32" s="19" customFormat="1" ht="19.5" customHeight="1">
      <c r="A11" s="174"/>
      <c r="B11" s="183"/>
      <c r="C11" s="187"/>
      <c r="D11" s="195"/>
      <c r="E11" s="202"/>
      <c r="F11" s="196"/>
      <c r="G11" s="212"/>
      <c r="H11" s="223" t="s">
        <v>51</v>
      </c>
      <c r="I11" s="243" t="s">
        <v>78</v>
      </c>
      <c r="J11" s="258" t="s">
        <v>7</v>
      </c>
      <c r="K11" s="268"/>
      <c r="L11" s="275"/>
      <c r="M11" s="246" t="s">
        <v>78</v>
      </c>
      <c r="N11" s="258" t="s">
        <v>118</v>
      </c>
      <c r="O11" s="246"/>
      <c r="P11" s="258"/>
      <c r="Q11" s="293"/>
      <c r="R11" s="293"/>
      <c r="S11" s="293"/>
      <c r="T11" s="293"/>
      <c r="U11" s="293"/>
      <c r="V11" s="293"/>
      <c r="W11" s="293"/>
      <c r="X11" s="303"/>
      <c r="Y11" s="315"/>
      <c r="Z11" s="317"/>
      <c r="AA11" s="317"/>
      <c r="AB11" s="323"/>
      <c r="AC11" s="315"/>
      <c r="AD11" s="317"/>
      <c r="AE11" s="317"/>
      <c r="AF11" s="323"/>
    </row>
    <row r="12" spans="1:32" s="19" customFormat="1" ht="18.75" customHeight="1">
      <c r="A12" s="174"/>
      <c r="B12" s="183"/>
      <c r="C12" s="188"/>
      <c r="D12" s="196"/>
      <c r="E12" s="202"/>
      <c r="F12" s="196"/>
      <c r="G12" s="213"/>
      <c r="H12" s="224" t="s">
        <v>94</v>
      </c>
      <c r="I12" s="244" t="s">
        <v>78</v>
      </c>
      <c r="J12" s="259" t="s">
        <v>109</v>
      </c>
      <c r="K12" s="259"/>
      <c r="L12" s="276" t="s">
        <v>78</v>
      </c>
      <c r="M12" s="259" t="s">
        <v>127</v>
      </c>
      <c r="N12" s="259"/>
      <c r="O12" s="259"/>
      <c r="P12" s="259"/>
      <c r="Q12" s="259"/>
      <c r="R12" s="259"/>
      <c r="S12" s="259"/>
      <c r="T12" s="259"/>
      <c r="U12" s="259"/>
      <c r="V12" s="259"/>
      <c r="W12" s="259"/>
      <c r="X12" s="304"/>
      <c r="Y12" s="315"/>
      <c r="Z12" s="317"/>
      <c r="AA12" s="317"/>
      <c r="AB12" s="323"/>
      <c r="AC12" s="315"/>
      <c r="AD12" s="317"/>
      <c r="AE12" s="317"/>
      <c r="AF12" s="323"/>
    </row>
    <row r="13" spans="1:32" s="19" customFormat="1" ht="18.75" customHeight="1">
      <c r="A13" s="174"/>
      <c r="B13" s="183"/>
      <c r="C13" s="188"/>
      <c r="D13" s="196"/>
      <c r="E13" s="202"/>
      <c r="F13" s="196"/>
      <c r="G13" s="213"/>
      <c r="H13" s="224"/>
      <c r="I13" s="244"/>
      <c r="J13" s="259"/>
      <c r="K13" s="259"/>
      <c r="L13" s="276"/>
      <c r="M13" s="259"/>
      <c r="N13" s="259"/>
      <c r="O13" s="166"/>
      <c r="P13" s="166"/>
      <c r="Q13" s="166"/>
      <c r="R13" s="166"/>
      <c r="S13" s="166"/>
      <c r="T13" s="166"/>
      <c r="U13" s="166"/>
      <c r="V13" s="166"/>
      <c r="W13" s="166"/>
      <c r="X13" s="204"/>
      <c r="Y13" s="315"/>
      <c r="Z13" s="317"/>
      <c r="AA13" s="317"/>
      <c r="AB13" s="323"/>
      <c r="AC13" s="315"/>
      <c r="AD13" s="317"/>
      <c r="AE13" s="317"/>
      <c r="AF13" s="323"/>
    </row>
    <row r="14" spans="1:32" s="19" customFormat="1" ht="18.75" customHeight="1">
      <c r="A14" s="174"/>
      <c r="B14" s="183"/>
      <c r="C14" s="188"/>
      <c r="D14" s="196"/>
      <c r="E14" s="202"/>
      <c r="F14" s="196"/>
      <c r="G14" s="213"/>
      <c r="H14" s="224"/>
      <c r="I14" s="243"/>
      <c r="J14" s="259"/>
      <c r="K14" s="259"/>
      <c r="L14" s="276"/>
      <c r="M14" s="259"/>
      <c r="N14" s="259"/>
      <c r="O14" s="292"/>
      <c r="P14" s="292"/>
      <c r="Q14" s="292"/>
      <c r="R14" s="292"/>
      <c r="S14" s="292"/>
      <c r="T14" s="292"/>
      <c r="U14" s="292"/>
      <c r="V14" s="292"/>
      <c r="W14" s="292"/>
      <c r="X14" s="305"/>
      <c r="Y14" s="315"/>
      <c r="Z14" s="317"/>
      <c r="AA14" s="317"/>
      <c r="AB14" s="323"/>
      <c r="AC14" s="315"/>
      <c r="AD14" s="317"/>
      <c r="AE14" s="317"/>
      <c r="AF14" s="323"/>
    </row>
    <row r="15" spans="1:32" s="19" customFormat="1" ht="18.75" customHeight="1">
      <c r="A15" s="174"/>
      <c r="B15" s="183"/>
      <c r="C15" s="188"/>
      <c r="D15" s="196"/>
      <c r="E15" s="202"/>
      <c r="F15" s="196"/>
      <c r="G15" s="213"/>
      <c r="H15" s="225" t="s">
        <v>130</v>
      </c>
      <c r="I15" s="239" t="s">
        <v>78</v>
      </c>
      <c r="J15" s="258" t="s">
        <v>134</v>
      </c>
      <c r="K15" s="268"/>
      <c r="L15" s="275"/>
      <c r="M15" s="246" t="s">
        <v>78</v>
      </c>
      <c r="N15" s="258" t="s">
        <v>0</v>
      </c>
      <c r="O15" s="293"/>
      <c r="P15" s="293"/>
      <c r="Q15" s="293"/>
      <c r="R15" s="293"/>
      <c r="S15" s="293"/>
      <c r="T15" s="293"/>
      <c r="U15" s="293"/>
      <c r="V15" s="293"/>
      <c r="W15" s="293"/>
      <c r="X15" s="303"/>
      <c r="Y15" s="315"/>
      <c r="Z15" s="317"/>
      <c r="AA15" s="317"/>
      <c r="AB15" s="323"/>
      <c r="AC15" s="315"/>
      <c r="AD15" s="317"/>
      <c r="AE15" s="317"/>
      <c r="AF15" s="323"/>
    </row>
    <row r="16" spans="1:32" s="19" customFormat="1" ht="18.75" customHeight="1">
      <c r="A16" s="174"/>
      <c r="B16" s="183"/>
      <c r="C16" s="188"/>
      <c r="D16" s="196"/>
      <c r="E16" s="202"/>
      <c r="F16" s="196"/>
      <c r="G16" s="213"/>
      <c r="H16" s="224" t="s">
        <v>137</v>
      </c>
      <c r="I16" s="245" t="s">
        <v>78</v>
      </c>
      <c r="J16" s="259" t="s">
        <v>109</v>
      </c>
      <c r="K16" s="259"/>
      <c r="L16" s="245" t="s">
        <v>78</v>
      </c>
      <c r="M16" s="259" t="s">
        <v>127</v>
      </c>
      <c r="N16" s="259"/>
      <c r="O16" s="260"/>
      <c r="P16" s="260"/>
      <c r="Q16" s="260"/>
      <c r="R16" s="260"/>
      <c r="S16" s="260"/>
      <c r="T16" s="260"/>
      <c r="U16" s="260"/>
      <c r="V16" s="260"/>
      <c r="W16" s="260"/>
      <c r="X16" s="306"/>
      <c r="Y16" s="315"/>
      <c r="Z16" s="317"/>
      <c r="AA16" s="317"/>
      <c r="AB16" s="323"/>
      <c r="AC16" s="315"/>
      <c r="AD16" s="317"/>
      <c r="AE16" s="317"/>
      <c r="AF16" s="323"/>
    </row>
    <row r="17" spans="1:32" s="19" customFormat="1" ht="18.75" customHeight="1">
      <c r="A17" s="174"/>
      <c r="B17" s="183"/>
      <c r="C17" s="188"/>
      <c r="D17" s="196"/>
      <c r="E17" s="202"/>
      <c r="F17" s="196"/>
      <c r="G17" s="213"/>
      <c r="H17" s="224"/>
      <c r="I17" s="245"/>
      <c r="J17" s="259"/>
      <c r="K17" s="259"/>
      <c r="L17" s="245"/>
      <c r="M17" s="259"/>
      <c r="N17" s="259"/>
      <c r="O17" s="257"/>
      <c r="P17" s="257"/>
      <c r="Q17" s="257"/>
      <c r="R17" s="257"/>
      <c r="S17" s="257"/>
      <c r="T17" s="257"/>
      <c r="U17" s="257"/>
      <c r="V17" s="257"/>
      <c r="W17" s="257"/>
      <c r="X17" s="307"/>
      <c r="Y17" s="315"/>
      <c r="Z17" s="317"/>
      <c r="AA17" s="317"/>
      <c r="AB17" s="323"/>
      <c r="AC17" s="315"/>
      <c r="AD17" s="317"/>
      <c r="AE17" s="317"/>
      <c r="AF17" s="323"/>
    </row>
    <row r="18" spans="1:32" s="19" customFormat="1" ht="18.75" customHeight="1">
      <c r="A18" s="174"/>
      <c r="B18" s="183"/>
      <c r="C18" s="188"/>
      <c r="D18" s="196"/>
      <c r="E18" s="202"/>
      <c r="F18" s="196"/>
      <c r="G18" s="213"/>
      <c r="H18" s="224" t="s">
        <v>138</v>
      </c>
      <c r="I18" s="245" t="s">
        <v>78</v>
      </c>
      <c r="J18" s="259" t="s">
        <v>109</v>
      </c>
      <c r="K18" s="259"/>
      <c r="L18" s="245" t="s">
        <v>78</v>
      </c>
      <c r="M18" s="259" t="s">
        <v>127</v>
      </c>
      <c r="N18" s="259"/>
      <c r="O18" s="260"/>
      <c r="P18" s="260"/>
      <c r="Q18" s="260"/>
      <c r="R18" s="260"/>
      <c r="S18" s="260"/>
      <c r="T18" s="260"/>
      <c r="U18" s="260"/>
      <c r="V18" s="260"/>
      <c r="W18" s="260"/>
      <c r="X18" s="306"/>
      <c r="Y18" s="315"/>
      <c r="Z18" s="317"/>
      <c r="AA18" s="317"/>
      <c r="AB18" s="323"/>
      <c r="AC18" s="315"/>
      <c r="AD18" s="317"/>
      <c r="AE18" s="317"/>
      <c r="AF18" s="323"/>
    </row>
    <row r="19" spans="1:32" s="19" customFormat="1" ht="18.75" customHeight="1">
      <c r="A19" s="174"/>
      <c r="B19" s="183"/>
      <c r="C19" s="188"/>
      <c r="D19" s="196"/>
      <c r="E19" s="202"/>
      <c r="F19" s="196"/>
      <c r="G19" s="213"/>
      <c r="H19" s="224"/>
      <c r="I19" s="245"/>
      <c r="J19" s="259"/>
      <c r="K19" s="259"/>
      <c r="L19" s="245"/>
      <c r="M19" s="259"/>
      <c r="N19" s="259"/>
      <c r="O19" s="257"/>
      <c r="P19" s="257"/>
      <c r="Q19" s="257"/>
      <c r="R19" s="257"/>
      <c r="S19" s="257"/>
      <c r="T19" s="257"/>
      <c r="U19" s="257"/>
      <c r="V19" s="257"/>
      <c r="W19" s="257"/>
      <c r="X19" s="307"/>
      <c r="Y19" s="315"/>
      <c r="Z19" s="317"/>
      <c r="AA19" s="317"/>
      <c r="AB19" s="323"/>
      <c r="AC19" s="315"/>
      <c r="AD19" s="317"/>
      <c r="AE19" s="317"/>
      <c r="AF19" s="323"/>
    </row>
    <row r="20" spans="1:32" s="19" customFormat="1" ht="18.75" customHeight="1">
      <c r="A20" s="174"/>
      <c r="B20" s="183"/>
      <c r="C20" s="188"/>
      <c r="D20" s="196"/>
      <c r="E20" s="202"/>
      <c r="F20" s="196"/>
      <c r="G20" s="213"/>
      <c r="H20" s="224" t="s">
        <v>103</v>
      </c>
      <c r="I20" s="245" t="s">
        <v>78</v>
      </c>
      <c r="J20" s="259" t="s">
        <v>109</v>
      </c>
      <c r="K20" s="259"/>
      <c r="L20" s="245" t="s">
        <v>78</v>
      </c>
      <c r="M20" s="259" t="s">
        <v>127</v>
      </c>
      <c r="N20" s="259"/>
      <c r="O20" s="260"/>
      <c r="P20" s="260"/>
      <c r="Q20" s="260"/>
      <c r="R20" s="260"/>
      <c r="S20" s="260"/>
      <c r="T20" s="260"/>
      <c r="U20" s="260"/>
      <c r="V20" s="260"/>
      <c r="W20" s="260"/>
      <c r="X20" s="306"/>
      <c r="Y20" s="315"/>
      <c r="Z20" s="317"/>
      <c r="AA20" s="317"/>
      <c r="AB20" s="323"/>
      <c r="AC20" s="315"/>
      <c r="AD20" s="317"/>
      <c r="AE20" s="317"/>
      <c r="AF20" s="323"/>
    </row>
    <row r="21" spans="1:32" s="19" customFormat="1" ht="18.75" customHeight="1">
      <c r="A21" s="174"/>
      <c r="B21" s="183"/>
      <c r="C21" s="188"/>
      <c r="D21" s="196"/>
      <c r="E21" s="202"/>
      <c r="F21" s="196"/>
      <c r="G21" s="213"/>
      <c r="H21" s="224"/>
      <c r="I21" s="245"/>
      <c r="J21" s="259"/>
      <c r="K21" s="259"/>
      <c r="L21" s="245"/>
      <c r="M21" s="259"/>
      <c r="N21" s="259"/>
      <c r="O21" s="257"/>
      <c r="P21" s="257"/>
      <c r="Q21" s="257"/>
      <c r="R21" s="257"/>
      <c r="S21" s="257"/>
      <c r="T21" s="257"/>
      <c r="U21" s="257"/>
      <c r="V21" s="257"/>
      <c r="W21" s="257"/>
      <c r="X21" s="307"/>
      <c r="Y21" s="315"/>
      <c r="Z21" s="317"/>
      <c r="AA21" s="317"/>
      <c r="AB21" s="323"/>
      <c r="AC21" s="315"/>
      <c r="AD21" s="317"/>
      <c r="AE21" s="317"/>
      <c r="AF21" s="323"/>
    </row>
    <row r="22" spans="1:32" s="19" customFormat="1" ht="18.75" customHeight="1">
      <c r="A22" s="174"/>
      <c r="B22" s="183"/>
      <c r="C22" s="188"/>
      <c r="D22" s="196"/>
      <c r="E22" s="202"/>
      <c r="F22" s="196"/>
      <c r="G22" s="213"/>
      <c r="H22" s="224" t="s">
        <v>144</v>
      </c>
      <c r="I22" s="245" t="s">
        <v>78</v>
      </c>
      <c r="J22" s="259" t="s">
        <v>109</v>
      </c>
      <c r="K22" s="259"/>
      <c r="L22" s="245" t="s">
        <v>78</v>
      </c>
      <c r="M22" s="259" t="s">
        <v>127</v>
      </c>
      <c r="N22" s="259"/>
      <c r="O22" s="260"/>
      <c r="P22" s="260"/>
      <c r="Q22" s="260"/>
      <c r="R22" s="260"/>
      <c r="S22" s="260"/>
      <c r="T22" s="260"/>
      <c r="U22" s="260"/>
      <c r="V22" s="260"/>
      <c r="W22" s="260"/>
      <c r="X22" s="306"/>
      <c r="Y22" s="315"/>
      <c r="Z22" s="317"/>
      <c r="AA22" s="317"/>
      <c r="AB22" s="323"/>
      <c r="AC22" s="315"/>
      <c r="AD22" s="317"/>
      <c r="AE22" s="317"/>
      <c r="AF22" s="323"/>
    </row>
    <row r="23" spans="1:32" s="19" customFormat="1" ht="18.75" customHeight="1">
      <c r="A23" s="174"/>
      <c r="B23" s="183"/>
      <c r="C23" s="188"/>
      <c r="D23" s="196"/>
      <c r="E23" s="202"/>
      <c r="F23" s="196"/>
      <c r="G23" s="213"/>
      <c r="H23" s="224"/>
      <c r="I23" s="245"/>
      <c r="J23" s="259"/>
      <c r="K23" s="259"/>
      <c r="L23" s="245"/>
      <c r="M23" s="259"/>
      <c r="N23" s="259"/>
      <c r="O23" s="257"/>
      <c r="P23" s="257"/>
      <c r="Q23" s="257"/>
      <c r="R23" s="257"/>
      <c r="S23" s="257"/>
      <c r="T23" s="257"/>
      <c r="U23" s="257"/>
      <c r="V23" s="257"/>
      <c r="W23" s="257"/>
      <c r="X23" s="307"/>
      <c r="Y23" s="315"/>
      <c r="Z23" s="317"/>
      <c r="AA23" s="317"/>
      <c r="AB23" s="323"/>
      <c r="AC23" s="315"/>
      <c r="AD23" s="317"/>
      <c r="AE23" s="317"/>
      <c r="AF23" s="323"/>
    </row>
    <row r="24" spans="1:32" s="19" customFormat="1" ht="18.75" customHeight="1">
      <c r="A24" s="175" t="s">
        <v>78</v>
      </c>
      <c r="B24" s="183">
        <v>78</v>
      </c>
      <c r="C24" s="188" t="s">
        <v>91</v>
      </c>
      <c r="D24" s="175" t="s">
        <v>78</v>
      </c>
      <c r="E24" s="202" t="s">
        <v>142</v>
      </c>
      <c r="F24" s="196"/>
      <c r="G24" s="213"/>
      <c r="H24" s="226" t="s">
        <v>15</v>
      </c>
      <c r="I24" s="243" t="s">
        <v>78</v>
      </c>
      <c r="J24" s="258" t="s">
        <v>109</v>
      </c>
      <c r="K24" s="268"/>
      <c r="L24" s="246" t="s">
        <v>78</v>
      </c>
      <c r="M24" s="258" t="s">
        <v>127</v>
      </c>
      <c r="N24" s="280"/>
      <c r="O24" s="280"/>
      <c r="P24" s="280"/>
      <c r="Q24" s="280"/>
      <c r="R24" s="280"/>
      <c r="S24" s="280"/>
      <c r="T24" s="280"/>
      <c r="U24" s="280"/>
      <c r="V24" s="280"/>
      <c r="W24" s="280"/>
      <c r="X24" s="308"/>
      <c r="Y24" s="315"/>
      <c r="Z24" s="317"/>
      <c r="AA24" s="317"/>
      <c r="AB24" s="323"/>
      <c r="AC24" s="315"/>
      <c r="AD24" s="317"/>
      <c r="AE24" s="317"/>
      <c r="AF24" s="323"/>
    </row>
    <row r="25" spans="1:32" s="19" customFormat="1" ht="18.75" customHeight="1">
      <c r="A25" s="174"/>
      <c r="B25" s="183"/>
      <c r="C25" s="188"/>
      <c r="D25" s="175" t="s">
        <v>78</v>
      </c>
      <c r="E25" s="202" t="s">
        <v>82</v>
      </c>
      <c r="F25" s="196"/>
      <c r="G25" s="213"/>
      <c r="H25" s="227" t="s">
        <v>101</v>
      </c>
      <c r="I25" s="239" t="s">
        <v>78</v>
      </c>
      <c r="J25" s="257" t="s">
        <v>109</v>
      </c>
      <c r="K25" s="257"/>
      <c r="L25" s="246" t="s">
        <v>78</v>
      </c>
      <c r="M25" s="257" t="s">
        <v>121</v>
      </c>
      <c r="N25" s="258"/>
      <c r="O25" s="239" t="s">
        <v>78</v>
      </c>
      <c r="P25" s="258" t="s">
        <v>148</v>
      </c>
      <c r="Q25" s="280"/>
      <c r="R25" s="280"/>
      <c r="S25" s="280"/>
      <c r="T25" s="280"/>
      <c r="U25" s="280"/>
      <c r="V25" s="280"/>
      <c r="W25" s="280"/>
      <c r="X25" s="308"/>
      <c r="Y25" s="315"/>
      <c r="Z25" s="317"/>
      <c r="AA25" s="317"/>
      <c r="AB25" s="323"/>
      <c r="AC25" s="315"/>
      <c r="AD25" s="317"/>
      <c r="AE25" s="317"/>
      <c r="AF25" s="323"/>
    </row>
    <row r="26" spans="1:32" s="19" customFormat="1" ht="18.75" customHeight="1">
      <c r="A26" s="174"/>
      <c r="B26" s="183"/>
      <c r="C26" s="188"/>
      <c r="D26" s="175" t="s">
        <v>78</v>
      </c>
      <c r="E26" s="202" t="s">
        <v>160</v>
      </c>
      <c r="F26" s="196"/>
      <c r="G26" s="213"/>
      <c r="H26" s="227" t="s">
        <v>151</v>
      </c>
      <c r="I26" s="244" t="s">
        <v>78</v>
      </c>
      <c r="J26" s="258" t="s">
        <v>109</v>
      </c>
      <c r="K26" s="268"/>
      <c r="L26" s="239" t="s">
        <v>78</v>
      </c>
      <c r="M26" s="258" t="s">
        <v>127</v>
      </c>
      <c r="N26" s="280"/>
      <c r="O26" s="280"/>
      <c r="P26" s="280"/>
      <c r="Q26" s="280"/>
      <c r="R26" s="280"/>
      <c r="S26" s="280"/>
      <c r="T26" s="280"/>
      <c r="U26" s="280"/>
      <c r="V26" s="280"/>
      <c r="W26" s="280"/>
      <c r="X26" s="308"/>
      <c r="Y26" s="315"/>
      <c r="Z26" s="317"/>
      <c r="AA26" s="317"/>
      <c r="AB26" s="323"/>
      <c r="AC26" s="315"/>
      <c r="AD26" s="317"/>
      <c r="AE26" s="317"/>
      <c r="AF26" s="323"/>
    </row>
    <row r="27" spans="1:32" s="19" customFormat="1" ht="18.75" customHeight="1">
      <c r="A27" s="174"/>
      <c r="B27" s="183"/>
      <c r="C27" s="188"/>
      <c r="D27" s="196"/>
      <c r="E27" s="202"/>
      <c r="F27" s="196"/>
      <c r="G27" s="213"/>
      <c r="H27" s="226" t="s">
        <v>143</v>
      </c>
      <c r="I27" s="244" t="s">
        <v>78</v>
      </c>
      <c r="J27" s="258" t="s">
        <v>109</v>
      </c>
      <c r="K27" s="268"/>
      <c r="L27" s="246" t="s">
        <v>78</v>
      </c>
      <c r="M27" s="258" t="s">
        <v>127</v>
      </c>
      <c r="N27" s="280"/>
      <c r="O27" s="280"/>
      <c r="P27" s="280"/>
      <c r="Q27" s="280"/>
      <c r="R27" s="280"/>
      <c r="S27" s="280"/>
      <c r="T27" s="280"/>
      <c r="U27" s="280"/>
      <c r="V27" s="280"/>
      <c r="W27" s="280"/>
      <c r="X27" s="308"/>
      <c r="Y27" s="239"/>
      <c r="Z27" s="193"/>
      <c r="AA27" s="317"/>
      <c r="AB27" s="323"/>
      <c r="AC27" s="239"/>
      <c r="AD27" s="193"/>
      <c r="AE27" s="317"/>
      <c r="AF27" s="323"/>
    </row>
    <row r="28" spans="1:32" s="19" customFormat="1" ht="18.75" customHeight="1">
      <c r="A28" s="175"/>
      <c r="B28" s="183"/>
      <c r="C28" s="188"/>
      <c r="D28" s="175"/>
      <c r="E28" s="202"/>
      <c r="F28" s="196"/>
      <c r="G28" s="213"/>
      <c r="H28" s="227" t="s">
        <v>44</v>
      </c>
      <c r="I28" s="244" t="s">
        <v>78</v>
      </c>
      <c r="J28" s="258" t="s">
        <v>109</v>
      </c>
      <c r="K28" s="258"/>
      <c r="L28" s="276" t="s">
        <v>78</v>
      </c>
      <c r="M28" s="258" t="s">
        <v>153</v>
      </c>
      <c r="N28" s="258"/>
      <c r="O28" s="239" t="s">
        <v>78</v>
      </c>
      <c r="P28" s="258" t="s">
        <v>90</v>
      </c>
      <c r="Q28" s="280"/>
      <c r="R28" s="280"/>
      <c r="S28" s="280"/>
      <c r="T28" s="280"/>
      <c r="U28" s="280"/>
      <c r="V28" s="280"/>
      <c r="W28" s="280"/>
      <c r="X28" s="308"/>
      <c r="Y28" s="315"/>
      <c r="Z28" s="317"/>
      <c r="AA28" s="317"/>
      <c r="AB28" s="323"/>
      <c r="AC28" s="315"/>
      <c r="AD28" s="317"/>
      <c r="AE28" s="317"/>
      <c r="AF28" s="323"/>
    </row>
    <row r="29" spans="1:32" s="19" customFormat="1" ht="18.75" customHeight="1">
      <c r="A29" s="174"/>
      <c r="B29" s="183"/>
      <c r="C29" s="188"/>
      <c r="D29" s="175"/>
      <c r="E29" s="202"/>
      <c r="F29" s="196"/>
      <c r="G29" s="213"/>
      <c r="H29" s="227" t="s">
        <v>154</v>
      </c>
      <c r="I29" s="244" t="s">
        <v>78</v>
      </c>
      <c r="J29" s="258" t="s">
        <v>109</v>
      </c>
      <c r="K29" s="258"/>
      <c r="L29" s="276" t="s">
        <v>78</v>
      </c>
      <c r="M29" s="258" t="s">
        <v>156</v>
      </c>
      <c r="N29" s="288"/>
      <c r="O29" s="288"/>
      <c r="P29" s="239" t="s">
        <v>78</v>
      </c>
      <c r="Q29" s="258" t="s">
        <v>158</v>
      </c>
      <c r="R29" s="288"/>
      <c r="S29" s="288"/>
      <c r="T29" s="288"/>
      <c r="U29" s="288"/>
      <c r="V29" s="288"/>
      <c r="W29" s="288"/>
      <c r="X29" s="309"/>
      <c r="Y29" s="315"/>
      <c r="Z29" s="317"/>
      <c r="AA29" s="317"/>
      <c r="AB29" s="323"/>
      <c r="AC29" s="315"/>
      <c r="AD29" s="317"/>
      <c r="AE29" s="317"/>
      <c r="AF29" s="323"/>
    </row>
    <row r="30" spans="1:32" s="19" customFormat="1" ht="18.75" customHeight="1">
      <c r="A30" s="174"/>
      <c r="B30" s="183"/>
      <c r="C30" s="188"/>
      <c r="D30" s="175"/>
      <c r="E30" s="202"/>
      <c r="F30" s="196"/>
      <c r="G30" s="213"/>
      <c r="H30" s="225" t="s">
        <v>47</v>
      </c>
      <c r="I30" s="244" t="s">
        <v>78</v>
      </c>
      <c r="J30" s="258" t="s">
        <v>109</v>
      </c>
      <c r="K30" s="268"/>
      <c r="L30" s="246" t="s">
        <v>78</v>
      </c>
      <c r="M30" s="258" t="s">
        <v>127</v>
      </c>
      <c r="N30" s="280"/>
      <c r="O30" s="280"/>
      <c r="P30" s="280"/>
      <c r="Q30" s="280"/>
      <c r="R30" s="280"/>
      <c r="S30" s="280"/>
      <c r="T30" s="280"/>
      <c r="U30" s="280"/>
      <c r="V30" s="280"/>
      <c r="W30" s="280"/>
      <c r="X30" s="308"/>
      <c r="Y30" s="315"/>
      <c r="Z30" s="317"/>
      <c r="AA30" s="317"/>
      <c r="AB30" s="323"/>
      <c r="AC30" s="315"/>
      <c r="AD30" s="317"/>
      <c r="AE30" s="317"/>
      <c r="AF30" s="323"/>
    </row>
    <row r="31" spans="1:32" s="19" customFormat="1" ht="18.75" customHeight="1">
      <c r="A31" s="174"/>
      <c r="B31" s="183"/>
      <c r="C31" s="188"/>
      <c r="D31" s="196"/>
      <c r="E31" s="202"/>
      <c r="F31" s="196"/>
      <c r="G31" s="213"/>
      <c r="H31" s="226" t="s">
        <v>162</v>
      </c>
      <c r="I31" s="244" t="s">
        <v>78</v>
      </c>
      <c r="J31" s="258" t="s">
        <v>109</v>
      </c>
      <c r="K31" s="268"/>
      <c r="L31" s="239" t="s">
        <v>78</v>
      </c>
      <c r="M31" s="258" t="s">
        <v>127</v>
      </c>
      <c r="N31" s="280"/>
      <c r="O31" s="280"/>
      <c r="P31" s="280"/>
      <c r="Q31" s="280"/>
      <c r="R31" s="280"/>
      <c r="S31" s="280"/>
      <c r="T31" s="280"/>
      <c r="U31" s="280"/>
      <c r="V31" s="280"/>
      <c r="W31" s="280"/>
      <c r="X31" s="308"/>
      <c r="Y31" s="315"/>
      <c r="Z31" s="317"/>
      <c r="AA31" s="317"/>
      <c r="AB31" s="323"/>
      <c r="AC31" s="315"/>
      <c r="AD31" s="317"/>
      <c r="AE31" s="317"/>
      <c r="AF31" s="323"/>
    </row>
    <row r="32" spans="1:32" s="19" customFormat="1" ht="18.75" customHeight="1">
      <c r="A32" s="174"/>
      <c r="B32" s="183"/>
      <c r="C32" s="188"/>
      <c r="D32" s="196"/>
      <c r="E32" s="202"/>
      <c r="F32" s="196"/>
      <c r="G32" s="213"/>
      <c r="H32" s="225" t="s">
        <v>164</v>
      </c>
      <c r="I32" s="243" t="s">
        <v>78</v>
      </c>
      <c r="J32" s="258" t="s">
        <v>109</v>
      </c>
      <c r="K32" s="268"/>
      <c r="L32" s="246" t="s">
        <v>78</v>
      </c>
      <c r="M32" s="258" t="s">
        <v>127</v>
      </c>
      <c r="N32" s="280"/>
      <c r="O32" s="280"/>
      <c r="P32" s="280"/>
      <c r="Q32" s="280"/>
      <c r="R32" s="280"/>
      <c r="S32" s="280"/>
      <c r="T32" s="280"/>
      <c r="U32" s="280"/>
      <c r="V32" s="280"/>
      <c r="W32" s="280"/>
      <c r="X32" s="308"/>
      <c r="Y32" s="315"/>
      <c r="Z32" s="317"/>
      <c r="AA32" s="317"/>
      <c r="AB32" s="323"/>
      <c r="AC32" s="315"/>
      <c r="AD32" s="317"/>
      <c r="AE32" s="317"/>
      <c r="AF32" s="323"/>
    </row>
    <row r="33" spans="1:32" s="19" customFormat="1" ht="18.75" customHeight="1">
      <c r="A33" s="174"/>
      <c r="B33" s="183"/>
      <c r="C33" s="188"/>
      <c r="D33" s="196"/>
      <c r="E33" s="202"/>
      <c r="F33" s="196"/>
      <c r="G33" s="213"/>
      <c r="H33" s="228" t="s">
        <v>165</v>
      </c>
      <c r="I33" s="246" t="s">
        <v>78</v>
      </c>
      <c r="J33" s="258" t="s">
        <v>109</v>
      </c>
      <c r="K33" s="268"/>
      <c r="L33" s="277" t="s">
        <v>78</v>
      </c>
      <c r="M33" s="258" t="s">
        <v>127</v>
      </c>
      <c r="N33" s="280"/>
      <c r="O33" s="280"/>
      <c r="P33" s="280"/>
      <c r="Q33" s="280"/>
      <c r="R33" s="280"/>
      <c r="S33" s="280"/>
      <c r="T33" s="280"/>
      <c r="U33" s="280"/>
      <c r="V33" s="280"/>
      <c r="W33" s="280"/>
      <c r="X33" s="308"/>
      <c r="Y33" s="315"/>
      <c r="Z33" s="317"/>
      <c r="AA33" s="317"/>
      <c r="AB33" s="323"/>
      <c r="AC33" s="315"/>
      <c r="AD33" s="317"/>
      <c r="AE33" s="317"/>
      <c r="AF33" s="323"/>
    </row>
    <row r="34" spans="1:32" s="19" customFormat="1" ht="18.75" customHeight="1">
      <c r="A34" s="174"/>
      <c r="B34" s="183"/>
      <c r="C34" s="188"/>
      <c r="D34" s="196"/>
      <c r="E34" s="202"/>
      <c r="F34" s="196"/>
      <c r="G34" s="213"/>
      <c r="H34" s="227" t="s">
        <v>167</v>
      </c>
      <c r="I34" s="243" t="s">
        <v>78</v>
      </c>
      <c r="J34" s="258" t="s">
        <v>109</v>
      </c>
      <c r="K34" s="268"/>
      <c r="L34" s="277" t="s">
        <v>78</v>
      </c>
      <c r="M34" s="258" t="s">
        <v>127</v>
      </c>
      <c r="N34" s="280"/>
      <c r="O34" s="280"/>
      <c r="P34" s="280"/>
      <c r="Q34" s="280"/>
      <c r="R34" s="280"/>
      <c r="S34" s="280"/>
      <c r="T34" s="280"/>
      <c r="U34" s="280"/>
      <c r="V34" s="280"/>
      <c r="W34" s="280"/>
      <c r="X34" s="308"/>
      <c r="Y34" s="315"/>
      <c r="Z34" s="317"/>
      <c r="AA34" s="317"/>
      <c r="AB34" s="323"/>
      <c r="AC34" s="315"/>
      <c r="AD34" s="317"/>
      <c r="AE34" s="317"/>
      <c r="AF34" s="323"/>
    </row>
    <row r="35" spans="1:32" s="19" customFormat="1" ht="18.75" customHeight="1">
      <c r="A35" s="174"/>
      <c r="B35" s="183"/>
      <c r="C35" s="188"/>
      <c r="D35" s="196"/>
      <c r="E35" s="202"/>
      <c r="F35" s="196"/>
      <c r="G35" s="213"/>
      <c r="H35" s="227" t="s">
        <v>102</v>
      </c>
      <c r="I35" s="239" t="s">
        <v>78</v>
      </c>
      <c r="J35" s="258" t="s">
        <v>109</v>
      </c>
      <c r="K35" s="268"/>
      <c r="L35" s="277" t="s">
        <v>78</v>
      </c>
      <c r="M35" s="258" t="s">
        <v>127</v>
      </c>
      <c r="N35" s="280"/>
      <c r="O35" s="280"/>
      <c r="P35" s="280"/>
      <c r="Q35" s="280"/>
      <c r="R35" s="280"/>
      <c r="S35" s="280"/>
      <c r="T35" s="280"/>
      <c r="U35" s="280"/>
      <c r="V35" s="280"/>
      <c r="W35" s="280"/>
      <c r="X35" s="308"/>
      <c r="Y35" s="315"/>
      <c r="Z35" s="317"/>
      <c r="AA35" s="317"/>
      <c r="AB35" s="323"/>
      <c r="AC35" s="315"/>
      <c r="AD35" s="317"/>
      <c r="AE35" s="317"/>
      <c r="AF35" s="323"/>
    </row>
    <row r="36" spans="1:32" s="19" customFormat="1" ht="18.75" customHeight="1">
      <c r="A36" s="174"/>
      <c r="B36" s="183"/>
      <c r="C36" s="188"/>
      <c r="D36" s="196"/>
      <c r="E36" s="202"/>
      <c r="F36" s="196"/>
      <c r="G36" s="213"/>
      <c r="H36" s="229" t="s">
        <v>70</v>
      </c>
      <c r="I36" s="244" t="s">
        <v>78</v>
      </c>
      <c r="J36" s="260" t="s">
        <v>109</v>
      </c>
      <c r="K36" s="259"/>
      <c r="L36" s="276" t="s">
        <v>78</v>
      </c>
      <c r="M36" s="260" t="s">
        <v>168</v>
      </c>
      <c r="N36" s="259"/>
      <c r="O36" s="259"/>
      <c r="P36" s="259"/>
      <c r="Q36" s="259"/>
      <c r="R36" s="276" t="s">
        <v>78</v>
      </c>
      <c r="S36" s="260" t="s">
        <v>172</v>
      </c>
      <c r="T36" s="260"/>
      <c r="U36" s="259"/>
      <c r="V36" s="259"/>
      <c r="W36" s="259"/>
      <c r="X36" s="304"/>
      <c r="Y36" s="315"/>
      <c r="Z36" s="317"/>
      <c r="AA36" s="317"/>
      <c r="AB36" s="323"/>
      <c r="AC36" s="315"/>
      <c r="AD36" s="317"/>
      <c r="AE36" s="317"/>
      <c r="AF36" s="323"/>
    </row>
    <row r="37" spans="1:32" s="19" customFormat="1" ht="18.75" customHeight="1">
      <c r="A37" s="174"/>
      <c r="B37" s="183"/>
      <c r="C37" s="188"/>
      <c r="D37" s="196"/>
      <c r="E37" s="202"/>
      <c r="F37" s="196"/>
      <c r="G37" s="213"/>
      <c r="H37" s="229"/>
      <c r="I37" s="175" t="s">
        <v>78</v>
      </c>
      <c r="J37" s="166" t="s">
        <v>173</v>
      </c>
      <c r="K37" s="167"/>
      <c r="L37" s="167"/>
      <c r="M37" s="167"/>
      <c r="N37" s="167"/>
      <c r="O37" s="239" t="s">
        <v>78</v>
      </c>
      <c r="P37" s="295" t="s">
        <v>73</v>
      </c>
      <c r="Q37" s="167"/>
      <c r="R37" s="167"/>
      <c r="S37" s="167"/>
      <c r="T37" s="167"/>
      <c r="U37" s="239" t="s">
        <v>78</v>
      </c>
      <c r="V37" s="295" t="s">
        <v>176</v>
      </c>
      <c r="W37" s="167"/>
      <c r="X37" s="310"/>
      <c r="Y37" s="167"/>
      <c r="Z37" s="317"/>
      <c r="AA37" s="317"/>
      <c r="AB37" s="323"/>
      <c r="AC37" s="315"/>
      <c r="AD37" s="317"/>
      <c r="AE37" s="317"/>
      <c r="AF37" s="323"/>
    </row>
    <row r="38" spans="1:32" s="19" customFormat="1" ht="24" customHeight="1">
      <c r="A38" s="174"/>
      <c r="B38" s="183"/>
      <c r="C38" s="188"/>
      <c r="D38" s="196"/>
      <c r="E38" s="202"/>
      <c r="F38" s="196"/>
      <c r="G38" s="213"/>
      <c r="H38" s="229"/>
      <c r="I38" s="247" t="s">
        <v>78</v>
      </c>
      <c r="J38" s="261" t="s">
        <v>180</v>
      </c>
      <c r="K38" s="269"/>
      <c r="L38" s="269"/>
      <c r="M38" s="269"/>
      <c r="N38" s="269"/>
      <c r="O38" s="294" t="s">
        <v>78</v>
      </c>
      <c r="P38" s="261" t="s">
        <v>184</v>
      </c>
      <c r="Q38" s="296"/>
      <c r="R38" s="269"/>
      <c r="S38" s="269"/>
      <c r="T38" s="269"/>
      <c r="U38" s="269"/>
      <c r="V38" s="269"/>
      <c r="W38" s="269"/>
      <c r="X38" s="302"/>
      <c r="Y38" s="315"/>
      <c r="Z38" s="317"/>
      <c r="AA38" s="317"/>
      <c r="AB38" s="323"/>
      <c r="AC38" s="315"/>
      <c r="AD38" s="317"/>
      <c r="AE38" s="317"/>
      <c r="AF38" s="323"/>
    </row>
    <row r="39" spans="1:32" s="19" customFormat="1" ht="18.75" customHeight="1">
      <c r="A39" s="174"/>
      <c r="B39" s="183"/>
      <c r="C39" s="188"/>
      <c r="D39" s="196"/>
      <c r="E39" s="202"/>
      <c r="F39" s="196"/>
      <c r="G39" s="214"/>
      <c r="H39" s="230" t="s">
        <v>484</v>
      </c>
      <c r="I39" s="248" t="s">
        <v>78</v>
      </c>
      <c r="J39" s="262" t="s">
        <v>109</v>
      </c>
      <c r="K39" s="262"/>
      <c r="L39" s="166"/>
      <c r="M39" s="284" t="s">
        <v>78</v>
      </c>
      <c r="N39" s="262" t="s">
        <v>903</v>
      </c>
      <c r="O39" s="262"/>
      <c r="P39" s="262"/>
      <c r="Q39" s="284" t="s">
        <v>78</v>
      </c>
      <c r="R39" s="262" t="s">
        <v>735</v>
      </c>
      <c r="S39" s="262"/>
      <c r="T39" s="166"/>
      <c r="U39" s="166"/>
      <c r="V39" s="262"/>
      <c r="W39" s="299"/>
      <c r="X39" s="311"/>
      <c r="Y39" s="317"/>
      <c r="Z39" s="317"/>
      <c r="AA39" s="317"/>
      <c r="AB39" s="323"/>
      <c r="AC39" s="315"/>
      <c r="AD39" s="317"/>
      <c r="AE39" s="317"/>
      <c r="AF39" s="323"/>
    </row>
    <row r="40" spans="1:32" s="19" customFormat="1" ht="18.75" customHeight="1">
      <c r="A40" s="176"/>
      <c r="B40" s="184"/>
      <c r="C40" s="189"/>
      <c r="D40" s="197"/>
      <c r="E40" s="203"/>
      <c r="F40" s="198"/>
      <c r="G40" s="215"/>
      <c r="H40" s="231"/>
      <c r="I40" s="249" t="s">
        <v>78</v>
      </c>
      <c r="J40" s="255" t="s">
        <v>6</v>
      </c>
      <c r="K40" s="255"/>
      <c r="L40" s="278"/>
      <c r="M40" s="285" t="s">
        <v>78</v>
      </c>
      <c r="N40" s="289" t="s">
        <v>657</v>
      </c>
      <c r="O40" s="289"/>
      <c r="P40" s="289"/>
      <c r="Q40" s="285" t="s">
        <v>78</v>
      </c>
      <c r="R40" s="289" t="s">
        <v>904</v>
      </c>
      <c r="S40" s="289"/>
      <c r="T40" s="289"/>
      <c r="U40" s="285" t="s">
        <v>78</v>
      </c>
      <c r="V40" s="289" t="s">
        <v>902</v>
      </c>
      <c r="W40" s="300"/>
      <c r="X40" s="312"/>
      <c r="Y40" s="316"/>
      <c r="Z40" s="316"/>
      <c r="AA40" s="316"/>
      <c r="AB40" s="324"/>
      <c r="AC40" s="325"/>
      <c r="AD40" s="316"/>
      <c r="AE40" s="316"/>
      <c r="AF40" s="324"/>
    </row>
    <row r="41" spans="1:32" ht="20.25" customHeight="1"/>
    <row r="42" spans="1:32" ht="20.25" customHeight="1"/>
    <row r="43" spans="1:32" ht="20.25" customHeight="1"/>
    <row r="44" spans="1:32" ht="20.25" customHeight="1"/>
    <row r="45" spans="1:32" ht="20.25" customHeight="1"/>
    <row r="46" spans="1:32" ht="20.25" customHeight="1">
      <c r="A46" s="169" t="s">
        <v>186</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c r="AA46" s="169"/>
      <c r="AB46" s="169"/>
      <c r="AC46" s="169"/>
      <c r="AD46" s="169"/>
      <c r="AE46" s="169"/>
      <c r="AF46" s="169"/>
    </row>
    <row r="47" spans="1:32" ht="20.25" customHeight="1"/>
    <row r="48" spans="1:32" ht="30" customHeight="1">
      <c r="S48" s="170" t="s">
        <v>58</v>
      </c>
      <c r="T48" s="180"/>
      <c r="U48" s="180"/>
      <c r="V48" s="185"/>
      <c r="W48" s="170"/>
      <c r="X48" s="180"/>
      <c r="Y48" s="180"/>
      <c r="Z48" s="180"/>
      <c r="AA48" s="180"/>
      <c r="AB48" s="180"/>
      <c r="AC48" s="180"/>
      <c r="AD48" s="180"/>
      <c r="AE48" s="180"/>
      <c r="AF48" s="185"/>
    </row>
    <row r="49" spans="1:32" ht="20.25" customHeight="1">
      <c r="A49" s="177"/>
      <c r="B49" s="177"/>
      <c r="C49" s="190"/>
      <c r="D49" s="190"/>
      <c r="E49" s="190"/>
      <c r="F49" s="190"/>
      <c r="G49" s="216"/>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row>
    <row r="50" spans="1:32" ht="18" customHeight="1">
      <c r="A50" s="170" t="s">
        <v>59</v>
      </c>
      <c r="B50" s="180"/>
      <c r="C50" s="185"/>
      <c r="D50" s="170" t="s">
        <v>64</v>
      </c>
      <c r="E50" s="185"/>
      <c r="F50" s="206" t="s">
        <v>67</v>
      </c>
      <c r="G50" s="208"/>
      <c r="H50" s="170" t="s">
        <v>71</v>
      </c>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5"/>
    </row>
    <row r="51" spans="1:32" ht="18.75" customHeight="1">
      <c r="A51" s="171" t="s">
        <v>23</v>
      </c>
      <c r="B51" s="181"/>
      <c r="C51" s="182"/>
      <c r="D51" s="171"/>
      <c r="E51" s="199"/>
      <c r="F51" s="194"/>
      <c r="G51" s="209"/>
      <c r="H51" s="219" t="s">
        <v>38</v>
      </c>
      <c r="I51" s="250" t="s">
        <v>78</v>
      </c>
      <c r="J51" s="254" t="s">
        <v>79</v>
      </c>
      <c r="K51" s="254"/>
      <c r="L51" s="254"/>
      <c r="M51" s="286" t="s">
        <v>78</v>
      </c>
      <c r="N51" s="254" t="s">
        <v>85</v>
      </c>
      <c r="O51" s="254"/>
      <c r="P51" s="254"/>
      <c r="Q51" s="286" t="s">
        <v>78</v>
      </c>
      <c r="R51" s="254" t="s">
        <v>88</v>
      </c>
      <c r="S51" s="254"/>
      <c r="T51" s="254"/>
      <c r="U51" s="286" t="s">
        <v>78</v>
      </c>
      <c r="V51" s="254" t="s">
        <v>97</v>
      </c>
      <c r="W51" s="254"/>
      <c r="X51" s="254"/>
      <c r="Y51" s="254"/>
      <c r="Z51" s="254"/>
      <c r="AA51" s="254"/>
      <c r="AB51" s="254"/>
      <c r="AC51" s="254"/>
      <c r="AD51" s="254"/>
      <c r="AE51" s="254"/>
      <c r="AF51" s="211"/>
    </row>
    <row r="52" spans="1:32" ht="18.75" customHeight="1">
      <c r="A52" s="172"/>
      <c r="B52" s="177"/>
      <c r="C52" s="184"/>
      <c r="D52" s="172"/>
      <c r="E52" s="200"/>
      <c r="F52" s="197"/>
      <c r="G52" s="210"/>
      <c r="H52" s="220"/>
      <c r="I52" s="240" t="s">
        <v>78</v>
      </c>
      <c r="J52" s="255" t="s">
        <v>69</v>
      </c>
      <c r="K52" s="255"/>
      <c r="L52" s="255"/>
      <c r="M52" s="249" t="s">
        <v>78</v>
      </c>
      <c r="N52" s="255" t="s">
        <v>99</v>
      </c>
      <c r="O52" s="255"/>
      <c r="P52" s="255"/>
      <c r="Q52" s="249" t="s">
        <v>78</v>
      </c>
      <c r="R52" s="255" t="s">
        <v>66</v>
      </c>
      <c r="S52" s="255"/>
      <c r="T52" s="255"/>
      <c r="U52" s="249" t="s">
        <v>78</v>
      </c>
      <c r="V52" s="255" t="s">
        <v>37</v>
      </c>
      <c r="W52" s="255"/>
      <c r="X52" s="255"/>
      <c r="Y52" s="190"/>
      <c r="Z52" s="190"/>
      <c r="AA52" s="190"/>
      <c r="AB52" s="190"/>
      <c r="AC52" s="190"/>
      <c r="AD52" s="190"/>
      <c r="AE52" s="190"/>
      <c r="AF52" s="200"/>
    </row>
    <row r="53" spans="1:32" s="19" customFormat="1" ht="19.5" customHeight="1">
      <c r="A53" s="174"/>
      <c r="B53" s="183"/>
      <c r="C53" s="187"/>
      <c r="D53" s="195"/>
      <c r="E53" s="202"/>
      <c r="F53" s="196"/>
      <c r="G53" s="212"/>
      <c r="H53" s="232" t="s">
        <v>107</v>
      </c>
      <c r="I53" s="242" t="s">
        <v>78</v>
      </c>
      <c r="J53" s="257" t="s">
        <v>109</v>
      </c>
      <c r="K53" s="257"/>
      <c r="L53" s="274"/>
      <c r="M53" s="277" t="s">
        <v>78</v>
      </c>
      <c r="N53" s="257" t="s">
        <v>56</v>
      </c>
      <c r="O53" s="257"/>
      <c r="P53" s="274"/>
      <c r="Q53" s="277" t="s">
        <v>78</v>
      </c>
      <c r="R53" s="292" t="s">
        <v>111</v>
      </c>
      <c r="S53" s="292"/>
      <c r="T53" s="292"/>
      <c r="U53" s="269"/>
      <c r="V53" s="269"/>
      <c r="W53" s="269"/>
      <c r="X53" s="269"/>
      <c r="Y53" s="269"/>
      <c r="Z53" s="269"/>
      <c r="AA53" s="269"/>
      <c r="AB53" s="269"/>
      <c r="AC53" s="269"/>
      <c r="AD53" s="269"/>
      <c r="AE53" s="269"/>
      <c r="AF53" s="326"/>
    </row>
    <row r="54" spans="1:32" s="19" customFormat="1" ht="19.5" customHeight="1">
      <c r="A54" s="175"/>
      <c r="B54" s="183"/>
      <c r="C54" s="188"/>
      <c r="D54" s="175"/>
      <c r="E54" s="202"/>
      <c r="F54" s="196"/>
      <c r="G54" s="212"/>
      <c r="H54" s="233" t="s">
        <v>51</v>
      </c>
      <c r="I54" s="244" t="s">
        <v>78</v>
      </c>
      <c r="J54" s="263" t="s">
        <v>7</v>
      </c>
      <c r="K54" s="270"/>
      <c r="L54" s="279"/>
      <c r="M54" s="287" t="s">
        <v>78</v>
      </c>
      <c r="N54" s="263" t="s">
        <v>118</v>
      </c>
      <c r="O54" s="287"/>
      <c r="P54" s="263"/>
      <c r="Q54" s="297"/>
      <c r="R54" s="297"/>
      <c r="S54" s="297"/>
      <c r="T54" s="297"/>
      <c r="U54" s="297"/>
      <c r="V54" s="297"/>
      <c r="W54" s="297"/>
      <c r="X54" s="297"/>
      <c r="Y54" s="297"/>
      <c r="Z54" s="297"/>
      <c r="AA54" s="297"/>
      <c r="AB54" s="297"/>
      <c r="AC54" s="297"/>
      <c r="AD54" s="297"/>
      <c r="AE54" s="297"/>
      <c r="AF54" s="327"/>
    </row>
    <row r="55" spans="1:32" s="19" customFormat="1" ht="18.75" customHeight="1">
      <c r="A55" s="174"/>
      <c r="B55" s="183"/>
      <c r="C55" s="188"/>
      <c r="D55" s="175"/>
      <c r="E55" s="202"/>
      <c r="F55" s="196"/>
      <c r="G55" s="213"/>
      <c r="H55" s="232" t="s">
        <v>52</v>
      </c>
      <c r="I55" s="251" t="s">
        <v>78</v>
      </c>
      <c r="J55" s="257" t="s">
        <v>7</v>
      </c>
      <c r="K55" s="267"/>
      <c r="L55" s="274"/>
      <c r="M55" s="277" t="s">
        <v>78</v>
      </c>
      <c r="N55" s="257" t="s">
        <v>118</v>
      </c>
      <c r="O55" s="277"/>
      <c r="P55" s="257"/>
      <c r="Q55" s="269"/>
      <c r="R55" s="269"/>
      <c r="S55" s="269"/>
      <c r="T55" s="292"/>
      <c r="U55" s="292"/>
      <c r="V55" s="257"/>
      <c r="W55" s="257"/>
      <c r="X55" s="257"/>
      <c r="Y55" s="257"/>
      <c r="Z55" s="257"/>
      <c r="AA55" s="257"/>
      <c r="AB55" s="257"/>
      <c r="AC55" s="257"/>
      <c r="AD55" s="257"/>
      <c r="AE55" s="257"/>
      <c r="AF55" s="307"/>
    </row>
    <row r="56" spans="1:32" s="19" customFormat="1" ht="18.75" customHeight="1">
      <c r="A56" s="175"/>
      <c r="B56" s="183"/>
      <c r="C56" s="188"/>
      <c r="D56" s="175"/>
      <c r="E56" s="202"/>
      <c r="F56" s="196"/>
      <c r="G56" s="213"/>
      <c r="H56" s="228" t="s">
        <v>130</v>
      </c>
      <c r="I56" s="243" t="s">
        <v>78</v>
      </c>
      <c r="J56" s="258" t="s">
        <v>134</v>
      </c>
      <c r="K56" s="268"/>
      <c r="L56" s="280"/>
      <c r="M56" s="246" t="s">
        <v>78</v>
      </c>
      <c r="N56" s="258" t="s">
        <v>0</v>
      </c>
      <c r="O56" s="293"/>
      <c r="P56" s="293"/>
      <c r="Q56" s="293"/>
      <c r="R56" s="258"/>
      <c r="S56" s="258"/>
      <c r="T56" s="258"/>
      <c r="U56" s="258"/>
      <c r="V56" s="258"/>
      <c r="W56" s="258"/>
      <c r="X56" s="258"/>
      <c r="Y56" s="258"/>
      <c r="Z56" s="258"/>
      <c r="AA56" s="258"/>
      <c r="AB56" s="258"/>
      <c r="AC56" s="258"/>
      <c r="AD56" s="258"/>
      <c r="AE56" s="258"/>
      <c r="AF56" s="328"/>
    </row>
    <row r="57" spans="1:32" s="19" customFormat="1" ht="18.75" customHeight="1">
      <c r="A57" s="174"/>
      <c r="B57" s="183"/>
      <c r="C57" s="188"/>
      <c r="D57" s="196"/>
      <c r="E57" s="202"/>
      <c r="F57" s="196"/>
      <c r="G57" s="213"/>
      <c r="H57" s="234" t="s">
        <v>137</v>
      </c>
      <c r="I57" s="252" t="s">
        <v>78</v>
      </c>
      <c r="J57" s="259" t="s">
        <v>109</v>
      </c>
      <c r="K57" s="259"/>
      <c r="L57" s="281" t="s">
        <v>78</v>
      </c>
      <c r="M57" s="259" t="s">
        <v>127</v>
      </c>
      <c r="N57" s="259"/>
      <c r="O57" s="260"/>
      <c r="P57" s="260"/>
      <c r="Q57" s="260"/>
      <c r="R57" s="260"/>
      <c r="S57" s="260"/>
      <c r="T57" s="260"/>
      <c r="U57" s="260"/>
      <c r="V57" s="260"/>
      <c r="W57" s="260"/>
      <c r="X57" s="260"/>
      <c r="Y57" s="260"/>
      <c r="Z57" s="260"/>
      <c r="AA57" s="260"/>
      <c r="AB57" s="260"/>
      <c r="AC57" s="260"/>
      <c r="AD57" s="260"/>
      <c r="AE57" s="260"/>
      <c r="AF57" s="306"/>
    </row>
    <row r="58" spans="1:32" s="19" customFormat="1" ht="18.75" customHeight="1">
      <c r="A58" s="174"/>
      <c r="B58" s="183"/>
      <c r="C58" s="188"/>
      <c r="D58" s="196"/>
      <c r="E58" s="202"/>
      <c r="F58" s="196"/>
      <c r="G58" s="213"/>
      <c r="H58" s="234"/>
      <c r="I58" s="252"/>
      <c r="J58" s="259"/>
      <c r="K58" s="259"/>
      <c r="L58" s="281"/>
      <c r="M58" s="259"/>
      <c r="N58" s="259"/>
      <c r="O58" s="257"/>
      <c r="P58" s="257"/>
      <c r="Q58" s="257"/>
      <c r="R58" s="257"/>
      <c r="S58" s="257"/>
      <c r="T58" s="257"/>
      <c r="U58" s="257"/>
      <c r="V58" s="257"/>
      <c r="W58" s="257"/>
      <c r="X58" s="257"/>
      <c r="Y58" s="257"/>
      <c r="Z58" s="257"/>
      <c r="AA58" s="257"/>
      <c r="AB58" s="257"/>
      <c r="AC58" s="257"/>
      <c r="AD58" s="257"/>
      <c r="AE58" s="257"/>
      <c r="AF58" s="307"/>
    </row>
    <row r="59" spans="1:32" s="19" customFormat="1" ht="18.75" customHeight="1">
      <c r="A59" s="174"/>
      <c r="B59" s="183"/>
      <c r="C59" s="188"/>
      <c r="D59" s="196"/>
      <c r="E59" s="202"/>
      <c r="F59" s="196"/>
      <c r="G59" s="213"/>
      <c r="H59" s="234" t="s">
        <v>138</v>
      </c>
      <c r="I59" s="252" t="s">
        <v>78</v>
      </c>
      <c r="J59" s="259" t="s">
        <v>109</v>
      </c>
      <c r="K59" s="259"/>
      <c r="L59" s="281" t="s">
        <v>78</v>
      </c>
      <c r="M59" s="259" t="s">
        <v>127</v>
      </c>
      <c r="N59" s="259"/>
      <c r="O59" s="260"/>
      <c r="P59" s="260"/>
      <c r="Q59" s="260"/>
      <c r="R59" s="260"/>
      <c r="S59" s="260"/>
      <c r="T59" s="260"/>
      <c r="U59" s="260"/>
      <c r="V59" s="260"/>
      <c r="W59" s="260"/>
      <c r="X59" s="260"/>
      <c r="Y59" s="260"/>
      <c r="Z59" s="260"/>
      <c r="AA59" s="260"/>
      <c r="AB59" s="260"/>
      <c r="AC59" s="260"/>
      <c r="AD59" s="260"/>
      <c r="AE59" s="260"/>
      <c r="AF59" s="306"/>
    </row>
    <row r="60" spans="1:32" s="19" customFormat="1" ht="18.75" customHeight="1">
      <c r="A60" s="174"/>
      <c r="B60" s="183"/>
      <c r="C60" s="188"/>
      <c r="D60" s="196"/>
      <c r="E60" s="202"/>
      <c r="F60" s="196"/>
      <c r="G60" s="213"/>
      <c r="H60" s="234"/>
      <c r="I60" s="252"/>
      <c r="J60" s="259"/>
      <c r="K60" s="259"/>
      <c r="L60" s="281"/>
      <c r="M60" s="259"/>
      <c r="N60" s="259"/>
      <c r="O60" s="257"/>
      <c r="P60" s="257"/>
      <c r="Q60" s="257"/>
      <c r="R60" s="257"/>
      <c r="S60" s="257"/>
      <c r="T60" s="257"/>
      <c r="U60" s="257"/>
      <c r="V60" s="257"/>
      <c r="W60" s="257"/>
      <c r="X60" s="257"/>
      <c r="Y60" s="257"/>
      <c r="Z60" s="257"/>
      <c r="AA60" s="257"/>
      <c r="AB60" s="257"/>
      <c r="AC60" s="257"/>
      <c r="AD60" s="257"/>
      <c r="AE60" s="257"/>
      <c r="AF60" s="307"/>
    </row>
    <row r="61" spans="1:32" s="19" customFormat="1" ht="18.75" customHeight="1">
      <c r="A61" s="174"/>
      <c r="B61" s="183"/>
      <c r="C61" s="188"/>
      <c r="D61" s="196"/>
      <c r="E61" s="202"/>
      <c r="F61" s="196"/>
      <c r="G61" s="213"/>
      <c r="H61" s="234" t="s">
        <v>103</v>
      </c>
      <c r="I61" s="252" t="s">
        <v>78</v>
      </c>
      <c r="J61" s="259" t="s">
        <v>109</v>
      </c>
      <c r="K61" s="259"/>
      <c r="L61" s="281" t="s">
        <v>78</v>
      </c>
      <c r="M61" s="259" t="s">
        <v>127</v>
      </c>
      <c r="N61" s="259"/>
      <c r="O61" s="260"/>
      <c r="P61" s="260"/>
      <c r="Q61" s="260"/>
      <c r="R61" s="260"/>
      <c r="S61" s="260"/>
      <c r="T61" s="260"/>
      <c r="U61" s="260"/>
      <c r="V61" s="260"/>
      <c r="W61" s="260"/>
      <c r="X61" s="260"/>
      <c r="Y61" s="260"/>
      <c r="Z61" s="260"/>
      <c r="AA61" s="260"/>
      <c r="AB61" s="260"/>
      <c r="AC61" s="260"/>
      <c r="AD61" s="260"/>
      <c r="AE61" s="260"/>
      <c r="AF61" s="306"/>
    </row>
    <row r="62" spans="1:32" s="19" customFormat="1" ht="18.75" customHeight="1">
      <c r="A62" s="174"/>
      <c r="B62" s="183"/>
      <c r="C62" s="188"/>
      <c r="D62" s="196"/>
      <c r="E62" s="202"/>
      <c r="F62" s="196"/>
      <c r="G62" s="213"/>
      <c r="H62" s="234"/>
      <c r="I62" s="252"/>
      <c r="J62" s="259"/>
      <c r="K62" s="259"/>
      <c r="L62" s="281"/>
      <c r="M62" s="259"/>
      <c r="N62" s="259"/>
      <c r="O62" s="257"/>
      <c r="P62" s="257"/>
      <c r="Q62" s="257"/>
      <c r="R62" s="257"/>
      <c r="S62" s="257"/>
      <c r="T62" s="257"/>
      <c r="U62" s="257"/>
      <c r="V62" s="257"/>
      <c r="W62" s="257"/>
      <c r="X62" s="257"/>
      <c r="Y62" s="257"/>
      <c r="Z62" s="257"/>
      <c r="AA62" s="257"/>
      <c r="AB62" s="257"/>
      <c r="AC62" s="257"/>
      <c r="AD62" s="257"/>
      <c r="AE62" s="257"/>
      <c r="AF62" s="307"/>
    </row>
    <row r="63" spans="1:32" s="19" customFormat="1" ht="18.75" customHeight="1">
      <c r="A63" s="174"/>
      <c r="B63" s="183"/>
      <c r="C63" s="188"/>
      <c r="D63" s="196"/>
      <c r="E63" s="202"/>
      <c r="F63" s="196"/>
      <c r="G63" s="213"/>
      <c r="H63" s="234" t="s">
        <v>144</v>
      </c>
      <c r="I63" s="252" t="s">
        <v>78</v>
      </c>
      <c r="J63" s="259" t="s">
        <v>109</v>
      </c>
      <c r="K63" s="259"/>
      <c r="L63" s="281" t="s">
        <v>78</v>
      </c>
      <c r="M63" s="259" t="s">
        <v>127</v>
      </c>
      <c r="N63" s="259"/>
      <c r="O63" s="260"/>
      <c r="P63" s="260"/>
      <c r="Q63" s="260"/>
      <c r="R63" s="260"/>
      <c r="S63" s="260"/>
      <c r="T63" s="260"/>
      <c r="U63" s="260"/>
      <c r="V63" s="260"/>
      <c r="W63" s="260"/>
      <c r="X63" s="260"/>
      <c r="Y63" s="260"/>
      <c r="Z63" s="260"/>
      <c r="AA63" s="260"/>
      <c r="AB63" s="260"/>
      <c r="AC63" s="260"/>
      <c r="AD63" s="260"/>
      <c r="AE63" s="260"/>
      <c r="AF63" s="306"/>
    </row>
    <row r="64" spans="1:32" s="19" customFormat="1" ht="18.75" customHeight="1">
      <c r="A64" s="175" t="s">
        <v>78</v>
      </c>
      <c r="B64" s="183">
        <v>78</v>
      </c>
      <c r="C64" s="188" t="s">
        <v>187</v>
      </c>
      <c r="D64" s="175" t="s">
        <v>78</v>
      </c>
      <c r="E64" s="202" t="s">
        <v>142</v>
      </c>
      <c r="F64" s="196"/>
      <c r="G64" s="213"/>
      <c r="H64" s="234"/>
      <c r="I64" s="252"/>
      <c r="J64" s="259"/>
      <c r="K64" s="259"/>
      <c r="L64" s="281"/>
      <c r="M64" s="259"/>
      <c r="N64" s="259"/>
      <c r="O64" s="255"/>
      <c r="P64" s="255"/>
      <c r="Q64" s="255"/>
      <c r="R64" s="255"/>
      <c r="S64" s="255"/>
      <c r="T64" s="255"/>
      <c r="U64" s="255"/>
      <c r="V64" s="255"/>
      <c r="W64" s="255"/>
      <c r="X64" s="255"/>
      <c r="Y64" s="255"/>
      <c r="Z64" s="255"/>
      <c r="AA64" s="255"/>
      <c r="AB64" s="255"/>
      <c r="AC64" s="255"/>
      <c r="AD64" s="255"/>
      <c r="AE64" s="255"/>
      <c r="AF64" s="329"/>
    </row>
    <row r="65" spans="1:32" s="19" customFormat="1" ht="18.75" customHeight="1">
      <c r="A65" s="178"/>
      <c r="B65" s="183"/>
      <c r="C65" s="191"/>
      <c r="D65" s="195"/>
      <c r="E65" s="204"/>
      <c r="F65" s="196"/>
      <c r="G65" s="213"/>
      <c r="H65" s="235" t="s">
        <v>15</v>
      </c>
      <c r="I65" s="241" t="s">
        <v>78</v>
      </c>
      <c r="J65" s="256" t="s">
        <v>109</v>
      </c>
      <c r="K65" s="271"/>
      <c r="L65" s="282" t="s">
        <v>78</v>
      </c>
      <c r="M65" s="256" t="s">
        <v>127</v>
      </c>
      <c r="N65" s="290"/>
      <c r="O65" s="257"/>
      <c r="P65" s="257"/>
      <c r="Q65" s="257"/>
      <c r="R65" s="257"/>
      <c r="S65" s="257"/>
      <c r="T65" s="257"/>
      <c r="U65" s="257"/>
      <c r="V65" s="257"/>
      <c r="W65" s="257"/>
      <c r="X65" s="257"/>
      <c r="Y65" s="257"/>
      <c r="Z65" s="257"/>
      <c r="AA65" s="257"/>
      <c r="AB65" s="257"/>
      <c r="AC65" s="257"/>
      <c r="AD65" s="257"/>
      <c r="AE65" s="257"/>
      <c r="AF65" s="307"/>
    </row>
    <row r="66" spans="1:32" s="19" customFormat="1" ht="18.75" customHeight="1">
      <c r="A66" s="174"/>
      <c r="B66" s="183"/>
      <c r="C66" s="188"/>
      <c r="D66" s="196"/>
      <c r="E66" s="202"/>
      <c r="F66" s="196"/>
      <c r="G66" s="213"/>
      <c r="H66" s="236" t="s">
        <v>101</v>
      </c>
      <c r="I66" s="243" t="s">
        <v>78</v>
      </c>
      <c r="J66" s="258" t="s">
        <v>109</v>
      </c>
      <c r="K66" s="258"/>
      <c r="L66" s="246" t="s">
        <v>78</v>
      </c>
      <c r="M66" s="258" t="s">
        <v>121</v>
      </c>
      <c r="N66" s="258"/>
      <c r="O66" s="246" t="s">
        <v>78</v>
      </c>
      <c r="P66" s="258" t="s">
        <v>148</v>
      </c>
      <c r="Q66" s="280"/>
      <c r="R66" s="280"/>
      <c r="S66" s="298"/>
      <c r="T66" s="298"/>
      <c r="U66" s="298"/>
      <c r="V66" s="298"/>
      <c r="W66" s="298"/>
      <c r="X66" s="298"/>
      <c r="Y66" s="298"/>
      <c r="Z66" s="298"/>
      <c r="AA66" s="298"/>
      <c r="AB66" s="298"/>
      <c r="AC66" s="298"/>
      <c r="AD66" s="298"/>
      <c r="AE66" s="298"/>
      <c r="AF66" s="330"/>
    </row>
    <row r="67" spans="1:32" s="19" customFormat="1" ht="18.75" customHeight="1">
      <c r="A67" s="174"/>
      <c r="B67" s="183"/>
      <c r="C67" s="188"/>
      <c r="D67" s="196"/>
      <c r="E67" s="202"/>
      <c r="F67" s="196"/>
      <c r="G67" s="213"/>
      <c r="H67" s="236" t="s">
        <v>151</v>
      </c>
      <c r="I67" s="243" t="s">
        <v>78</v>
      </c>
      <c r="J67" s="258" t="s">
        <v>109</v>
      </c>
      <c r="K67" s="268"/>
      <c r="L67" s="246" t="s">
        <v>78</v>
      </c>
      <c r="M67" s="258" t="s">
        <v>127</v>
      </c>
      <c r="N67" s="280"/>
      <c r="O67" s="258"/>
      <c r="P67" s="258"/>
      <c r="Q67" s="258"/>
      <c r="R67" s="258"/>
      <c r="S67" s="258"/>
      <c r="T67" s="258"/>
      <c r="U67" s="258"/>
      <c r="V67" s="258"/>
      <c r="W67" s="258"/>
      <c r="X67" s="258"/>
      <c r="Y67" s="258"/>
      <c r="Z67" s="258"/>
      <c r="AA67" s="258"/>
      <c r="AB67" s="258"/>
      <c r="AC67" s="258"/>
      <c r="AD67" s="258"/>
      <c r="AE67" s="258"/>
      <c r="AF67" s="328"/>
    </row>
    <row r="68" spans="1:32" s="19" customFormat="1" ht="18.75" customHeight="1">
      <c r="A68" s="174"/>
      <c r="B68" s="183"/>
      <c r="C68" s="188"/>
      <c r="D68" s="196"/>
      <c r="E68" s="202"/>
      <c r="F68" s="196"/>
      <c r="G68" s="213"/>
      <c r="H68" s="236" t="s">
        <v>44</v>
      </c>
      <c r="I68" s="243" t="s">
        <v>78</v>
      </c>
      <c r="J68" s="258" t="s">
        <v>109</v>
      </c>
      <c r="K68" s="258"/>
      <c r="L68" s="246" t="s">
        <v>78</v>
      </c>
      <c r="M68" s="258" t="s">
        <v>153</v>
      </c>
      <c r="N68" s="258"/>
      <c r="O68" s="246" t="s">
        <v>78</v>
      </c>
      <c r="P68" s="258" t="s">
        <v>90</v>
      </c>
      <c r="Q68" s="280"/>
      <c r="R68" s="280"/>
      <c r="S68" s="280"/>
      <c r="T68" s="258"/>
      <c r="U68" s="258"/>
      <c r="V68" s="258"/>
      <c r="W68" s="258"/>
      <c r="X68" s="258"/>
      <c r="Y68" s="258"/>
      <c r="Z68" s="258"/>
      <c r="AA68" s="258"/>
      <c r="AB68" s="258"/>
      <c r="AC68" s="258"/>
      <c r="AD68" s="258"/>
      <c r="AE68" s="258"/>
      <c r="AF68" s="328"/>
    </row>
    <row r="69" spans="1:32" s="19" customFormat="1" ht="18.75" customHeight="1">
      <c r="A69" s="174"/>
      <c r="B69" s="183"/>
      <c r="C69" s="188"/>
      <c r="D69" s="196"/>
      <c r="E69" s="202"/>
      <c r="F69" s="196"/>
      <c r="G69" s="213"/>
      <c r="H69" s="236" t="s">
        <v>154</v>
      </c>
      <c r="I69" s="243" t="s">
        <v>78</v>
      </c>
      <c r="J69" s="258" t="s">
        <v>109</v>
      </c>
      <c r="K69" s="258"/>
      <c r="L69" s="246" t="s">
        <v>78</v>
      </c>
      <c r="M69" s="258" t="s">
        <v>156</v>
      </c>
      <c r="N69" s="258"/>
      <c r="O69" s="258"/>
      <c r="P69" s="246" t="s">
        <v>78</v>
      </c>
      <c r="Q69" s="258" t="s">
        <v>158</v>
      </c>
      <c r="R69" s="258"/>
      <c r="S69" s="258"/>
      <c r="T69" s="258"/>
      <c r="U69" s="258"/>
      <c r="V69" s="258"/>
      <c r="W69" s="258"/>
      <c r="X69" s="258"/>
      <c r="Y69" s="258"/>
      <c r="Z69" s="258"/>
      <c r="AA69" s="258"/>
      <c r="AB69" s="258"/>
      <c r="AC69" s="258"/>
      <c r="AD69" s="258"/>
      <c r="AE69" s="258"/>
      <c r="AF69" s="328"/>
    </row>
    <row r="70" spans="1:32" s="19" customFormat="1" ht="18.75" customHeight="1">
      <c r="A70" s="175"/>
      <c r="B70" s="183"/>
      <c r="C70" s="188"/>
      <c r="D70" s="175"/>
      <c r="E70" s="202"/>
      <c r="F70" s="196"/>
      <c r="G70" s="213"/>
      <c r="H70" s="237" t="s">
        <v>47</v>
      </c>
      <c r="I70" s="243" t="s">
        <v>78</v>
      </c>
      <c r="J70" s="258" t="s">
        <v>109</v>
      </c>
      <c r="K70" s="268"/>
      <c r="L70" s="246" t="s">
        <v>78</v>
      </c>
      <c r="M70" s="258" t="s">
        <v>127</v>
      </c>
      <c r="N70" s="280"/>
      <c r="O70" s="258"/>
      <c r="P70" s="258"/>
      <c r="Q70" s="258"/>
      <c r="R70" s="258"/>
      <c r="S70" s="258"/>
      <c r="T70" s="258"/>
      <c r="U70" s="258"/>
      <c r="V70" s="258"/>
      <c r="W70" s="258"/>
      <c r="X70" s="258"/>
      <c r="Y70" s="258"/>
      <c r="Z70" s="258"/>
      <c r="AA70" s="258"/>
      <c r="AB70" s="258"/>
      <c r="AC70" s="258"/>
      <c r="AD70" s="258"/>
      <c r="AE70" s="258"/>
      <c r="AF70" s="328"/>
    </row>
    <row r="71" spans="1:32" s="19" customFormat="1" ht="18.75" customHeight="1">
      <c r="A71" s="174"/>
      <c r="B71" s="183"/>
      <c r="C71" s="188"/>
      <c r="D71" s="196"/>
      <c r="E71" s="202"/>
      <c r="F71" s="196"/>
      <c r="G71" s="213"/>
      <c r="H71" s="228" t="s">
        <v>162</v>
      </c>
      <c r="I71" s="243" t="s">
        <v>78</v>
      </c>
      <c r="J71" s="258" t="s">
        <v>109</v>
      </c>
      <c r="K71" s="268"/>
      <c r="L71" s="246" t="s">
        <v>78</v>
      </c>
      <c r="M71" s="258" t="s">
        <v>127</v>
      </c>
      <c r="N71" s="280"/>
      <c r="O71" s="258"/>
      <c r="P71" s="258"/>
      <c r="Q71" s="258"/>
      <c r="R71" s="258"/>
      <c r="S71" s="258"/>
      <c r="T71" s="258"/>
      <c r="U71" s="258"/>
      <c r="V71" s="258"/>
      <c r="W71" s="258"/>
      <c r="X71" s="258"/>
      <c r="Y71" s="258"/>
      <c r="Z71" s="258"/>
      <c r="AA71" s="258"/>
      <c r="AB71" s="258"/>
      <c r="AC71" s="258"/>
      <c r="AD71" s="258"/>
      <c r="AE71" s="258"/>
      <c r="AF71" s="328"/>
    </row>
    <row r="72" spans="1:32" s="19" customFormat="1" ht="18.75" customHeight="1">
      <c r="A72" s="174"/>
      <c r="B72" s="183"/>
      <c r="C72" s="188"/>
      <c r="D72" s="196"/>
      <c r="E72" s="202"/>
      <c r="F72" s="196"/>
      <c r="G72" s="213"/>
      <c r="H72" s="228" t="s">
        <v>164</v>
      </c>
      <c r="I72" s="243" t="s">
        <v>78</v>
      </c>
      <c r="J72" s="258" t="s">
        <v>109</v>
      </c>
      <c r="K72" s="268"/>
      <c r="L72" s="246" t="s">
        <v>78</v>
      </c>
      <c r="M72" s="258" t="s">
        <v>127</v>
      </c>
      <c r="N72" s="280"/>
      <c r="O72" s="258"/>
      <c r="P72" s="258"/>
      <c r="Q72" s="258"/>
      <c r="R72" s="258"/>
      <c r="S72" s="258"/>
      <c r="T72" s="258"/>
      <c r="U72" s="258"/>
      <c r="V72" s="258"/>
      <c r="W72" s="258"/>
      <c r="X72" s="258"/>
      <c r="Y72" s="258"/>
      <c r="Z72" s="258"/>
      <c r="AA72" s="258"/>
      <c r="AB72" s="258"/>
      <c r="AC72" s="258"/>
      <c r="AD72" s="258"/>
      <c r="AE72" s="258"/>
      <c r="AF72" s="328"/>
    </row>
    <row r="73" spans="1:32" s="19" customFormat="1" ht="18.75" customHeight="1">
      <c r="A73" s="174"/>
      <c r="B73" s="183"/>
      <c r="C73" s="188"/>
      <c r="D73" s="196"/>
      <c r="E73" s="202"/>
      <c r="F73" s="196"/>
      <c r="G73" s="213"/>
      <c r="H73" s="193" t="s">
        <v>165</v>
      </c>
      <c r="I73" s="243" t="s">
        <v>78</v>
      </c>
      <c r="J73" s="258" t="s">
        <v>109</v>
      </c>
      <c r="K73" s="268"/>
      <c r="L73" s="246" t="s">
        <v>78</v>
      </c>
      <c r="M73" s="258" t="s">
        <v>127</v>
      </c>
      <c r="N73" s="280"/>
      <c r="O73" s="258"/>
      <c r="P73" s="258"/>
      <c r="Q73" s="258"/>
      <c r="R73" s="258"/>
      <c r="S73" s="258"/>
      <c r="T73" s="258"/>
      <c r="U73" s="258"/>
      <c r="V73" s="258"/>
      <c r="W73" s="258"/>
      <c r="X73" s="258"/>
      <c r="Y73" s="258"/>
      <c r="Z73" s="258"/>
      <c r="AA73" s="258"/>
      <c r="AB73" s="258"/>
      <c r="AC73" s="258"/>
      <c r="AD73" s="258"/>
      <c r="AE73" s="258"/>
      <c r="AF73" s="328"/>
    </row>
    <row r="74" spans="1:32" s="19" customFormat="1" ht="18.75" customHeight="1">
      <c r="A74" s="174"/>
      <c r="B74" s="183"/>
      <c r="C74" s="188"/>
      <c r="D74" s="196"/>
      <c r="E74" s="202"/>
      <c r="F74" s="196"/>
      <c r="G74" s="213"/>
      <c r="H74" s="236" t="s">
        <v>167</v>
      </c>
      <c r="I74" s="243" t="s">
        <v>78</v>
      </c>
      <c r="J74" s="258" t="s">
        <v>109</v>
      </c>
      <c r="K74" s="268"/>
      <c r="L74" s="246" t="s">
        <v>78</v>
      </c>
      <c r="M74" s="258" t="s">
        <v>127</v>
      </c>
      <c r="N74" s="280"/>
      <c r="O74" s="258"/>
      <c r="P74" s="258"/>
      <c r="Q74" s="258"/>
      <c r="R74" s="258"/>
      <c r="S74" s="258"/>
      <c r="T74" s="258"/>
      <c r="U74" s="258"/>
      <c r="V74" s="258"/>
      <c r="W74" s="258"/>
      <c r="X74" s="258"/>
      <c r="Y74" s="258"/>
      <c r="Z74" s="258"/>
      <c r="AA74" s="258"/>
      <c r="AB74" s="258"/>
      <c r="AC74" s="258"/>
      <c r="AD74" s="258"/>
      <c r="AE74" s="258"/>
      <c r="AF74" s="328"/>
    </row>
    <row r="75" spans="1:32" s="19" customFormat="1" ht="18.75" customHeight="1">
      <c r="A75" s="176"/>
      <c r="B75" s="184"/>
      <c r="C75" s="192"/>
      <c r="D75" s="198"/>
      <c r="E75" s="203"/>
      <c r="F75" s="198"/>
      <c r="G75" s="217"/>
      <c r="H75" s="238" t="s">
        <v>102</v>
      </c>
      <c r="I75" s="253" t="s">
        <v>78</v>
      </c>
      <c r="J75" s="264" t="s">
        <v>109</v>
      </c>
      <c r="K75" s="272"/>
      <c r="L75" s="283" t="s">
        <v>78</v>
      </c>
      <c r="M75" s="264" t="s">
        <v>127</v>
      </c>
      <c r="N75" s="291"/>
      <c r="O75" s="264"/>
      <c r="P75" s="264"/>
      <c r="Q75" s="264"/>
      <c r="R75" s="264"/>
      <c r="S75" s="264"/>
      <c r="T75" s="264"/>
      <c r="U75" s="264"/>
      <c r="V75" s="264"/>
      <c r="W75" s="264"/>
      <c r="X75" s="264"/>
      <c r="Y75" s="264"/>
      <c r="Z75" s="264"/>
      <c r="AA75" s="264"/>
      <c r="AB75" s="264"/>
      <c r="AC75" s="264"/>
      <c r="AD75" s="264"/>
      <c r="AE75" s="264"/>
      <c r="AF75" s="331"/>
    </row>
    <row r="76" spans="1:32" ht="8.25" customHeight="1">
      <c r="C76" s="193"/>
      <c r="D76" s="193"/>
    </row>
    <row r="77" spans="1:32" ht="20.25" customHeight="1">
      <c r="A77" s="179"/>
      <c r="B77" s="179"/>
      <c r="C77" s="193" t="s">
        <v>189</v>
      </c>
      <c r="D77" s="193"/>
      <c r="E77" s="205"/>
      <c r="F77" s="205"/>
      <c r="G77" s="218"/>
      <c r="H77" s="205"/>
      <c r="I77" s="205"/>
      <c r="J77" s="205"/>
      <c r="K77" s="205"/>
      <c r="L77" s="205"/>
      <c r="M77" s="205"/>
      <c r="N77" s="205"/>
      <c r="O77" s="205"/>
      <c r="P77" s="205"/>
      <c r="Q77" s="205"/>
      <c r="R77" s="205"/>
      <c r="S77" s="205"/>
      <c r="T77" s="205"/>
      <c r="U77" s="205"/>
      <c r="V77" s="205"/>
    </row>
    <row r="78" spans="1:32" ht="10.15" customHeight="1"/>
    <row r="79" spans="1:32" ht="10.15" customHeight="1"/>
    <row r="80" spans="1:32" ht="10.15" customHeight="1"/>
    <row r="81" spans="7:7" ht="10.15" customHeight="1"/>
    <row r="82" spans="7:7">
      <c r="G82" s="166"/>
    </row>
    <row r="83" spans="7:7" ht="20.25" customHeight="1"/>
    <row r="84" spans="7:7" ht="20.25" customHeight="1"/>
    <row r="85" spans="7:7" ht="20.25" customHeight="1"/>
    <row r="86" spans="7:7" ht="20.25" customHeight="1"/>
    <row r="87" spans="7:7" ht="20.25" customHeight="1"/>
    <row r="88" spans="7:7" ht="20.25" customHeight="1"/>
    <row r="89" spans="7:7" ht="20.25" customHeight="1"/>
    <row r="90" spans="7:7" ht="20.25" customHeight="1"/>
    <row r="91" spans="7:7" ht="20.25" customHeight="1"/>
    <row r="92" spans="7:7" ht="20.25" customHeight="1"/>
    <row r="93" spans="7:7" ht="20.25" customHeight="1"/>
    <row r="94" spans="7:7" ht="20.25" customHeight="1"/>
    <row r="95" spans="7:7" ht="20.25" customHeight="1"/>
    <row r="96" spans="7:7"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sheetData>
  <mergeCells count="69">
    <mergeCell ref="A2:AF2"/>
    <mergeCell ref="S4:V4"/>
    <mergeCell ref="W4:AF4"/>
    <mergeCell ref="A6:C6"/>
    <mergeCell ref="D6:E6"/>
    <mergeCell ref="F6:G6"/>
    <mergeCell ref="H6:X6"/>
    <mergeCell ref="Y6:AB6"/>
    <mergeCell ref="AC6:AF6"/>
    <mergeCell ref="A46:AF46"/>
    <mergeCell ref="S48:V48"/>
    <mergeCell ref="W48:AF48"/>
    <mergeCell ref="A50:C50"/>
    <mergeCell ref="D50:E50"/>
    <mergeCell ref="F50:G50"/>
    <mergeCell ref="H50:AF50"/>
    <mergeCell ref="A7:C8"/>
    <mergeCell ref="H7:H8"/>
    <mergeCell ref="Y7:AB8"/>
    <mergeCell ref="AC7:AF8"/>
    <mergeCell ref="H12:H14"/>
    <mergeCell ref="I12:I14"/>
    <mergeCell ref="J12:K14"/>
    <mergeCell ref="L12:L14"/>
    <mergeCell ref="M12:N14"/>
    <mergeCell ref="H16:H17"/>
    <mergeCell ref="I16:I17"/>
    <mergeCell ref="J16:K17"/>
    <mergeCell ref="L16:L17"/>
    <mergeCell ref="M16:N17"/>
    <mergeCell ref="H18:H19"/>
    <mergeCell ref="I18:I19"/>
    <mergeCell ref="J18:K19"/>
    <mergeCell ref="L18:L19"/>
    <mergeCell ref="M18:N19"/>
    <mergeCell ref="H20:H21"/>
    <mergeCell ref="I20:I21"/>
    <mergeCell ref="J20:K21"/>
    <mergeCell ref="L20:L21"/>
    <mergeCell ref="M20:N21"/>
    <mergeCell ref="H22:H23"/>
    <mergeCell ref="I22:I23"/>
    <mergeCell ref="J22:K23"/>
    <mergeCell ref="L22:L23"/>
    <mergeCell ref="M22:N23"/>
    <mergeCell ref="H36:H38"/>
    <mergeCell ref="H39:H40"/>
    <mergeCell ref="A51:C52"/>
    <mergeCell ref="H51:H52"/>
    <mergeCell ref="H57:H58"/>
    <mergeCell ref="I57:I58"/>
    <mergeCell ref="J57:K58"/>
    <mergeCell ref="L57:L58"/>
    <mergeCell ref="M57:N58"/>
    <mergeCell ref="H59:H60"/>
    <mergeCell ref="I59:I60"/>
    <mergeCell ref="J59:K60"/>
    <mergeCell ref="L59:L60"/>
    <mergeCell ref="M59:N60"/>
    <mergeCell ref="H61:H62"/>
    <mergeCell ref="I61:I62"/>
    <mergeCell ref="J61:K62"/>
    <mergeCell ref="L61:L62"/>
    <mergeCell ref="M61:N62"/>
    <mergeCell ref="H63:H64"/>
    <mergeCell ref="I63:I64"/>
    <mergeCell ref="J63:K64"/>
    <mergeCell ref="L63:L64"/>
    <mergeCell ref="M63:N64"/>
  </mergeCells>
  <phoneticPr fontId="34"/>
  <dataValidations count="1">
    <dataValidation type="list" allowBlank="1" showDropDown="0" showInputMessage="1" showErrorMessage="1" sqref="A64 A54 D70 P69 O68 O66 D54:D56 O54:O55 L57:L75 D64 A70 I51:I75 M51:M56 U51:U52 Q51:Q53 U40 U7:U8 AC27 Y27 L16:L36 AC9:AC10 Y9:Y10 Q7:Q9 I7:I12 M7:M11 M15 O25 O28 P29 R36 D24:D26 O10:O11 D28:D30 L12 U37 A24 I15:I40 O37:O38 M39:M40 Q39:Q40">
      <formula1>"□,■"</formula1>
    </dataValidation>
  </dataValidations>
  <pageMargins left="0.70866141732283472" right="0.70866141732283472" top="0.74803149606299213" bottom="0.74803149606299213" header="0.31496062992125984" footer="0.31496062992125984"/>
  <pageSetup paperSize="9" scale="44" fitToWidth="1" fitToHeight="0" orientation="landscape" usePrinterDefaults="1" r:id="rId1"/>
  <headerFooter>
    <oddHeader>&amp;R&amp;A</oddHeader>
  </headerFooter>
  <rowBreaks count="2" manualBreakCount="2">
    <brk id="40" max="32" man="1"/>
    <brk id="93"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4:AF969"/>
  <sheetViews>
    <sheetView view="pageBreakPreview" zoomScaleSheetLayoutView="100" workbookViewId="0">
      <selection activeCell="O18" sqref="O18:AF18"/>
    </sheetView>
  </sheetViews>
  <sheetFormatPr defaultColWidth="4" defaultRowHeight="17.25"/>
  <cols>
    <col min="1" max="1" width="1.5" style="332" customWidth="1"/>
    <col min="2" max="12" width="3.25" style="332" customWidth="1"/>
    <col min="13" max="13" width="13" style="332" customWidth="1"/>
    <col min="14" max="14" width="4.125" style="332" bestFit="1" customWidth="1"/>
    <col min="15" max="32" width="3.25" style="332" customWidth="1"/>
    <col min="33" max="33" width="1.5" style="332" customWidth="1"/>
    <col min="34" max="36" width="3.25" style="332" customWidth="1"/>
    <col min="37" max="16384" width="4" style="332"/>
  </cols>
  <sheetData>
    <row r="4" spans="1:32">
      <c r="W4" s="337" t="s">
        <v>373</v>
      </c>
      <c r="X4" s="357"/>
      <c r="Y4" s="357"/>
      <c r="Z4" s="338" t="s">
        <v>2</v>
      </c>
      <c r="AA4" s="357"/>
      <c r="AB4" s="357"/>
      <c r="AC4" s="338" t="s">
        <v>119</v>
      </c>
      <c r="AD4" s="357"/>
      <c r="AE4" s="357"/>
      <c r="AF4" s="338" t="s">
        <v>765</v>
      </c>
    </row>
    <row r="5" spans="1:32">
      <c r="B5" s="337" t="s">
        <v>32</v>
      </c>
      <c r="C5" s="337"/>
      <c r="D5" s="337"/>
      <c r="E5" s="337"/>
      <c r="F5" s="337"/>
      <c r="G5" s="357" t="s">
        <v>817</v>
      </c>
      <c r="H5" s="357"/>
      <c r="I5" s="357"/>
      <c r="J5" s="357"/>
      <c r="K5" s="338"/>
    </row>
    <row r="6" spans="1:32">
      <c r="B6" s="338"/>
      <c r="C6" s="338"/>
      <c r="D6" s="338"/>
      <c r="E6" s="338"/>
      <c r="F6" s="338"/>
      <c r="G6" s="338"/>
      <c r="H6" s="338"/>
      <c r="I6" s="338"/>
      <c r="J6" s="338"/>
      <c r="K6" s="338"/>
    </row>
    <row r="7" spans="1:32">
      <c r="S7" s="337" t="s">
        <v>177</v>
      </c>
      <c r="T7" s="337"/>
      <c r="U7" s="337"/>
      <c r="V7" s="337"/>
      <c r="W7" s="337"/>
      <c r="X7" s="337"/>
      <c r="Y7" s="337"/>
      <c r="Z7" s="337"/>
      <c r="AA7" s="337"/>
      <c r="AB7" s="337"/>
      <c r="AC7" s="337"/>
      <c r="AD7" s="337"/>
      <c r="AE7" s="337"/>
      <c r="AF7" s="337"/>
    </row>
    <row r="9" spans="1:32" ht="20.25" customHeight="1">
      <c r="B9" s="339" t="s">
        <v>540</v>
      </c>
      <c r="C9" s="339"/>
      <c r="D9" s="339"/>
      <c r="E9" s="339"/>
      <c r="F9" s="339"/>
      <c r="G9" s="339"/>
      <c r="H9" s="339"/>
      <c r="I9" s="339"/>
      <c r="J9" s="339"/>
      <c r="K9" s="339"/>
      <c r="L9" s="339"/>
      <c r="M9" s="339"/>
      <c r="N9" s="339"/>
      <c r="O9" s="339"/>
      <c r="P9" s="339"/>
      <c r="Q9" s="339"/>
      <c r="R9" s="339"/>
      <c r="S9" s="339"/>
      <c r="T9" s="339"/>
      <c r="U9" s="339"/>
      <c r="V9" s="339"/>
      <c r="W9" s="339"/>
      <c r="X9" s="339"/>
      <c r="Y9" s="339"/>
      <c r="Z9" s="339"/>
      <c r="AA9" s="339"/>
      <c r="AB9" s="339"/>
      <c r="AC9" s="339"/>
      <c r="AD9" s="339"/>
      <c r="AE9" s="339"/>
      <c r="AF9" s="339"/>
    </row>
    <row r="10" spans="1:32" ht="20.25" customHeight="1">
      <c r="B10" s="339"/>
      <c r="C10" s="339"/>
      <c r="D10" s="339"/>
      <c r="E10" s="339"/>
      <c r="F10" s="339"/>
      <c r="G10" s="339"/>
      <c r="H10" s="339"/>
      <c r="I10" s="339"/>
      <c r="J10" s="339"/>
      <c r="K10" s="339"/>
      <c r="L10" s="339"/>
      <c r="M10" s="339"/>
      <c r="N10" s="339"/>
      <c r="O10" s="339"/>
      <c r="P10" s="339"/>
      <c r="Q10" s="339"/>
      <c r="R10" s="339"/>
      <c r="S10" s="339"/>
      <c r="T10" s="339"/>
      <c r="U10" s="339"/>
      <c r="V10" s="339"/>
      <c r="W10" s="339"/>
      <c r="X10" s="339"/>
      <c r="Y10" s="339"/>
      <c r="Z10" s="339"/>
      <c r="AA10" s="339"/>
      <c r="AB10" s="339"/>
      <c r="AC10" s="339"/>
      <c r="AD10" s="339"/>
      <c r="AE10" s="339"/>
      <c r="AF10" s="339"/>
    </row>
    <row r="11" spans="1:32">
      <c r="B11" s="340"/>
      <c r="C11" s="340"/>
      <c r="D11" s="340"/>
      <c r="E11" s="340"/>
      <c r="F11" s="340"/>
      <c r="G11" s="340"/>
      <c r="H11" s="340"/>
      <c r="I11" s="340"/>
      <c r="J11" s="340"/>
      <c r="K11" s="340"/>
      <c r="L11" s="340"/>
      <c r="M11" s="340"/>
      <c r="N11" s="340"/>
      <c r="O11" s="340"/>
      <c r="P11" s="340"/>
      <c r="Q11" s="340"/>
      <c r="R11" s="340"/>
      <c r="S11" s="340"/>
      <c r="T11" s="340"/>
      <c r="U11" s="340"/>
      <c r="V11" s="340"/>
      <c r="W11" s="340"/>
      <c r="X11" s="340"/>
      <c r="Y11" s="340"/>
      <c r="Z11" s="340"/>
      <c r="AA11" s="340"/>
    </row>
    <row r="12" spans="1:32">
      <c r="A12" s="332" t="s">
        <v>839</v>
      </c>
    </row>
    <row r="14" spans="1:32" ht="36" customHeight="1">
      <c r="R14" s="341" t="s">
        <v>166</v>
      </c>
      <c r="S14" s="349"/>
      <c r="T14" s="349"/>
      <c r="U14" s="349"/>
      <c r="V14" s="358"/>
      <c r="W14" s="341"/>
      <c r="X14" s="349"/>
      <c r="Y14" s="349"/>
      <c r="Z14" s="349"/>
      <c r="AA14" s="349"/>
      <c r="AB14" s="349"/>
      <c r="AC14" s="349"/>
      <c r="AD14" s="349"/>
      <c r="AE14" s="349"/>
      <c r="AF14" s="358"/>
    </row>
    <row r="15" spans="1:32" ht="13.5" customHeight="1"/>
    <row r="16" spans="1:32" s="333" customFormat="1" ht="34.5" customHeight="1">
      <c r="A16" s="333"/>
      <c r="B16" s="341" t="s">
        <v>281</v>
      </c>
      <c r="C16" s="349"/>
      <c r="D16" s="349"/>
      <c r="E16" s="349"/>
      <c r="F16" s="349"/>
      <c r="G16" s="349"/>
      <c r="H16" s="349"/>
      <c r="I16" s="349"/>
      <c r="J16" s="349"/>
      <c r="K16" s="349"/>
      <c r="L16" s="358"/>
      <c r="M16" s="349" t="s">
        <v>840</v>
      </c>
      <c r="N16" s="358"/>
      <c r="O16" s="341" t="s">
        <v>282</v>
      </c>
      <c r="P16" s="349"/>
      <c r="Q16" s="349"/>
      <c r="R16" s="349"/>
      <c r="S16" s="349"/>
      <c r="T16" s="349"/>
      <c r="U16" s="349"/>
      <c r="V16" s="349"/>
      <c r="W16" s="349"/>
      <c r="X16" s="349"/>
      <c r="Y16" s="349"/>
      <c r="Z16" s="349"/>
      <c r="AA16" s="349"/>
      <c r="AB16" s="349"/>
      <c r="AC16" s="349"/>
      <c r="AD16" s="349"/>
      <c r="AE16" s="349"/>
      <c r="AF16" s="358"/>
    </row>
    <row r="17" spans="2:32" s="333" customFormat="1" ht="19.5" customHeight="1">
      <c r="B17" s="342" t="s">
        <v>841</v>
      </c>
      <c r="C17" s="350"/>
      <c r="D17" s="350"/>
      <c r="E17" s="350"/>
      <c r="F17" s="350"/>
      <c r="G17" s="350"/>
      <c r="H17" s="350"/>
      <c r="I17" s="350"/>
      <c r="J17" s="350"/>
      <c r="K17" s="350"/>
      <c r="L17" s="359"/>
      <c r="M17" s="367" t="s">
        <v>803</v>
      </c>
      <c r="N17" s="372" t="s">
        <v>369</v>
      </c>
      <c r="O17" s="379" t="s">
        <v>711</v>
      </c>
      <c r="P17" s="375"/>
      <c r="Q17" s="375"/>
      <c r="R17" s="375"/>
      <c r="S17" s="375"/>
      <c r="T17" s="375"/>
      <c r="U17" s="375"/>
      <c r="V17" s="375"/>
      <c r="W17" s="375"/>
      <c r="X17" s="375"/>
      <c r="Y17" s="375"/>
      <c r="Z17" s="375"/>
      <c r="AA17" s="375"/>
      <c r="AB17" s="375"/>
      <c r="AC17" s="375"/>
      <c r="AD17" s="375"/>
      <c r="AE17" s="375"/>
      <c r="AF17" s="372"/>
    </row>
    <row r="18" spans="2:32" s="333" customFormat="1" ht="19.5" customHeight="1">
      <c r="B18" s="343"/>
      <c r="C18" s="352"/>
      <c r="D18" s="352"/>
      <c r="E18" s="352"/>
      <c r="F18" s="352"/>
      <c r="G18" s="352"/>
      <c r="H18" s="352"/>
      <c r="I18" s="352"/>
      <c r="J18" s="352"/>
      <c r="K18" s="352"/>
      <c r="L18" s="360"/>
      <c r="M18" s="341"/>
      <c r="N18" s="373" t="s">
        <v>369</v>
      </c>
      <c r="O18" s="379"/>
      <c r="P18" s="375"/>
      <c r="Q18" s="375"/>
      <c r="R18" s="375"/>
      <c r="S18" s="375"/>
      <c r="T18" s="375"/>
      <c r="U18" s="375"/>
      <c r="V18" s="375"/>
      <c r="W18" s="375"/>
      <c r="X18" s="375"/>
      <c r="Y18" s="375"/>
      <c r="Z18" s="375"/>
      <c r="AA18" s="375"/>
      <c r="AB18" s="375"/>
      <c r="AC18" s="375"/>
      <c r="AD18" s="375"/>
      <c r="AE18" s="375"/>
      <c r="AF18" s="372"/>
    </row>
    <row r="19" spans="2:32" s="333" customFormat="1" ht="19.5" customHeight="1">
      <c r="B19" s="344"/>
      <c r="C19" s="351"/>
      <c r="D19" s="351"/>
      <c r="E19" s="351"/>
      <c r="F19" s="351"/>
      <c r="G19" s="351"/>
      <c r="H19" s="351"/>
      <c r="I19" s="351"/>
      <c r="J19" s="351"/>
      <c r="K19" s="351"/>
      <c r="L19" s="361"/>
      <c r="M19" s="341"/>
      <c r="N19" s="373" t="s">
        <v>369</v>
      </c>
      <c r="O19" s="379"/>
      <c r="P19" s="375"/>
      <c r="Q19" s="375"/>
      <c r="R19" s="375"/>
      <c r="S19" s="375"/>
      <c r="T19" s="375"/>
      <c r="U19" s="375"/>
      <c r="V19" s="375"/>
      <c r="W19" s="375"/>
      <c r="X19" s="375"/>
      <c r="Y19" s="375"/>
      <c r="Z19" s="375"/>
      <c r="AA19" s="375"/>
      <c r="AB19" s="375"/>
      <c r="AC19" s="375"/>
      <c r="AD19" s="375"/>
      <c r="AE19" s="375"/>
      <c r="AF19" s="372"/>
    </row>
    <row r="20" spans="2:32" s="333" customFormat="1" ht="19.5" customHeight="1">
      <c r="B20" s="342" t="s">
        <v>843</v>
      </c>
      <c r="C20" s="350"/>
      <c r="D20" s="350"/>
      <c r="E20" s="350"/>
      <c r="F20" s="350"/>
      <c r="G20" s="350"/>
      <c r="H20" s="350"/>
      <c r="I20" s="350"/>
      <c r="J20" s="350"/>
      <c r="K20" s="350"/>
      <c r="L20" s="359"/>
      <c r="M20" s="341"/>
      <c r="N20" s="374" t="s">
        <v>369</v>
      </c>
      <c r="O20" s="379"/>
      <c r="P20" s="375"/>
      <c r="Q20" s="375"/>
      <c r="R20" s="375"/>
      <c r="S20" s="375"/>
      <c r="T20" s="375"/>
      <c r="U20" s="375"/>
      <c r="V20" s="375"/>
      <c r="W20" s="375"/>
      <c r="X20" s="375"/>
      <c r="Y20" s="375"/>
      <c r="Z20" s="375"/>
      <c r="AA20" s="375"/>
      <c r="AB20" s="375"/>
      <c r="AC20" s="375"/>
      <c r="AD20" s="375"/>
      <c r="AE20" s="375"/>
      <c r="AF20" s="372"/>
    </row>
    <row r="21" spans="2:32" s="333" customFormat="1" ht="19.5" customHeight="1">
      <c r="B21" s="343"/>
      <c r="C21" s="352"/>
      <c r="D21" s="352"/>
      <c r="E21" s="352"/>
      <c r="F21" s="352"/>
      <c r="G21" s="352"/>
      <c r="H21" s="352"/>
      <c r="I21" s="352"/>
      <c r="J21" s="352"/>
      <c r="K21" s="352"/>
      <c r="L21" s="360"/>
      <c r="M21" s="341"/>
      <c r="N21" s="374" t="s">
        <v>369</v>
      </c>
      <c r="O21" s="379"/>
      <c r="P21" s="375"/>
      <c r="Q21" s="375"/>
      <c r="R21" s="375"/>
      <c r="S21" s="375"/>
      <c r="T21" s="375"/>
      <c r="U21" s="375"/>
      <c r="V21" s="375"/>
      <c r="W21" s="375"/>
      <c r="X21" s="375"/>
      <c r="Y21" s="375"/>
      <c r="Z21" s="375"/>
      <c r="AA21" s="375"/>
      <c r="AB21" s="375"/>
      <c r="AC21" s="375"/>
      <c r="AD21" s="375"/>
      <c r="AE21" s="375"/>
      <c r="AF21" s="372"/>
    </row>
    <row r="22" spans="2:32" s="333" customFormat="1" ht="19.5" customHeight="1">
      <c r="B22" s="344"/>
      <c r="C22" s="351"/>
      <c r="D22" s="351"/>
      <c r="E22" s="351"/>
      <c r="F22" s="351"/>
      <c r="G22" s="351"/>
      <c r="H22" s="351"/>
      <c r="I22" s="351"/>
      <c r="J22" s="351"/>
      <c r="K22" s="351"/>
      <c r="L22" s="361"/>
      <c r="M22" s="357"/>
      <c r="N22" s="375" t="s">
        <v>369</v>
      </c>
      <c r="O22" s="379"/>
      <c r="P22" s="375"/>
      <c r="Q22" s="375"/>
      <c r="R22" s="375"/>
      <c r="S22" s="375"/>
      <c r="T22" s="375"/>
      <c r="U22" s="375"/>
      <c r="V22" s="375"/>
      <c r="W22" s="375"/>
      <c r="X22" s="375"/>
      <c r="Y22" s="375"/>
      <c r="Z22" s="375"/>
      <c r="AA22" s="375"/>
      <c r="AB22" s="375"/>
      <c r="AC22" s="375"/>
      <c r="AD22" s="375"/>
      <c r="AE22" s="375"/>
      <c r="AF22" s="372"/>
    </row>
    <row r="23" spans="2:32" s="333" customFormat="1" ht="19.5" customHeight="1">
      <c r="B23" s="342" t="s">
        <v>283</v>
      </c>
      <c r="C23" s="350"/>
      <c r="D23" s="350"/>
      <c r="E23" s="350"/>
      <c r="F23" s="350"/>
      <c r="G23" s="350"/>
      <c r="H23" s="350"/>
      <c r="I23" s="350"/>
      <c r="J23" s="350"/>
      <c r="K23" s="350"/>
      <c r="L23" s="359"/>
      <c r="M23" s="341"/>
      <c r="N23" s="374" t="s">
        <v>369</v>
      </c>
      <c r="O23" s="379"/>
      <c r="P23" s="375"/>
      <c r="Q23" s="375"/>
      <c r="R23" s="375"/>
      <c r="S23" s="375"/>
      <c r="T23" s="375"/>
      <c r="U23" s="375"/>
      <c r="V23" s="375"/>
      <c r="W23" s="375"/>
      <c r="X23" s="375"/>
      <c r="Y23" s="375"/>
      <c r="Z23" s="375"/>
      <c r="AA23" s="375"/>
      <c r="AB23" s="375"/>
      <c r="AC23" s="375"/>
      <c r="AD23" s="375"/>
      <c r="AE23" s="375"/>
      <c r="AF23" s="372"/>
    </row>
    <row r="24" spans="2:32" s="333" customFormat="1" ht="19.5" customHeight="1">
      <c r="B24" s="343"/>
      <c r="C24" s="352"/>
      <c r="D24" s="352"/>
      <c r="E24" s="352"/>
      <c r="F24" s="352"/>
      <c r="G24" s="352"/>
      <c r="H24" s="352"/>
      <c r="I24" s="352"/>
      <c r="J24" s="352"/>
      <c r="K24" s="352"/>
      <c r="L24" s="360"/>
      <c r="M24" s="341"/>
      <c r="N24" s="374" t="s">
        <v>369</v>
      </c>
      <c r="O24" s="379"/>
      <c r="P24" s="375"/>
      <c r="Q24" s="375"/>
      <c r="R24" s="375"/>
      <c r="S24" s="375"/>
      <c r="T24" s="375"/>
      <c r="U24" s="375"/>
      <c r="V24" s="375"/>
      <c r="W24" s="375"/>
      <c r="X24" s="375"/>
      <c r="Y24" s="375"/>
      <c r="Z24" s="375"/>
      <c r="AA24" s="375"/>
      <c r="AB24" s="375"/>
      <c r="AC24" s="375"/>
      <c r="AD24" s="375"/>
      <c r="AE24" s="375"/>
      <c r="AF24" s="372"/>
    </row>
    <row r="25" spans="2:32" s="333" customFormat="1" ht="19.5" customHeight="1">
      <c r="B25" s="344"/>
      <c r="C25" s="351"/>
      <c r="D25" s="351"/>
      <c r="E25" s="351"/>
      <c r="F25" s="351"/>
      <c r="G25" s="351"/>
      <c r="H25" s="351"/>
      <c r="I25" s="351"/>
      <c r="J25" s="351"/>
      <c r="K25" s="351"/>
      <c r="L25" s="361"/>
      <c r="M25" s="357"/>
      <c r="N25" s="375" t="s">
        <v>369</v>
      </c>
      <c r="O25" s="379"/>
      <c r="P25" s="375"/>
      <c r="Q25" s="375"/>
      <c r="R25" s="375"/>
      <c r="S25" s="375"/>
      <c r="T25" s="375"/>
      <c r="U25" s="375"/>
      <c r="V25" s="375"/>
      <c r="W25" s="375"/>
      <c r="X25" s="375"/>
      <c r="Y25" s="375"/>
      <c r="Z25" s="375"/>
      <c r="AA25" s="375"/>
      <c r="AB25" s="375"/>
      <c r="AC25" s="375"/>
      <c r="AD25" s="375"/>
      <c r="AE25" s="375"/>
      <c r="AF25" s="372"/>
    </row>
    <row r="26" spans="2:32" s="333" customFormat="1" ht="19.5" customHeight="1">
      <c r="B26" s="342" t="s">
        <v>285</v>
      </c>
      <c r="C26" s="350"/>
      <c r="D26" s="350"/>
      <c r="E26" s="350"/>
      <c r="F26" s="350"/>
      <c r="G26" s="350"/>
      <c r="H26" s="350"/>
      <c r="I26" s="350"/>
      <c r="J26" s="350"/>
      <c r="K26" s="350"/>
      <c r="L26" s="359"/>
      <c r="M26" s="341"/>
      <c r="N26" s="374" t="s">
        <v>369</v>
      </c>
      <c r="O26" s="379"/>
      <c r="P26" s="375"/>
      <c r="Q26" s="375"/>
      <c r="R26" s="375"/>
      <c r="S26" s="375"/>
      <c r="T26" s="375"/>
      <c r="U26" s="375"/>
      <c r="V26" s="375"/>
      <c r="W26" s="375"/>
      <c r="X26" s="375"/>
      <c r="Y26" s="375"/>
      <c r="Z26" s="375"/>
      <c r="AA26" s="375"/>
      <c r="AB26" s="375"/>
      <c r="AC26" s="375"/>
      <c r="AD26" s="375"/>
      <c r="AE26" s="375"/>
      <c r="AF26" s="372"/>
    </row>
    <row r="27" spans="2:32" s="333" customFormat="1" ht="19.5" customHeight="1">
      <c r="B27" s="345"/>
      <c r="C27" s="339"/>
      <c r="D27" s="339"/>
      <c r="E27" s="339"/>
      <c r="F27" s="339"/>
      <c r="G27" s="339"/>
      <c r="H27" s="339"/>
      <c r="I27" s="339"/>
      <c r="J27" s="339"/>
      <c r="K27" s="339"/>
      <c r="L27" s="362"/>
      <c r="M27" s="341"/>
      <c r="N27" s="374" t="s">
        <v>369</v>
      </c>
      <c r="O27" s="379"/>
      <c r="P27" s="375"/>
      <c r="Q27" s="375"/>
      <c r="R27" s="375"/>
      <c r="S27" s="375"/>
      <c r="T27" s="375"/>
      <c r="U27" s="375"/>
      <c r="V27" s="375"/>
      <c r="W27" s="375"/>
      <c r="X27" s="375"/>
      <c r="Y27" s="375"/>
      <c r="Z27" s="375"/>
      <c r="AA27" s="375"/>
      <c r="AB27" s="375"/>
      <c r="AC27" s="375"/>
      <c r="AD27" s="375"/>
      <c r="AE27" s="375"/>
      <c r="AF27" s="372"/>
    </row>
    <row r="28" spans="2:32" s="333" customFormat="1" ht="19.5" customHeight="1">
      <c r="B28" s="346"/>
      <c r="C28" s="353"/>
      <c r="D28" s="353"/>
      <c r="E28" s="353"/>
      <c r="F28" s="353"/>
      <c r="G28" s="353"/>
      <c r="H28" s="353"/>
      <c r="I28" s="353"/>
      <c r="J28" s="353"/>
      <c r="K28" s="353"/>
      <c r="L28" s="363"/>
      <c r="M28" s="357"/>
      <c r="N28" s="375" t="s">
        <v>369</v>
      </c>
      <c r="O28" s="379"/>
      <c r="P28" s="375"/>
      <c r="Q28" s="375"/>
      <c r="R28" s="375"/>
      <c r="S28" s="375"/>
      <c r="T28" s="375"/>
      <c r="U28" s="375"/>
      <c r="V28" s="375"/>
      <c r="W28" s="375"/>
      <c r="X28" s="375"/>
      <c r="Y28" s="375"/>
      <c r="Z28" s="375"/>
      <c r="AA28" s="375"/>
      <c r="AB28" s="375"/>
      <c r="AC28" s="375"/>
      <c r="AD28" s="375"/>
      <c r="AE28" s="375"/>
      <c r="AF28" s="372"/>
    </row>
    <row r="29" spans="2:32" s="333" customFormat="1" ht="19.5" customHeight="1">
      <c r="B29" s="342" t="s">
        <v>286</v>
      </c>
      <c r="C29" s="350"/>
      <c r="D29" s="350"/>
      <c r="E29" s="350"/>
      <c r="F29" s="350"/>
      <c r="G29" s="350"/>
      <c r="H29" s="350"/>
      <c r="I29" s="350"/>
      <c r="J29" s="350"/>
      <c r="K29" s="350"/>
      <c r="L29" s="359"/>
      <c r="M29" s="341"/>
      <c r="N29" s="374" t="s">
        <v>369</v>
      </c>
      <c r="O29" s="379"/>
      <c r="P29" s="375"/>
      <c r="Q29" s="375"/>
      <c r="R29" s="375"/>
      <c r="S29" s="375"/>
      <c r="T29" s="375"/>
      <c r="U29" s="375"/>
      <c r="V29" s="375"/>
      <c r="W29" s="375"/>
      <c r="X29" s="375"/>
      <c r="Y29" s="375"/>
      <c r="Z29" s="375"/>
      <c r="AA29" s="375"/>
      <c r="AB29" s="375"/>
      <c r="AC29" s="375"/>
      <c r="AD29" s="375"/>
      <c r="AE29" s="375"/>
      <c r="AF29" s="372"/>
    </row>
    <row r="30" spans="2:32" s="333" customFormat="1" ht="19.5" customHeight="1">
      <c r="B30" s="343"/>
      <c r="C30" s="352"/>
      <c r="D30" s="352"/>
      <c r="E30" s="352"/>
      <c r="F30" s="352"/>
      <c r="G30" s="352"/>
      <c r="H30" s="352"/>
      <c r="I30" s="352"/>
      <c r="J30" s="352"/>
      <c r="K30" s="352"/>
      <c r="L30" s="360"/>
      <c r="M30" s="341"/>
      <c r="N30" s="374" t="s">
        <v>369</v>
      </c>
      <c r="O30" s="379"/>
      <c r="P30" s="375"/>
      <c r="Q30" s="375"/>
      <c r="R30" s="375"/>
      <c r="S30" s="375"/>
      <c r="T30" s="375"/>
      <c r="U30" s="375"/>
      <c r="V30" s="375"/>
      <c r="W30" s="375"/>
      <c r="X30" s="375"/>
      <c r="Y30" s="375"/>
      <c r="Z30" s="375"/>
      <c r="AA30" s="375"/>
      <c r="AB30" s="375"/>
      <c r="AC30" s="375"/>
      <c r="AD30" s="375"/>
      <c r="AE30" s="375"/>
      <c r="AF30" s="372"/>
    </row>
    <row r="31" spans="2:32" s="333" customFormat="1" ht="19.5" customHeight="1">
      <c r="B31" s="344"/>
      <c r="C31" s="351"/>
      <c r="D31" s="351"/>
      <c r="E31" s="351"/>
      <c r="F31" s="351"/>
      <c r="G31" s="351"/>
      <c r="H31" s="351"/>
      <c r="I31" s="351"/>
      <c r="J31" s="351"/>
      <c r="K31" s="351"/>
      <c r="L31" s="361"/>
      <c r="M31" s="357"/>
      <c r="N31" s="375" t="s">
        <v>369</v>
      </c>
      <c r="O31" s="379"/>
      <c r="P31" s="375"/>
      <c r="Q31" s="375"/>
      <c r="R31" s="375"/>
      <c r="S31" s="375"/>
      <c r="T31" s="375"/>
      <c r="U31" s="375"/>
      <c r="V31" s="375"/>
      <c r="W31" s="375"/>
      <c r="X31" s="375"/>
      <c r="Y31" s="375"/>
      <c r="Z31" s="375"/>
      <c r="AA31" s="375"/>
      <c r="AB31" s="375"/>
      <c r="AC31" s="375"/>
      <c r="AD31" s="375"/>
      <c r="AE31" s="375"/>
      <c r="AF31" s="372"/>
    </row>
    <row r="32" spans="2:32" s="333" customFormat="1" ht="19.5" customHeight="1">
      <c r="B32" s="342" t="s">
        <v>778</v>
      </c>
      <c r="C32" s="350"/>
      <c r="D32" s="350"/>
      <c r="E32" s="350"/>
      <c r="F32" s="350"/>
      <c r="G32" s="350"/>
      <c r="H32" s="350"/>
      <c r="I32" s="350"/>
      <c r="J32" s="350"/>
      <c r="K32" s="350"/>
      <c r="L32" s="359"/>
      <c r="M32" s="341"/>
      <c r="N32" s="374" t="s">
        <v>369</v>
      </c>
      <c r="O32" s="379"/>
      <c r="P32" s="375"/>
      <c r="Q32" s="375"/>
      <c r="R32" s="375"/>
      <c r="S32" s="375"/>
      <c r="T32" s="375"/>
      <c r="U32" s="375"/>
      <c r="V32" s="375"/>
      <c r="W32" s="375"/>
      <c r="X32" s="375"/>
      <c r="Y32" s="375"/>
      <c r="Z32" s="375"/>
      <c r="AA32" s="375"/>
      <c r="AB32" s="375"/>
      <c r="AC32" s="375"/>
      <c r="AD32" s="375"/>
      <c r="AE32" s="375"/>
      <c r="AF32" s="372"/>
    </row>
    <row r="33" spans="1:32" s="333" customFormat="1" ht="19.5" customHeight="1">
      <c r="A33" s="333"/>
      <c r="B33" s="345"/>
      <c r="C33" s="339"/>
      <c r="D33" s="339"/>
      <c r="E33" s="339"/>
      <c r="F33" s="339"/>
      <c r="G33" s="339"/>
      <c r="H33" s="339"/>
      <c r="I33" s="339"/>
      <c r="J33" s="339"/>
      <c r="K33" s="339"/>
      <c r="L33" s="362"/>
      <c r="M33" s="341"/>
      <c r="N33" s="374" t="s">
        <v>369</v>
      </c>
      <c r="O33" s="379"/>
      <c r="P33" s="375"/>
      <c r="Q33" s="375"/>
      <c r="R33" s="375"/>
      <c r="S33" s="375"/>
      <c r="T33" s="375"/>
      <c r="U33" s="375"/>
      <c r="V33" s="375"/>
      <c r="W33" s="375"/>
      <c r="X33" s="375"/>
      <c r="Y33" s="375"/>
      <c r="Z33" s="375"/>
      <c r="AA33" s="375"/>
      <c r="AB33" s="375"/>
      <c r="AC33" s="375"/>
      <c r="AD33" s="375"/>
      <c r="AE33" s="375"/>
      <c r="AF33" s="372"/>
    </row>
    <row r="34" spans="1:32" s="333" customFormat="1" ht="19.5" customHeight="1">
      <c r="A34" s="333"/>
      <c r="B34" s="346"/>
      <c r="C34" s="353"/>
      <c r="D34" s="353"/>
      <c r="E34" s="353"/>
      <c r="F34" s="353"/>
      <c r="G34" s="353"/>
      <c r="H34" s="353"/>
      <c r="I34" s="353"/>
      <c r="J34" s="353"/>
      <c r="K34" s="353"/>
      <c r="L34" s="363"/>
      <c r="M34" s="357"/>
      <c r="N34" s="375" t="s">
        <v>369</v>
      </c>
      <c r="O34" s="379"/>
      <c r="P34" s="375"/>
      <c r="Q34" s="375"/>
      <c r="R34" s="375"/>
      <c r="S34" s="375"/>
      <c r="T34" s="375"/>
      <c r="U34" s="375"/>
      <c r="V34" s="375"/>
      <c r="W34" s="375"/>
      <c r="X34" s="375"/>
      <c r="Y34" s="375"/>
      <c r="Z34" s="375"/>
      <c r="AA34" s="375"/>
      <c r="AB34" s="375"/>
      <c r="AC34" s="375"/>
      <c r="AD34" s="375"/>
      <c r="AE34" s="375"/>
      <c r="AF34" s="372"/>
    </row>
    <row r="35" spans="1:32" s="333" customFormat="1" ht="19.5" customHeight="1">
      <c r="A35" s="333"/>
      <c r="B35" s="342" t="s">
        <v>329</v>
      </c>
      <c r="C35" s="350"/>
      <c r="D35" s="350"/>
      <c r="E35" s="350"/>
      <c r="F35" s="350"/>
      <c r="G35" s="350"/>
      <c r="H35" s="350"/>
      <c r="I35" s="350"/>
      <c r="J35" s="350"/>
      <c r="K35" s="350"/>
      <c r="L35" s="359"/>
      <c r="M35" s="341"/>
      <c r="N35" s="374" t="s">
        <v>369</v>
      </c>
      <c r="O35" s="379"/>
      <c r="P35" s="375"/>
      <c r="Q35" s="375"/>
      <c r="R35" s="375"/>
      <c r="S35" s="375"/>
      <c r="T35" s="375"/>
      <c r="U35" s="375"/>
      <c r="V35" s="375"/>
      <c r="W35" s="375"/>
      <c r="X35" s="375"/>
      <c r="Y35" s="375"/>
      <c r="Z35" s="375"/>
      <c r="AA35" s="375"/>
      <c r="AB35" s="375"/>
      <c r="AC35" s="375"/>
      <c r="AD35" s="375"/>
      <c r="AE35" s="375"/>
      <c r="AF35" s="372"/>
    </row>
    <row r="36" spans="1:32" s="333" customFormat="1" ht="19.5" customHeight="1">
      <c r="A36" s="333"/>
      <c r="B36" s="345"/>
      <c r="C36" s="339"/>
      <c r="D36" s="339"/>
      <c r="E36" s="339"/>
      <c r="F36" s="339"/>
      <c r="G36" s="339"/>
      <c r="H36" s="339"/>
      <c r="I36" s="339"/>
      <c r="J36" s="339"/>
      <c r="K36" s="339"/>
      <c r="L36" s="362"/>
      <c r="M36" s="341"/>
      <c r="N36" s="374" t="s">
        <v>369</v>
      </c>
      <c r="O36" s="379"/>
      <c r="P36" s="375"/>
      <c r="Q36" s="375"/>
      <c r="R36" s="375"/>
      <c r="S36" s="375"/>
      <c r="T36" s="375"/>
      <c r="U36" s="375"/>
      <c r="V36" s="375"/>
      <c r="W36" s="375"/>
      <c r="X36" s="375"/>
      <c r="Y36" s="375"/>
      <c r="Z36" s="375"/>
      <c r="AA36" s="375"/>
      <c r="AB36" s="375"/>
      <c r="AC36" s="375"/>
      <c r="AD36" s="375"/>
      <c r="AE36" s="375"/>
      <c r="AF36" s="372"/>
    </row>
    <row r="37" spans="1:32" s="333" customFormat="1" ht="19.5" customHeight="1">
      <c r="A37" s="333"/>
      <c r="B37" s="346"/>
      <c r="C37" s="353"/>
      <c r="D37" s="353"/>
      <c r="E37" s="353"/>
      <c r="F37" s="353"/>
      <c r="G37" s="353"/>
      <c r="H37" s="353"/>
      <c r="I37" s="353"/>
      <c r="J37" s="353"/>
      <c r="K37" s="353"/>
      <c r="L37" s="363"/>
      <c r="M37" s="357"/>
      <c r="N37" s="375" t="s">
        <v>369</v>
      </c>
      <c r="O37" s="379"/>
      <c r="P37" s="375"/>
      <c r="Q37" s="375"/>
      <c r="R37" s="375"/>
      <c r="S37" s="375"/>
      <c r="T37" s="375"/>
      <c r="U37" s="375"/>
      <c r="V37" s="375"/>
      <c r="W37" s="375"/>
      <c r="X37" s="375"/>
      <c r="Y37" s="375"/>
      <c r="Z37" s="375"/>
      <c r="AA37" s="375"/>
      <c r="AB37" s="375"/>
      <c r="AC37" s="375"/>
      <c r="AD37" s="375"/>
      <c r="AE37" s="375"/>
      <c r="AF37" s="372"/>
    </row>
    <row r="38" spans="1:32" s="333" customFormat="1" ht="19.5" customHeight="1">
      <c r="A38" s="333"/>
      <c r="B38" s="347" t="s">
        <v>346</v>
      </c>
      <c r="C38" s="354"/>
      <c r="D38" s="354"/>
      <c r="E38" s="354"/>
      <c r="F38" s="354"/>
      <c r="G38" s="354"/>
      <c r="H38" s="354"/>
      <c r="I38" s="354"/>
      <c r="J38" s="354"/>
      <c r="K38" s="354"/>
      <c r="L38" s="364"/>
      <c r="M38" s="341"/>
      <c r="N38" s="374" t="s">
        <v>369</v>
      </c>
      <c r="O38" s="380"/>
      <c r="P38" s="374"/>
      <c r="Q38" s="374"/>
      <c r="R38" s="374"/>
      <c r="S38" s="374"/>
      <c r="T38" s="374"/>
      <c r="U38" s="374"/>
      <c r="V38" s="374"/>
      <c r="W38" s="374"/>
      <c r="X38" s="374"/>
      <c r="Y38" s="374"/>
      <c r="Z38" s="374"/>
      <c r="AA38" s="374"/>
      <c r="AB38" s="374"/>
      <c r="AC38" s="374"/>
      <c r="AD38" s="374"/>
      <c r="AE38" s="374"/>
      <c r="AF38" s="373"/>
    </row>
    <row r="39" spans="1:32" s="333" customFormat="1" ht="19.5" customHeight="1">
      <c r="A39" s="334"/>
      <c r="B39" s="345"/>
      <c r="C39" s="350"/>
      <c r="D39" s="339"/>
      <c r="E39" s="339"/>
      <c r="F39" s="339"/>
      <c r="G39" s="339"/>
      <c r="H39" s="339"/>
      <c r="I39" s="339"/>
      <c r="J39" s="339"/>
      <c r="K39" s="339"/>
      <c r="L39" s="362"/>
      <c r="M39" s="368"/>
      <c r="N39" s="376" t="s">
        <v>369</v>
      </c>
      <c r="O39" s="381"/>
      <c r="P39" s="333"/>
      <c r="Q39" s="333"/>
      <c r="R39" s="333"/>
      <c r="S39" s="333"/>
      <c r="T39" s="333"/>
      <c r="U39" s="333"/>
      <c r="V39" s="333"/>
      <c r="W39" s="333"/>
      <c r="X39" s="333"/>
      <c r="Y39" s="333"/>
      <c r="Z39" s="333"/>
      <c r="AA39" s="333"/>
      <c r="AB39" s="333"/>
      <c r="AC39" s="333"/>
      <c r="AD39" s="333"/>
      <c r="AE39" s="333"/>
      <c r="AF39" s="334"/>
    </row>
    <row r="40" spans="1:32" s="333" customFormat="1" ht="19.5" customHeight="1">
      <c r="A40" s="333"/>
      <c r="B40" s="346"/>
      <c r="C40" s="353"/>
      <c r="D40" s="353"/>
      <c r="E40" s="353"/>
      <c r="F40" s="353"/>
      <c r="G40" s="353"/>
      <c r="H40" s="353"/>
      <c r="I40" s="353"/>
      <c r="J40" s="353"/>
      <c r="K40" s="353"/>
      <c r="L40" s="363"/>
      <c r="M40" s="357"/>
      <c r="N40" s="375" t="s">
        <v>369</v>
      </c>
      <c r="O40" s="379"/>
      <c r="P40" s="375"/>
      <c r="Q40" s="375"/>
      <c r="R40" s="375"/>
      <c r="S40" s="375"/>
      <c r="T40" s="375"/>
      <c r="U40" s="375"/>
      <c r="V40" s="375"/>
      <c r="W40" s="375"/>
      <c r="X40" s="375"/>
      <c r="Y40" s="375"/>
      <c r="Z40" s="375"/>
      <c r="AA40" s="375"/>
      <c r="AB40" s="375"/>
      <c r="AC40" s="375"/>
      <c r="AD40" s="375"/>
      <c r="AE40" s="375"/>
      <c r="AF40" s="372"/>
    </row>
    <row r="41" spans="1:32" s="333" customFormat="1" ht="19.5" customHeight="1">
      <c r="A41" s="333"/>
      <c r="B41" s="342" t="s">
        <v>287</v>
      </c>
      <c r="C41" s="350"/>
      <c r="D41" s="350"/>
      <c r="E41" s="350"/>
      <c r="F41" s="350"/>
      <c r="G41" s="350"/>
      <c r="H41" s="350"/>
      <c r="I41" s="350"/>
      <c r="J41" s="350"/>
      <c r="K41" s="350"/>
      <c r="L41" s="359"/>
      <c r="M41" s="341"/>
      <c r="N41" s="374" t="s">
        <v>369</v>
      </c>
      <c r="O41" s="379"/>
      <c r="P41" s="375"/>
      <c r="Q41" s="375"/>
      <c r="R41" s="375"/>
      <c r="S41" s="375"/>
      <c r="T41" s="375"/>
      <c r="U41" s="375"/>
      <c r="V41" s="375"/>
      <c r="W41" s="375"/>
      <c r="X41" s="375"/>
      <c r="Y41" s="375"/>
      <c r="Z41" s="375"/>
      <c r="AA41" s="375"/>
      <c r="AB41" s="375"/>
      <c r="AC41" s="375"/>
      <c r="AD41" s="375"/>
      <c r="AE41" s="375"/>
      <c r="AF41" s="372"/>
    </row>
    <row r="42" spans="1:32" s="333" customFormat="1" ht="19.5" customHeight="1">
      <c r="A42" s="333"/>
      <c r="B42" s="345"/>
      <c r="C42" s="339"/>
      <c r="D42" s="339"/>
      <c r="E42" s="339"/>
      <c r="F42" s="339"/>
      <c r="G42" s="339"/>
      <c r="H42" s="339"/>
      <c r="I42" s="339"/>
      <c r="J42" s="339"/>
      <c r="K42" s="339"/>
      <c r="L42" s="362"/>
      <c r="M42" s="341"/>
      <c r="N42" s="374" t="s">
        <v>369</v>
      </c>
      <c r="O42" s="379"/>
      <c r="P42" s="375"/>
      <c r="Q42" s="375"/>
      <c r="R42" s="375"/>
      <c r="S42" s="375"/>
      <c r="T42" s="375"/>
      <c r="U42" s="375"/>
      <c r="V42" s="375"/>
      <c r="W42" s="375"/>
      <c r="X42" s="375"/>
      <c r="Y42" s="375"/>
      <c r="Z42" s="375"/>
      <c r="AA42" s="375"/>
      <c r="AB42" s="375"/>
      <c r="AC42" s="375"/>
      <c r="AD42" s="375"/>
      <c r="AE42" s="375"/>
      <c r="AF42" s="372"/>
    </row>
    <row r="43" spans="1:32" s="333" customFormat="1" ht="19.5" customHeight="1">
      <c r="A43" s="333"/>
      <c r="B43" s="346"/>
      <c r="C43" s="353"/>
      <c r="D43" s="353"/>
      <c r="E43" s="353"/>
      <c r="F43" s="353"/>
      <c r="G43" s="353"/>
      <c r="H43" s="353"/>
      <c r="I43" s="353"/>
      <c r="J43" s="353"/>
      <c r="K43" s="353"/>
      <c r="L43" s="363"/>
      <c r="M43" s="369"/>
      <c r="N43" s="377" t="s">
        <v>369</v>
      </c>
      <c r="O43" s="382"/>
      <c r="P43" s="377"/>
      <c r="Q43" s="377"/>
      <c r="R43" s="377"/>
      <c r="S43" s="377"/>
      <c r="T43" s="377"/>
      <c r="U43" s="377"/>
      <c r="V43" s="377"/>
      <c r="W43" s="377"/>
      <c r="X43" s="377"/>
      <c r="Y43" s="377"/>
      <c r="Z43" s="377"/>
      <c r="AA43" s="377"/>
      <c r="AB43" s="377"/>
      <c r="AC43" s="377"/>
      <c r="AD43" s="377"/>
      <c r="AE43" s="377"/>
      <c r="AF43" s="385"/>
    </row>
    <row r="44" spans="1:32" s="333" customFormat="1" ht="19.5" customHeight="1">
      <c r="A44" s="333"/>
      <c r="B44" s="348" t="s">
        <v>842</v>
      </c>
      <c r="C44" s="355"/>
      <c r="D44" s="355"/>
      <c r="E44" s="355"/>
      <c r="F44" s="355"/>
      <c r="G44" s="355"/>
      <c r="H44" s="355"/>
      <c r="I44" s="355"/>
      <c r="J44" s="355"/>
      <c r="K44" s="355"/>
      <c r="L44" s="365"/>
      <c r="M44" s="370"/>
      <c r="N44" s="378" t="s">
        <v>369</v>
      </c>
      <c r="O44" s="383"/>
      <c r="P44" s="378"/>
      <c r="Q44" s="378"/>
      <c r="R44" s="378"/>
      <c r="S44" s="378"/>
      <c r="T44" s="378"/>
      <c r="U44" s="378"/>
      <c r="V44" s="378"/>
      <c r="W44" s="378"/>
      <c r="X44" s="378"/>
      <c r="Y44" s="378"/>
      <c r="Z44" s="378"/>
      <c r="AA44" s="378"/>
      <c r="AB44" s="378"/>
      <c r="AC44" s="378"/>
      <c r="AD44" s="378"/>
      <c r="AE44" s="378"/>
      <c r="AF44" s="386"/>
    </row>
    <row r="45" spans="1:32" s="333" customFormat="1" ht="19.5" customHeight="1">
      <c r="A45" s="333"/>
      <c r="B45" s="345"/>
      <c r="C45" s="339"/>
      <c r="D45" s="339"/>
      <c r="E45" s="339"/>
      <c r="F45" s="339"/>
      <c r="G45" s="339"/>
      <c r="H45" s="339"/>
      <c r="I45" s="339"/>
      <c r="J45" s="339"/>
      <c r="K45" s="339"/>
      <c r="L45" s="362"/>
      <c r="M45" s="341"/>
      <c r="N45" s="374" t="s">
        <v>369</v>
      </c>
      <c r="O45" s="379"/>
      <c r="P45" s="375"/>
      <c r="Q45" s="375"/>
      <c r="R45" s="375"/>
      <c r="S45" s="375"/>
      <c r="T45" s="375"/>
      <c r="U45" s="375"/>
      <c r="V45" s="375"/>
      <c r="W45" s="375"/>
      <c r="X45" s="375"/>
      <c r="Y45" s="375"/>
      <c r="Z45" s="375"/>
      <c r="AA45" s="375"/>
      <c r="AB45" s="375"/>
      <c r="AC45" s="375"/>
      <c r="AD45" s="375"/>
      <c r="AE45" s="375"/>
      <c r="AF45" s="372"/>
    </row>
    <row r="46" spans="1:32" s="333" customFormat="1" ht="19.5" customHeight="1">
      <c r="A46" s="333"/>
      <c r="B46" s="346"/>
      <c r="C46" s="353"/>
      <c r="D46" s="353"/>
      <c r="E46" s="353"/>
      <c r="F46" s="353"/>
      <c r="G46" s="353"/>
      <c r="H46" s="353"/>
      <c r="I46" s="353"/>
      <c r="J46" s="353"/>
      <c r="K46" s="353"/>
      <c r="L46" s="363"/>
      <c r="M46" s="357"/>
      <c r="N46" s="375" t="s">
        <v>369</v>
      </c>
      <c r="O46" s="379"/>
      <c r="P46" s="375"/>
      <c r="Q46" s="375"/>
      <c r="R46" s="375"/>
      <c r="S46" s="375"/>
      <c r="T46" s="375"/>
      <c r="U46" s="375"/>
      <c r="V46" s="375"/>
      <c r="W46" s="375"/>
      <c r="X46" s="375"/>
      <c r="Y46" s="375"/>
      <c r="Z46" s="375"/>
      <c r="AA46" s="375"/>
      <c r="AB46" s="375"/>
      <c r="AC46" s="375"/>
      <c r="AD46" s="375"/>
      <c r="AE46" s="375"/>
      <c r="AF46" s="372"/>
    </row>
    <row r="47" spans="1:32" s="333" customFormat="1" ht="19.5" customHeight="1">
      <c r="A47" s="333"/>
      <c r="B47" s="342" t="s">
        <v>533</v>
      </c>
      <c r="C47" s="350"/>
      <c r="D47" s="350"/>
      <c r="E47" s="350"/>
      <c r="F47" s="350"/>
      <c r="G47" s="350"/>
      <c r="H47" s="350"/>
      <c r="I47" s="350"/>
      <c r="J47" s="350"/>
      <c r="K47" s="350"/>
      <c r="L47" s="359"/>
      <c r="M47" s="341"/>
      <c r="N47" s="374" t="s">
        <v>369</v>
      </c>
      <c r="O47" s="379"/>
      <c r="P47" s="375"/>
      <c r="Q47" s="375"/>
      <c r="R47" s="375"/>
      <c r="S47" s="375"/>
      <c r="T47" s="375"/>
      <c r="U47" s="375"/>
      <c r="V47" s="375"/>
      <c r="W47" s="375"/>
      <c r="X47" s="375"/>
      <c r="Y47" s="375"/>
      <c r="Z47" s="375"/>
      <c r="AA47" s="375"/>
      <c r="AB47" s="375"/>
      <c r="AC47" s="375"/>
      <c r="AD47" s="375"/>
      <c r="AE47" s="375"/>
      <c r="AF47" s="372"/>
    </row>
    <row r="48" spans="1:32" s="333" customFormat="1" ht="19.5" customHeight="1">
      <c r="A48" s="333"/>
      <c r="B48" s="345"/>
      <c r="C48" s="339"/>
      <c r="D48" s="339"/>
      <c r="E48" s="339"/>
      <c r="F48" s="339"/>
      <c r="G48" s="339"/>
      <c r="H48" s="339"/>
      <c r="I48" s="339"/>
      <c r="J48" s="339"/>
      <c r="K48" s="339"/>
      <c r="L48" s="362"/>
      <c r="M48" s="341"/>
      <c r="N48" s="374" t="s">
        <v>369</v>
      </c>
      <c r="O48" s="379"/>
      <c r="P48" s="375"/>
      <c r="Q48" s="375"/>
      <c r="R48" s="375"/>
      <c r="S48" s="375"/>
      <c r="T48" s="375"/>
      <c r="U48" s="375"/>
      <c r="V48" s="375"/>
      <c r="W48" s="375"/>
      <c r="X48" s="375"/>
      <c r="Y48" s="375"/>
      <c r="Z48" s="375"/>
      <c r="AA48" s="375"/>
      <c r="AB48" s="375"/>
      <c r="AC48" s="375"/>
      <c r="AD48" s="375"/>
      <c r="AE48" s="375"/>
      <c r="AF48" s="372"/>
    </row>
    <row r="49" spans="1:32" s="333" customFormat="1" ht="19.5" customHeight="1">
      <c r="A49" s="333"/>
      <c r="B49" s="346"/>
      <c r="C49" s="353"/>
      <c r="D49" s="353"/>
      <c r="E49" s="353"/>
      <c r="F49" s="353"/>
      <c r="G49" s="353"/>
      <c r="H49" s="353"/>
      <c r="I49" s="353"/>
      <c r="J49" s="353"/>
      <c r="K49" s="353"/>
      <c r="L49" s="363"/>
      <c r="M49" s="357"/>
      <c r="N49" s="375" t="s">
        <v>369</v>
      </c>
      <c r="O49" s="379"/>
      <c r="P49" s="375"/>
      <c r="Q49" s="375"/>
      <c r="R49" s="375"/>
      <c r="S49" s="375"/>
      <c r="T49" s="375"/>
      <c r="U49" s="375"/>
      <c r="V49" s="375"/>
      <c r="W49" s="375"/>
      <c r="X49" s="375"/>
      <c r="Y49" s="375"/>
      <c r="Z49" s="375"/>
      <c r="AA49" s="375"/>
      <c r="AB49" s="375"/>
      <c r="AC49" s="375"/>
      <c r="AD49" s="375"/>
      <c r="AE49" s="375"/>
      <c r="AF49" s="372"/>
    </row>
    <row r="50" spans="1:32" s="333" customFormat="1" ht="19.5" customHeight="1">
      <c r="A50" s="333"/>
      <c r="B50" s="342" t="s">
        <v>604</v>
      </c>
      <c r="C50" s="350"/>
      <c r="D50" s="350"/>
      <c r="E50" s="350"/>
      <c r="F50" s="350"/>
      <c r="G50" s="350"/>
      <c r="H50" s="350"/>
      <c r="I50" s="350"/>
      <c r="J50" s="350"/>
      <c r="K50" s="350"/>
      <c r="L50" s="359"/>
      <c r="M50" s="341"/>
      <c r="N50" s="374" t="s">
        <v>369</v>
      </c>
      <c r="O50" s="379"/>
      <c r="P50" s="375"/>
      <c r="Q50" s="375"/>
      <c r="R50" s="375"/>
      <c r="S50" s="375"/>
      <c r="T50" s="375"/>
      <c r="U50" s="375"/>
      <c r="V50" s="375"/>
      <c r="W50" s="375"/>
      <c r="X50" s="375"/>
      <c r="Y50" s="375"/>
      <c r="Z50" s="375"/>
      <c r="AA50" s="375"/>
      <c r="AB50" s="375"/>
      <c r="AC50" s="375"/>
      <c r="AD50" s="375"/>
      <c r="AE50" s="375"/>
      <c r="AF50" s="372"/>
    </row>
    <row r="51" spans="1:32" s="333" customFormat="1" ht="19.5" customHeight="1">
      <c r="A51" s="333"/>
      <c r="B51" s="343"/>
      <c r="C51" s="352"/>
      <c r="D51" s="352"/>
      <c r="E51" s="352"/>
      <c r="F51" s="352"/>
      <c r="G51" s="352"/>
      <c r="H51" s="352"/>
      <c r="I51" s="352"/>
      <c r="J51" s="352"/>
      <c r="K51" s="352"/>
      <c r="L51" s="360"/>
      <c r="M51" s="341"/>
      <c r="N51" s="374" t="s">
        <v>369</v>
      </c>
      <c r="O51" s="379"/>
      <c r="P51" s="375"/>
      <c r="Q51" s="375"/>
      <c r="R51" s="375"/>
      <c r="S51" s="375"/>
      <c r="T51" s="375"/>
      <c r="U51" s="375"/>
      <c r="V51" s="375"/>
      <c r="W51" s="375"/>
      <c r="X51" s="375"/>
      <c r="Y51" s="375"/>
      <c r="Z51" s="375"/>
      <c r="AA51" s="375"/>
      <c r="AB51" s="375"/>
      <c r="AC51" s="375"/>
      <c r="AD51" s="375"/>
      <c r="AE51" s="375"/>
      <c r="AF51" s="372"/>
    </row>
    <row r="52" spans="1:32" s="333" customFormat="1" ht="19.5" customHeight="1">
      <c r="A52" s="333"/>
      <c r="B52" s="344"/>
      <c r="C52" s="351"/>
      <c r="D52" s="351"/>
      <c r="E52" s="351"/>
      <c r="F52" s="351"/>
      <c r="G52" s="351"/>
      <c r="H52" s="351"/>
      <c r="I52" s="351"/>
      <c r="J52" s="351"/>
      <c r="K52" s="351"/>
      <c r="L52" s="361"/>
      <c r="M52" s="341"/>
      <c r="N52" s="374" t="s">
        <v>369</v>
      </c>
      <c r="O52" s="380"/>
      <c r="P52" s="374"/>
      <c r="Q52" s="374"/>
      <c r="R52" s="374"/>
      <c r="S52" s="374"/>
      <c r="T52" s="374"/>
      <c r="U52" s="374"/>
      <c r="V52" s="374"/>
      <c r="W52" s="374"/>
      <c r="X52" s="374"/>
      <c r="Y52" s="374"/>
      <c r="Z52" s="374"/>
      <c r="AA52" s="374"/>
      <c r="AB52" s="374"/>
      <c r="AC52" s="374"/>
      <c r="AD52" s="374"/>
      <c r="AE52" s="374"/>
      <c r="AF52" s="373"/>
    </row>
    <row r="54" spans="1:32">
      <c r="B54" s="332" t="s">
        <v>844</v>
      </c>
    </row>
    <row r="55" spans="1:32">
      <c r="B55" s="332" t="s">
        <v>774</v>
      </c>
    </row>
    <row r="57" spans="1:32">
      <c r="A57" s="332" t="s">
        <v>182</v>
      </c>
      <c r="M57" s="371"/>
      <c r="N57" s="332" t="s">
        <v>2</v>
      </c>
      <c r="O57" s="384"/>
      <c r="P57" s="384"/>
      <c r="Q57" s="332" t="s">
        <v>457</v>
      </c>
      <c r="R57" s="384"/>
      <c r="S57" s="384"/>
      <c r="T57" s="332" t="s">
        <v>394</v>
      </c>
    </row>
    <row r="82" spans="12:12">
      <c r="L82" s="366"/>
    </row>
    <row r="122" spans="1:7">
      <c r="A122" s="335"/>
      <c r="C122" s="335"/>
      <c r="D122" s="335"/>
      <c r="E122" s="335"/>
      <c r="F122" s="335"/>
      <c r="G122" s="335"/>
    </row>
    <row r="123" spans="1:7">
      <c r="C123" s="356"/>
    </row>
    <row r="151" spans="1:1">
      <c r="A151" s="335"/>
    </row>
    <row r="187" spans="1:1">
      <c r="A187" s="336"/>
    </row>
    <row r="238" spans="1:1">
      <c r="A238" s="336"/>
    </row>
    <row r="287" spans="1:1">
      <c r="A287" s="336"/>
    </row>
    <row r="314" spans="1:1">
      <c r="A314" s="335"/>
    </row>
    <row r="364" spans="1:1">
      <c r="A364" s="336"/>
    </row>
    <row r="388" spans="1:1">
      <c r="A388" s="335"/>
    </row>
    <row r="416" spans="1:1">
      <c r="A416" s="335"/>
    </row>
    <row r="444" spans="1:1">
      <c r="A444" s="335"/>
    </row>
    <row r="468" spans="1:1">
      <c r="A468" s="335"/>
    </row>
    <row r="497" spans="1:1">
      <c r="A497" s="335"/>
    </row>
    <row r="526" spans="1:1">
      <c r="A526" s="335"/>
    </row>
    <row r="575" spans="1:1">
      <c r="A575" s="336"/>
    </row>
    <row r="606" spans="1:1">
      <c r="A606" s="336"/>
    </row>
    <row r="650" spans="1:1">
      <c r="A650" s="336"/>
    </row>
    <row r="686" spans="1:1">
      <c r="A686" s="335"/>
    </row>
    <row r="725" spans="1:1">
      <c r="A725" s="336"/>
    </row>
    <row r="754" spans="1:1">
      <c r="A754" s="336"/>
    </row>
    <row r="793" spans="1:1">
      <c r="A793" s="336"/>
    </row>
    <row r="832" spans="1:1">
      <c r="A832" s="336"/>
    </row>
    <row r="860" spans="1:1">
      <c r="A860" s="336"/>
    </row>
    <row r="900" spans="1:1">
      <c r="A900" s="336"/>
    </row>
    <row r="940" spans="1:1">
      <c r="A940" s="336"/>
    </row>
    <row r="969" spans="1:1">
      <c r="A969" s="336"/>
    </row>
  </sheetData>
  <mergeCells count="62">
    <mergeCell ref="X4:Y4"/>
    <mergeCell ref="AA4:AB4"/>
    <mergeCell ref="AD4:AE4"/>
    <mergeCell ref="B5:F5"/>
    <mergeCell ref="G5:J5"/>
    <mergeCell ref="T7:AF7"/>
    <mergeCell ref="R14:V14"/>
    <mergeCell ref="W14:AF14"/>
    <mergeCell ref="B16:L16"/>
    <mergeCell ref="M16:N16"/>
    <mergeCell ref="O16:AF16"/>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4:AF44"/>
    <mergeCell ref="O45:AF45"/>
    <mergeCell ref="O46:AF46"/>
    <mergeCell ref="O47:AF47"/>
    <mergeCell ref="O48:AF48"/>
    <mergeCell ref="O49:AF49"/>
    <mergeCell ref="O50:AF50"/>
    <mergeCell ref="O51:AF51"/>
    <mergeCell ref="O52:AF52"/>
    <mergeCell ref="O57:P57"/>
    <mergeCell ref="R57:S57"/>
    <mergeCell ref="B9:AF10"/>
    <mergeCell ref="B17:L19"/>
    <mergeCell ref="B20:L22"/>
    <mergeCell ref="B23:L25"/>
    <mergeCell ref="B26:L28"/>
    <mergeCell ref="B29:L31"/>
    <mergeCell ref="B32:L34"/>
    <mergeCell ref="B35:L37"/>
    <mergeCell ref="B38:L40"/>
    <mergeCell ref="B41:L43"/>
    <mergeCell ref="B44:L46"/>
    <mergeCell ref="B47:L49"/>
    <mergeCell ref="B50:L52"/>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dimension ref="B2:AA123"/>
  <sheetViews>
    <sheetView view="pageBreakPreview" zoomScaleSheetLayoutView="100" workbookViewId="0">
      <selection activeCell="B2" sqref="B2"/>
    </sheetView>
  </sheetViews>
  <sheetFormatPr defaultColWidth="4" defaultRowHeight="13.5"/>
  <cols>
    <col min="1" max="1" width="1.5" style="19" customWidth="1"/>
    <col min="2" max="2" width="3.125" style="19" customWidth="1"/>
    <col min="3" max="3" width="1.125" style="19" customWidth="1"/>
    <col min="4" max="19" width="4" style="19"/>
    <col min="20" max="20" width="3.125" style="19" customWidth="1"/>
    <col min="21" max="21" width="2.375" style="19" customWidth="1"/>
    <col min="22" max="22" width="4" style="19"/>
    <col min="23" max="23" width="2.25" style="19" customWidth="1"/>
    <col min="24" max="24" width="4" style="19"/>
    <col min="25" max="25" width="2.375" style="19" customWidth="1"/>
    <col min="26" max="26" width="1.5" style="19" customWidth="1"/>
    <col min="27" max="16384" width="4" style="19"/>
  </cols>
  <sheetData>
    <row r="1" spans="2:27" ht="9.6" customHeight="1"/>
    <row r="2" spans="2:27">
      <c r="C2" s="396"/>
      <c r="D2" s="396"/>
      <c r="E2" s="396"/>
      <c r="F2" s="396"/>
      <c r="G2" s="396"/>
      <c r="H2" s="396"/>
      <c r="I2" s="396"/>
      <c r="J2" s="396"/>
      <c r="K2" s="396"/>
      <c r="L2" s="396"/>
      <c r="M2" s="396"/>
      <c r="N2" s="396"/>
      <c r="O2" s="396"/>
      <c r="P2" s="396"/>
      <c r="Q2" s="396"/>
      <c r="R2" s="396"/>
      <c r="S2" s="396"/>
      <c r="T2" s="396"/>
      <c r="U2" s="396"/>
      <c r="V2" s="396"/>
      <c r="W2" s="396"/>
      <c r="X2" s="396"/>
      <c r="Y2" s="396"/>
    </row>
    <row r="4" spans="2:27" ht="34.5" customHeight="1">
      <c r="B4" s="387" t="s">
        <v>464</v>
      </c>
      <c r="C4" s="41"/>
      <c r="D4" s="41"/>
      <c r="E4" s="41"/>
      <c r="F4" s="41"/>
      <c r="G4" s="41"/>
      <c r="H4" s="41"/>
      <c r="I4" s="41"/>
      <c r="J4" s="41"/>
      <c r="K4" s="41"/>
      <c r="L4" s="41"/>
      <c r="M4" s="41"/>
      <c r="N4" s="41"/>
      <c r="O4" s="41"/>
      <c r="P4" s="41"/>
      <c r="Q4" s="41"/>
      <c r="R4" s="41"/>
      <c r="S4" s="41"/>
      <c r="T4" s="41"/>
      <c r="U4" s="41"/>
      <c r="V4" s="41"/>
      <c r="W4" s="41"/>
      <c r="X4" s="41"/>
      <c r="Y4" s="41"/>
    </row>
    <row r="5" spans="2:27" ht="13.5" customHeight="1"/>
    <row r="6" spans="2:27" ht="24" customHeight="1">
      <c r="B6" s="388" t="s">
        <v>465</v>
      </c>
      <c r="C6" s="388"/>
      <c r="D6" s="388"/>
      <c r="E6" s="388"/>
      <c r="F6" s="388"/>
      <c r="G6" s="409"/>
      <c r="H6" s="413"/>
      <c r="I6" s="413"/>
      <c r="J6" s="413"/>
      <c r="K6" s="413"/>
      <c r="L6" s="413"/>
      <c r="M6" s="413"/>
      <c r="N6" s="413"/>
      <c r="O6" s="413"/>
      <c r="P6" s="413"/>
      <c r="Q6" s="413"/>
      <c r="R6" s="413"/>
      <c r="S6" s="413"/>
      <c r="T6" s="413"/>
      <c r="U6" s="413"/>
      <c r="V6" s="413"/>
      <c r="W6" s="413"/>
      <c r="X6" s="413"/>
      <c r="Y6" s="421"/>
    </row>
    <row r="7" spans="2:27" ht="24" customHeight="1">
      <c r="B7" s="388" t="s">
        <v>112</v>
      </c>
      <c r="C7" s="388"/>
      <c r="D7" s="388"/>
      <c r="E7" s="388"/>
      <c r="F7" s="388"/>
      <c r="G7" s="410" t="s">
        <v>78</v>
      </c>
      <c r="H7" s="414" t="s">
        <v>408</v>
      </c>
      <c r="I7" s="414"/>
      <c r="J7" s="414"/>
      <c r="K7" s="414"/>
      <c r="L7" s="41" t="s">
        <v>78</v>
      </c>
      <c r="M7" s="414" t="s">
        <v>409</v>
      </c>
      <c r="N7" s="414"/>
      <c r="O7" s="414"/>
      <c r="P7" s="414"/>
      <c r="Q7" s="41" t="s">
        <v>78</v>
      </c>
      <c r="R7" s="414" t="s">
        <v>412</v>
      </c>
      <c r="S7" s="414"/>
      <c r="T7" s="414"/>
      <c r="U7" s="414"/>
      <c r="V7" s="414"/>
      <c r="W7" s="413"/>
      <c r="X7" s="413"/>
      <c r="Y7" s="421"/>
    </row>
    <row r="8" spans="2:27" ht="21.95" customHeight="1">
      <c r="B8" s="389" t="s">
        <v>251</v>
      </c>
      <c r="C8" s="397"/>
      <c r="D8" s="397"/>
      <c r="E8" s="397"/>
      <c r="F8" s="406"/>
      <c r="G8" s="41" t="s">
        <v>78</v>
      </c>
      <c r="H8" s="399" t="s">
        <v>371</v>
      </c>
      <c r="I8" s="415"/>
      <c r="J8" s="415"/>
      <c r="K8" s="415"/>
      <c r="L8" s="415"/>
      <c r="M8" s="415"/>
      <c r="N8" s="415"/>
      <c r="O8" s="415"/>
      <c r="P8" s="415"/>
      <c r="Q8" s="415"/>
      <c r="R8" s="415"/>
      <c r="S8" s="415"/>
      <c r="T8" s="415"/>
      <c r="U8" s="415"/>
      <c r="V8" s="415"/>
      <c r="W8" s="415"/>
      <c r="X8" s="415"/>
      <c r="Y8" s="422"/>
    </row>
    <row r="9" spans="2:27" ht="21.95" customHeight="1">
      <c r="B9" s="390"/>
      <c r="C9" s="41"/>
      <c r="D9" s="41"/>
      <c r="E9" s="41"/>
      <c r="F9" s="407"/>
      <c r="G9" s="41" t="s">
        <v>78</v>
      </c>
      <c r="H9" s="19" t="s">
        <v>469</v>
      </c>
      <c r="I9" s="103"/>
      <c r="J9" s="103"/>
      <c r="K9" s="103"/>
      <c r="L9" s="103"/>
      <c r="M9" s="103"/>
      <c r="N9" s="103"/>
      <c r="O9" s="103"/>
      <c r="P9" s="103"/>
      <c r="Q9" s="103"/>
      <c r="R9" s="103"/>
      <c r="S9" s="103"/>
      <c r="T9" s="103"/>
      <c r="U9" s="103"/>
      <c r="V9" s="103"/>
      <c r="W9" s="103"/>
      <c r="X9" s="103"/>
      <c r="Y9" s="423"/>
    </row>
    <row r="10" spans="2:27" ht="21.95" customHeight="1">
      <c r="B10" s="391"/>
      <c r="C10" s="398"/>
      <c r="D10" s="398"/>
      <c r="E10" s="398"/>
      <c r="F10" s="408"/>
      <c r="G10" s="391" t="s">
        <v>78</v>
      </c>
      <c r="H10" s="405" t="s">
        <v>471</v>
      </c>
      <c r="I10" s="416"/>
      <c r="J10" s="416"/>
      <c r="K10" s="416"/>
      <c r="L10" s="416"/>
      <c r="M10" s="416"/>
      <c r="N10" s="416"/>
      <c r="O10" s="416"/>
      <c r="P10" s="416"/>
      <c r="Q10" s="416"/>
      <c r="R10" s="416"/>
      <c r="S10" s="416"/>
      <c r="T10" s="416"/>
      <c r="U10" s="416"/>
      <c r="V10" s="416"/>
      <c r="W10" s="416"/>
      <c r="X10" s="416"/>
      <c r="Y10" s="424"/>
    </row>
    <row r="11" spans="2:27" ht="13.5" customHeight="1"/>
    <row r="12" spans="2:27" ht="12.95" customHeight="1">
      <c r="B12" s="392"/>
      <c r="C12" s="399"/>
      <c r="D12" s="399"/>
      <c r="E12" s="399"/>
      <c r="F12" s="399"/>
      <c r="G12" s="399"/>
      <c r="H12" s="399"/>
      <c r="I12" s="399"/>
      <c r="J12" s="399"/>
      <c r="K12" s="399"/>
      <c r="L12" s="399"/>
      <c r="M12" s="399"/>
      <c r="N12" s="399"/>
      <c r="O12" s="399"/>
      <c r="P12" s="399"/>
      <c r="Q12" s="399"/>
      <c r="R12" s="399"/>
      <c r="S12" s="399"/>
      <c r="T12" s="417"/>
      <c r="U12" s="399"/>
      <c r="V12" s="399"/>
      <c r="W12" s="399"/>
      <c r="X12" s="399"/>
      <c r="Y12" s="417"/>
      <c r="Z12" s="396"/>
      <c r="AA12" s="396"/>
    </row>
    <row r="13" spans="2:27" ht="17.100000000000001" customHeight="1">
      <c r="B13" s="393" t="s">
        <v>12</v>
      </c>
      <c r="C13" s="400"/>
      <c r="T13" s="418"/>
      <c r="V13" s="420" t="s">
        <v>434</v>
      </c>
      <c r="W13" s="420" t="s">
        <v>203</v>
      </c>
      <c r="X13" s="420" t="s">
        <v>296</v>
      </c>
      <c r="Y13" s="418"/>
      <c r="Z13" s="396"/>
      <c r="AA13" s="396"/>
    </row>
    <row r="14" spans="2:27" ht="17.100000000000001" customHeight="1">
      <c r="B14" s="394"/>
      <c r="T14" s="418"/>
      <c r="Y14" s="418"/>
      <c r="Z14" s="396"/>
      <c r="AA14" s="396"/>
    </row>
    <row r="15" spans="2:27" ht="21.95" customHeight="1">
      <c r="B15" s="394"/>
      <c r="C15" s="401" t="s">
        <v>288</v>
      </c>
      <c r="D15" s="402"/>
      <c r="E15" s="402"/>
      <c r="F15" s="388" t="s">
        <v>363</v>
      </c>
      <c r="G15" s="411" t="s">
        <v>193</v>
      </c>
      <c r="H15" s="411"/>
      <c r="I15" s="411"/>
      <c r="J15" s="411"/>
      <c r="K15" s="411"/>
      <c r="L15" s="411"/>
      <c r="M15" s="411"/>
      <c r="N15" s="411"/>
      <c r="O15" s="411"/>
      <c r="P15" s="411"/>
      <c r="Q15" s="411"/>
      <c r="R15" s="411"/>
      <c r="S15" s="411"/>
      <c r="T15" s="418"/>
      <c r="V15" s="41" t="s">
        <v>78</v>
      </c>
      <c r="W15" s="41" t="s">
        <v>203</v>
      </c>
      <c r="X15" s="41" t="s">
        <v>78</v>
      </c>
      <c r="Y15" s="418"/>
      <c r="Z15" s="396"/>
      <c r="AA15" s="396"/>
    </row>
    <row r="16" spans="2:27" ht="49.5" customHeight="1">
      <c r="B16" s="394"/>
      <c r="C16" s="402"/>
      <c r="D16" s="402"/>
      <c r="E16" s="402"/>
      <c r="F16" s="388" t="s">
        <v>332</v>
      </c>
      <c r="G16" s="412" t="s">
        <v>257</v>
      </c>
      <c r="H16" s="412"/>
      <c r="I16" s="412"/>
      <c r="J16" s="412"/>
      <c r="K16" s="412"/>
      <c r="L16" s="412"/>
      <c r="M16" s="412"/>
      <c r="N16" s="412"/>
      <c r="O16" s="412"/>
      <c r="P16" s="412"/>
      <c r="Q16" s="412"/>
      <c r="R16" s="412"/>
      <c r="S16" s="412"/>
      <c r="T16" s="418"/>
      <c r="V16" s="41" t="s">
        <v>78</v>
      </c>
      <c r="W16" s="41" t="s">
        <v>203</v>
      </c>
      <c r="X16" s="41" t="s">
        <v>78</v>
      </c>
      <c r="Y16" s="418"/>
      <c r="Z16" s="396"/>
      <c r="AA16" s="396"/>
    </row>
    <row r="17" spans="2:27" ht="21.95" customHeight="1">
      <c r="B17" s="394"/>
      <c r="C17" s="402"/>
      <c r="D17" s="402"/>
      <c r="E17" s="402"/>
      <c r="F17" s="388" t="s">
        <v>368</v>
      </c>
      <c r="G17" s="411" t="s">
        <v>170</v>
      </c>
      <c r="H17" s="411"/>
      <c r="I17" s="411"/>
      <c r="J17" s="411"/>
      <c r="K17" s="411"/>
      <c r="L17" s="411"/>
      <c r="M17" s="411"/>
      <c r="N17" s="411"/>
      <c r="O17" s="411"/>
      <c r="P17" s="411"/>
      <c r="Q17" s="411"/>
      <c r="R17" s="411"/>
      <c r="S17" s="411"/>
      <c r="T17" s="418"/>
      <c r="V17" s="41" t="s">
        <v>78</v>
      </c>
      <c r="W17" s="41" t="s">
        <v>203</v>
      </c>
      <c r="X17" s="41" t="s">
        <v>78</v>
      </c>
      <c r="Y17" s="418"/>
      <c r="Z17" s="396"/>
      <c r="AA17" s="396"/>
    </row>
    <row r="18" spans="2:27" ht="17.100000000000001" customHeight="1">
      <c r="B18" s="394"/>
      <c r="C18" s="3"/>
      <c r="D18" s="3"/>
      <c r="E18" s="3"/>
      <c r="T18" s="418"/>
      <c r="Y18" s="418"/>
      <c r="Z18" s="396"/>
      <c r="AA18" s="396"/>
    </row>
    <row r="19" spans="2:27" ht="21.95" customHeight="1">
      <c r="B19" s="394"/>
      <c r="C19" s="403" t="s">
        <v>474</v>
      </c>
      <c r="D19" s="404"/>
      <c r="E19" s="404"/>
      <c r="F19" s="388" t="s">
        <v>363</v>
      </c>
      <c r="G19" s="411" t="s">
        <v>475</v>
      </c>
      <c r="H19" s="411"/>
      <c r="I19" s="411"/>
      <c r="J19" s="411"/>
      <c r="K19" s="411"/>
      <c r="L19" s="411"/>
      <c r="M19" s="411"/>
      <c r="N19" s="411"/>
      <c r="O19" s="411"/>
      <c r="P19" s="411"/>
      <c r="Q19" s="411"/>
      <c r="R19" s="411"/>
      <c r="S19" s="411"/>
      <c r="T19" s="418"/>
      <c r="V19" s="41" t="s">
        <v>78</v>
      </c>
      <c r="W19" s="41" t="s">
        <v>203</v>
      </c>
      <c r="X19" s="41" t="s">
        <v>78</v>
      </c>
      <c r="Y19" s="418"/>
      <c r="Z19" s="396"/>
      <c r="AA19" s="396"/>
    </row>
    <row r="20" spans="2:27" ht="49.5" customHeight="1">
      <c r="B20" s="394"/>
      <c r="C20" s="404"/>
      <c r="D20" s="404"/>
      <c r="E20" s="404"/>
      <c r="F20" s="388" t="s">
        <v>332</v>
      </c>
      <c r="G20" s="412" t="s">
        <v>194</v>
      </c>
      <c r="H20" s="412"/>
      <c r="I20" s="412"/>
      <c r="J20" s="412"/>
      <c r="K20" s="412"/>
      <c r="L20" s="412"/>
      <c r="M20" s="412"/>
      <c r="N20" s="412"/>
      <c r="O20" s="412"/>
      <c r="P20" s="412"/>
      <c r="Q20" s="412"/>
      <c r="R20" s="412"/>
      <c r="S20" s="412"/>
      <c r="T20" s="418"/>
      <c r="V20" s="41" t="s">
        <v>78</v>
      </c>
      <c r="W20" s="41" t="s">
        <v>203</v>
      </c>
      <c r="X20" s="41" t="s">
        <v>78</v>
      </c>
      <c r="Y20" s="418"/>
      <c r="Z20" s="396"/>
      <c r="AA20" s="396"/>
    </row>
    <row r="21" spans="2:27" ht="21.95" customHeight="1">
      <c r="B21" s="394"/>
      <c r="C21" s="404"/>
      <c r="D21" s="404"/>
      <c r="E21" s="404"/>
      <c r="F21" s="388" t="s">
        <v>368</v>
      </c>
      <c r="G21" s="411" t="s">
        <v>170</v>
      </c>
      <c r="H21" s="411"/>
      <c r="I21" s="411"/>
      <c r="J21" s="411"/>
      <c r="K21" s="411"/>
      <c r="L21" s="411"/>
      <c r="M21" s="411"/>
      <c r="N21" s="411"/>
      <c r="O21" s="411"/>
      <c r="P21" s="411"/>
      <c r="Q21" s="411"/>
      <c r="R21" s="411"/>
      <c r="S21" s="411"/>
      <c r="T21" s="418"/>
      <c r="V21" s="41" t="s">
        <v>78</v>
      </c>
      <c r="W21" s="41" t="s">
        <v>203</v>
      </c>
      <c r="X21" s="41" t="s">
        <v>78</v>
      </c>
      <c r="Y21" s="418"/>
      <c r="Z21" s="396"/>
      <c r="AA21" s="396"/>
    </row>
    <row r="22" spans="2:27" ht="17.100000000000001" customHeight="1">
      <c r="B22" s="394"/>
      <c r="T22" s="418"/>
      <c r="Y22" s="418"/>
      <c r="Z22" s="396"/>
      <c r="AA22" s="396"/>
    </row>
    <row r="23" spans="2:27" ht="21.95" customHeight="1">
      <c r="B23" s="394"/>
      <c r="C23" s="401" t="s">
        <v>245</v>
      </c>
      <c r="D23" s="402"/>
      <c r="E23" s="402"/>
      <c r="F23" s="388" t="s">
        <v>363</v>
      </c>
      <c r="G23" s="411" t="s">
        <v>476</v>
      </c>
      <c r="H23" s="411"/>
      <c r="I23" s="411"/>
      <c r="J23" s="411"/>
      <c r="K23" s="411"/>
      <c r="L23" s="411"/>
      <c r="M23" s="411"/>
      <c r="N23" s="411"/>
      <c r="O23" s="411"/>
      <c r="P23" s="411"/>
      <c r="Q23" s="411"/>
      <c r="R23" s="411"/>
      <c r="S23" s="411"/>
      <c r="T23" s="418"/>
      <c r="V23" s="41" t="s">
        <v>78</v>
      </c>
      <c r="W23" s="41" t="s">
        <v>203</v>
      </c>
      <c r="X23" s="41" t="s">
        <v>78</v>
      </c>
      <c r="Y23" s="418"/>
      <c r="Z23" s="396"/>
      <c r="AA23" s="396"/>
    </row>
    <row r="24" spans="2:27" ht="21.95" customHeight="1">
      <c r="B24" s="394"/>
      <c r="C24" s="402"/>
      <c r="D24" s="402"/>
      <c r="E24" s="402"/>
      <c r="F24" s="388" t="s">
        <v>332</v>
      </c>
      <c r="G24" s="412" t="s">
        <v>350</v>
      </c>
      <c r="H24" s="412"/>
      <c r="I24" s="412"/>
      <c r="J24" s="412"/>
      <c r="K24" s="412"/>
      <c r="L24" s="412"/>
      <c r="M24" s="412"/>
      <c r="N24" s="412"/>
      <c r="O24" s="412"/>
      <c r="P24" s="412"/>
      <c r="Q24" s="412"/>
      <c r="R24" s="412"/>
      <c r="S24" s="412"/>
      <c r="T24" s="418"/>
      <c r="V24" s="41" t="s">
        <v>78</v>
      </c>
      <c r="W24" s="41" t="s">
        <v>203</v>
      </c>
      <c r="X24" s="41" t="s">
        <v>78</v>
      </c>
      <c r="Y24" s="418"/>
      <c r="Z24" s="396"/>
      <c r="AA24" s="396"/>
    </row>
    <row r="25" spans="2:27" ht="21.95" customHeight="1">
      <c r="B25" s="394"/>
      <c r="C25" s="402"/>
      <c r="D25" s="402"/>
      <c r="E25" s="402"/>
      <c r="F25" s="388" t="s">
        <v>368</v>
      </c>
      <c r="G25" s="411" t="s">
        <v>170</v>
      </c>
      <c r="H25" s="411"/>
      <c r="I25" s="411"/>
      <c r="J25" s="411"/>
      <c r="K25" s="411"/>
      <c r="L25" s="411"/>
      <c r="M25" s="411"/>
      <c r="N25" s="411"/>
      <c r="O25" s="411"/>
      <c r="P25" s="411"/>
      <c r="Q25" s="411"/>
      <c r="R25" s="411"/>
      <c r="S25" s="411"/>
      <c r="T25" s="418"/>
      <c r="V25" s="41" t="s">
        <v>78</v>
      </c>
      <c r="W25" s="41" t="s">
        <v>203</v>
      </c>
      <c r="X25" s="41" t="s">
        <v>78</v>
      </c>
      <c r="Y25" s="418"/>
      <c r="Z25" s="396"/>
      <c r="AA25" s="396"/>
    </row>
    <row r="26" spans="2:27" ht="12.95" customHeight="1">
      <c r="B26" s="395"/>
      <c r="C26" s="405"/>
      <c r="D26" s="405"/>
      <c r="E26" s="405"/>
      <c r="F26" s="405"/>
      <c r="G26" s="405"/>
      <c r="H26" s="405"/>
      <c r="I26" s="405"/>
      <c r="J26" s="405"/>
      <c r="K26" s="405"/>
      <c r="L26" s="405"/>
      <c r="M26" s="405"/>
      <c r="N26" s="405"/>
      <c r="O26" s="405"/>
      <c r="P26" s="405"/>
      <c r="Q26" s="405"/>
      <c r="R26" s="405"/>
      <c r="S26" s="405"/>
      <c r="T26" s="419"/>
      <c r="U26" s="405"/>
      <c r="V26" s="405"/>
      <c r="W26" s="405"/>
      <c r="X26" s="405"/>
      <c r="Y26" s="419"/>
    </row>
    <row r="28" spans="2:27">
      <c r="B28" s="19" t="s">
        <v>190</v>
      </c>
    </row>
    <row r="29" spans="2:27">
      <c r="B29" s="19" t="s">
        <v>17</v>
      </c>
      <c r="K29" s="396"/>
      <c r="L29" s="396"/>
      <c r="M29" s="396"/>
      <c r="N29" s="396"/>
      <c r="O29" s="396"/>
      <c r="P29" s="396"/>
      <c r="Q29" s="396"/>
      <c r="R29" s="396"/>
      <c r="S29" s="396"/>
      <c r="T29" s="396"/>
      <c r="U29" s="396"/>
      <c r="V29" s="396"/>
      <c r="W29" s="396"/>
      <c r="X29" s="396"/>
      <c r="Y29" s="396"/>
      <c r="Z29" s="396"/>
      <c r="AA29" s="396"/>
    </row>
    <row r="30" spans="2:27" ht="8.4499999999999993" customHeight="1"/>
    <row r="122" spans="3:7">
      <c r="C122" s="405"/>
      <c r="D122" s="405"/>
      <c r="E122" s="405"/>
      <c r="F122" s="405"/>
      <c r="G122" s="405"/>
    </row>
    <row r="123" spans="3:7">
      <c r="C123" s="399"/>
    </row>
  </sheetData>
  <mergeCells count="17">
    <mergeCell ref="B4:Y4"/>
    <mergeCell ref="B6:F6"/>
    <mergeCell ref="G6:Y6"/>
    <mergeCell ref="B7:F7"/>
    <mergeCell ref="G15:S15"/>
    <mergeCell ref="G16:S16"/>
    <mergeCell ref="G17:S17"/>
    <mergeCell ref="G19:S19"/>
    <mergeCell ref="G20:S20"/>
    <mergeCell ref="G21:S21"/>
    <mergeCell ref="G23:S23"/>
    <mergeCell ref="G24:S24"/>
    <mergeCell ref="G25:S25"/>
    <mergeCell ref="B8:F10"/>
    <mergeCell ref="C15:E17"/>
    <mergeCell ref="C19:E21"/>
    <mergeCell ref="C23:E25"/>
  </mergeCells>
  <phoneticPr fontId="24"/>
  <dataValidations count="1">
    <dataValidation type="list" allowBlank="1" showDropDown="0" showInputMessage="1" showErrorMessage="1" sqref="V15:V17 X15:X17 V19:V21 X19:X21 V23:V25 X23:X25 L7 Q7 G7:G10">
      <formula1>"□,■"</formula1>
    </dataValidation>
  </dataValidations>
  <pageMargins left="0.70866141732283472" right="0.70866141732283472" top="0.74803149606299213" bottom="0.74803149606299213" header="0.31496062992125984" footer="0.31496062992125984"/>
  <pageSetup paperSize="9" scale="92" fitToWidth="1" fitToHeight="1" orientation="portrait" usePrinterDefaults="1" r:id="rId1"/>
  <headerFooter>
    <oddHeader>&amp;R&amp;A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B2:AI35"/>
  <sheetViews>
    <sheetView view="pageBreakPreview" zoomScaleSheetLayoutView="100" workbookViewId="0">
      <selection activeCell="B3" sqref="B3"/>
    </sheetView>
  </sheetViews>
  <sheetFormatPr defaultColWidth="9.375" defaultRowHeight="16.5" customHeight="1"/>
  <cols>
    <col min="1" max="1" width="1.875" style="425" customWidth="1"/>
    <col min="2" max="2" width="11.25" style="425" customWidth="1"/>
    <col min="3" max="3" width="5" style="425" customWidth="1"/>
    <col min="4" max="4" width="32.5" style="425" customWidth="1"/>
    <col min="5" max="32" width="3.25" style="425" customWidth="1"/>
    <col min="33" max="33" width="8.125" style="425" customWidth="1"/>
    <col min="34" max="34" width="8.375" style="425" customWidth="1"/>
    <col min="35" max="35" width="12.25" style="425" customWidth="1"/>
    <col min="36" max="36" width="2.25" style="425" customWidth="1"/>
    <col min="37" max="16384" width="9.375" style="425"/>
  </cols>
  <sheetData>
    <row r="1" spans="2:35" ht="6" customHeight="1"/>
    <row r="2" spans="2:35" ht="16.5" customHeight="1">
      <c r="B2" s="426"/>
      <c r="C2" s="452"/>
      <c r="D2" s="452"/>
      <c r="E2" s="452"/>
      <c r="F2" s="452"/>
      <c r="G2" s="452"/>
      <c r="H2" s="452"/>
      <c r="I2" s="452"/>
      <c r="J2" s="452"/>
      <c r="K2" s="452"/>
      <c r="L2" s="452"/>
      <c r="M2" s="452"/>
      <c r="N2" s="452"/>
      <c r="O2" s="452"/>
      <c r="P2" s="452"/>
      <c r="Q2" s="452"/>
      <c r="R2" s="452"/>
      <c r="S2" s="452"/>
      <c r="T2" s="452"/>
      <c r="U2" s="452"/>
      <c r="V2" s="452"/>
      <c r="W2" s="452"/>
      <c r="X2" s="452"/>
      <c r="Y2" s="452"/>
      <c r="Z2" s="541" t="s">
        <v>290</v>
      </c>
      <c r="AA2" s="542"/>
      <c r="AB2" s="542"/>
      <c r="AC2" s="542"/>
      <c r="AD2" s="542"/>
      <c r="AE2" s="542"/>
      <c r="AF2" s="545"/>
      <c r="AG2" s="541"/>
      <c r="AH2" s="542"/>
      <c r="AI2" s="545"/>
    </row>
    <row r="3" spans="2:35" ht="16.5" customHeight="1">
      <c r="B3" s="426" t="s">
        <v>303</v>
      </c>
      <c r="C3" s="452"/>
      <c r="D3" s="452"/>
      <c r="E3" s="452"/>
      <c r="F3" s="452"/>
      <c r="G3" s="452"/>
      <c r="H3" s="452"/>
      <c r="I3" s="452"/>
      <c r="J3" s="452"/>
      <c r="K3" s="452"/>
      <c r="L3" s="452"/>
      <c r="M3" s="452"/>
      <c r="N3" s="452"/>
      <c r="O3" s="452"/>
      <c r="P3" s="452"/>
      <c r="Q3" s="452"/>
      <c r="R3" s="452"/>
      <c r="S3" s="452"/>
      <c r="T3" s="452"/>
      <c r="U3" s="452"/>
      <c r="V3" s="452"/>
      <c r="W3" s="452"/>
      <c r="X3" s="452"/>
      <c r="Y3" s="452"/>
      <c r="Z3" s="541" t="s">
        <v>227</v>
      </c>
      <c r="AA3" s="542"/>
      <c r="AB3" s="542"/>
      <c r="AC3" s="542"/>
      <c r="AD3" s="542"/>
      <c r="AE3" s="542"/>
      <c r="AF3" s="545"/>
      <c r="AG3" s="541"/>
      <c r="AH3" s="542"/>
      <c r="AI3" s="545"/>
    </row>
    <row r="4" spans="2:35" ht="20.25" customHeight="1">
      <c r="B4" s="427" t="s">
        <v>304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row>
    <row r="5" spans="2:35" ht="16.5" customHeight="1">
      <c r="B5" s="428" t="s">
        <v>295</v>
      </c>
      <c r="C5" s="453"/>
      <c r="D5" s="473" t="s">
        <v>297</v>
      </c>
      <c r="E5" s="473" t="s">
        <v>300</v>
      </c>
      <c r="F5" s="473"/>
      <c r="G5" s="473"/>
      <c r="H5" s="473"/>
      <c r="I5" s="473"/>
      <c r="J5" s="473"/>
      <c r="K5" s="473"/>
      <c r="L5" s="538" t="s">
        <v>294</v>
      </c>
      <c r="M5" s="538"/>
      <c r="N5" s="538"/>
      <c r="O5" s="538"/>
      <c r="P5" s="538"/>
      <c r="Q5" s="538"/>
      <c r="R5" s="538"/>
      <c r="S5" s="538" t="s">
        <v>301</v>
      </c>
      <c r="T5" s="538"/>
      <c r="U5" s="538"/>
      <c r="V5" s="538"/>
      <c r="W5" s="538"/>
      <c r="X5" s="538"/>
      <c r="Y5" s="538"/>
      <c r="Z5" s="538" t="s">
        <v>302</v>
      </c>
      <c r="AA5" s="538"/>
      <c r="AB5" s="538"/>
      <c r="AC5" s="538"/>
      <c r="AD5" s="538"/>
      <c r="AE5" s="538"/>
      <c r="AF5" s="546"/>
      <c r="AG5" s="557" t="s">
        <v>306</v>
      </c>
      <c r="AH5" s="577"/>
      <c r="AI5" s="598" t="s">
        <v>271</v>
      </c>
    </row>
    <row r="6" spans="2:35" ht="16.5" customHeight="1">
      <c r="B6" s="429"/>
      <c r="C6" s="454"/>
      <c r="D6" s="474"/>
      <c r="E6" s="490">
        <v>1</v>
      </c>
      <c r="F6" s="506">
        <v>2</v>
      </c>
      <c r="G6" s="506">
        <v>3</v>
      </c>
      <c r="H6" s="506">
        <v>4</v>
      </c>
      <c r="I6" s="521">
        <v>5</v>
      </c>
      <c r="J6" s="506">
        <v>6</v>
      </c>
      <c r="K6" s="524">
        <v>7</v>
      </c>
      <c r="L6" s="490">
        <v>8</v>
      </c>
      <c r="M6" s="506">
        <v>9</v>
      </c>
      <c r="N6" s="506">
        <v>10</v>
      </c>
      <c r="O6" s="506">
        <v>11</v>
      </c>
      <c r="P6" s="521">
        <v>12</v>
      </c>
      <c r="Q6" s="506">
        <v>13</v>
      </c>
      <c r="R6" s="524">
        <v>14</v>
      </c>
      <c r="S6" s="490">
        <v>15</v>
      </c>
      <c r="T6" s="506">
        <v>16</v>
      </c>
      <c r="U6" s="506">
        <v>17</v>
      </c>
      <c r="V6" s="506">
        <v>18</v>
      </c>
      <c r="W6" s="521">
        <v>19</v>
      </c>
      <c r="X6" s="506">
        <v>20</v>
      </c>
      <c r="Y6" s="524">
        <v>21</v>
      </c>
      <c r="Z6" s="490">
        <v>22</v>
      </c>
      <c r="AA6" s="506">
        <v>23</v>
      </c>
      <c r="AB6" s="506">
        <v>24</v>
      </c>
      <c r="AC6" s="506">
        <v>25</v>
      </c>
      <c r="AD6" s="521">
        <v>26</v>
      </c>
      <c r="AE6" s="506">
        <v>27</v>
      </c>
      <c r="AF6" s="524">
        <v>28</v>
      </c>
      <c r="AG6" s="558" t="s">
        <v>161</v>
      </c>
      <c r="AH6" s="578" t="s">
        <v>307</v>
      </c>
      <c r="AI6" s="599"/>
    </row>
    <row r="7" spans="2:35" ht="16.5" customHeight="1">
      <c r="B7" s="430"/>
      <c r="C7" s="455"/>
      <c r="D7" s="475"/>
      <c r="E7" s="491"/>
      <c r="F7" s="507"/>
      <c r="G7" s="507"/>
      <c r="H7" s="507"/>
      <c r="I7" s="507"/>
      <c r="J7" s="507"/>
      <c r="K7" s="525"/>
      <c r="L7" s="491"/>
      <c r="M7" s="507"/>
      <c r="N7" s="507"/>
      <c r="O7" s="507"/>
      <c r="P7" s="507"/>
      <c r="Q7" s="507"/>
      <c r="R7" s="525"/>
      <c r="S7" s="491"/>
      <c r="T7" s="507"/>
      <c r="U7" s="507"/>
      <c r="V7" s="507"/>
      <c r="W7" s="507"/>
      <c r="X7" s="507"/>
      <c r="Y7" s="525"/>
      <c r="Z7" s="491"/>
      <c r="AA7" s="507"/>
      <c r="AB7" s="507"/>
      <c r="AC7" s="507"/>
      <c r="AD7" s="507"/>
      <c r="AE7" s="507"/>
      <c r="AF7" s="525"/>
      <c r="AG7" s="559" t="s">
        <v>234</v>
      </c>
      <c r="AH7" s="579" t="s">
        <v>306</v>
      </c>
      <c r="AI7" s="600"/>
    </row>
    <row r="8" spans="2:35" ht="16.5" customHeight="1">
      <c r="B8" s="431" t="s">
        <v>308</v>
      </c>
      <c r="C8" s="456"/>
      <c r="D8" s="476"/>
      <c r="E8" s="492"/>
      <c r="F8" s="508"/>
      <c r="G8" s="508"/>
      <c r="H8" s="508"/>
      <c r="I8" s="508"/>
      <c r="J8" s="508"/>
      <c r="K8" s="526"/>
      <c r="L8" s="492"/>
      <c r="M8" s="508"/>
      <c r="N8" s="508"/>
      <c r="O8" s="508"/>
      <c r="P8" s="508"/>
      <c r="Q8" s="508"/>
      <c r="R8" s="526"/>
      <c r="S8" s="492"/>
      <c r="T8" s="508"/>
      <c r="U8" s="508"/>
      <c r="V8" s="508"/>
      <c r="W8" s="508"/>
      <c r="X8" s="508"/>
      <c r="Y8" s="526"/>
      <c r="Z8" s="492"/>
      <c r="AA8" s="508"/>
      <c r="AB8" s="508"/>
      <c r="AC8" s="508"/>
      <c r="AD8" s="508"/>
      <c r="AE8" s="508"/>
      <c r="AF8" s="547"/>
      <c r="AG8" s="560"/>
      <c r="AH8" s="580"/>
      <c r="AI8" s="601"/>
    </row>
    <row r="9" spans="2:35" ht="16.5" customHeight="1">
      <c r="B9" s="432" t="s">
        <v>310</v>
      </c>
      <c r="C9" s="457"/>
      <c r="D9" s="477"/>
      <c r="E9" s="493"/>
      <c r="F9" s="509"/>
      <c r="G9" s="509"/>
      <c r="H9" s="509"/>
      <c r="I9" s="509"/>
      <c r="J9" s="509"/>
      <c r="K9" s="527"/>
      <c r="L9" s="493"/>
      <c r="M9" s="509"/>
      <c r="N9" s="509"/>
      <c r="O9" s="509"/>
      <c r="P9" s="509"/>
      <c r="Q9" s="509"/>
      <c r="R9" s="527"/>
      <c r="S9" s="493"/>
      <c r="T9" s="509"/>
      <c r="U9" s="509"/>
      <c r="V9" s="509"/>
      <c r="W9" s="509"/>
      <c r="X9" s="509"/>
      <c r="Y9" s="527"/>
      <c r="Z9" s="493"/>
      <c r="AA9" s="509"/>
      <c r="AB9" s="509"/>
      <c r="AC9" s="509"/>
      <c r="AD9" s="509"/>
      <c r="AE9" s="509"/>
      <c r="AF9" s="548"/>
      <c r="AG9" s="561"/>
      <c r="AH9" s="581"/>
      <c r="AI9" s="602"/>
    </row>
    <row r="10" spans="2:35" ht="16.5" customHeight="1">
      <c r="B10" s="433" t="s">
        <v>312</v>
      </c>
      <c r="C10" s="458"/>
      <c r="D10" s="478"/>
      <c r="E10" s="494"/>
      <c r="F10" s="510"/>
      <c r="G10" s="510"/>
      <c r="H10" s="510"/>
      <c r="I10" s="510"/>
      <c r="J10" s="510"/>
      <c r="K10" s="528"/>
      <c r="L10" s="494"/>
      <c r="M10" s="510"/>
      <c r="N10" s="510"/>
      <c r="O10" s="510"/>
      <c r="P10" s="510"/>
      <c r="Q10" s="510"/>
      <c r="R10" s="528"/>
      <c r="S10" s="494"/>
      <c r="T10" s="510"/>
      <c r="U10" s="510"/>
      <c r="V10" s="510"/>
      <c r="W10" s="510"/>
      <c r="X10" s="510"/>
      <c r="Y10" s="528"/>
      <c r="Z10" s="494"/>
      <c r="AA10" s="510"/>
      <c r="AB10" s="510"/>
      <c r="AC10" s="510"/>
      <c r="AD10" s="510"/>
      <c r="AE10" s="510"/>
      <c r="AF10" s="549"/>
      <c r="AG10" s="562"/>
      <c r="AH10" s="582"/>
      <c r="AI10" s="602"/>
    </row>
    <row r="11" spans="2:35" ht="16.5" customHeight="1">
      <c r="B11" s="434" t="s">
        <v>312</v>
      </c>
      <c r="C11" s="459"/>
      <c r="D11" s="478"/>
      <c r="E11" s="494"/>
      <c r="F11" s="510"/>
      <c r="G11" s="510"/>
      <c r="H11" s="510"/>
      <c r="I11" s="510"/>
      <c r="J11" s="510"/>
      <c r="K11" s="528"/>
      <c r="L11" s="494"/>
      <c r="M11" s="510"/>
      <c r="N11" s="510"/>
      <c r="O11" s="510"/>
      <c r="P11" s="510"/>
      <c r="Q11" s="510"/>
      <c r="R11" s="528"/>
      <c r="S11" s="494"/>
      <c r="T11" s="510"/>
      <c r="U11" s="510"/>
      <c r="V11" s="510"/>
      <c r="W11" s="510"/>
      <c r="X11" s="510"/>
      <c r="Y11" s="528"/>
      <c r="Z11" s="494"/>
      <c r="AA11" s="510"/>
      <c r="AB11" s="510"/>
      <c r="AC11" s="510"/>
      <c r="AD11" s="510"/>
      <c r="AE11" s="510"/>
      <c r="AF11" s="528"/>
      <c r="AG11" s="562"/>
      <c r="AH11" s="582"/>
      <c r="AI11" s="602"/>
    </row>
    <row r="12" spans="2:35" ht="16.5" customHeight="1">
      <c r="B12" s="433" t="s">
        <v>312</v>
      </c>
      <c r="C12" s="458"/>
      <c r="D12" s="478"/>
      <c r="E12" s="494"/>
      <c r="F12" s="510"/>
      <c r="G12" s="510"/>
      <c r="H12" s="510"/>
      <c r="I12" s="510"/>
      <c r="J12" s="510"/>
      <c r="K12" s="528"/>
      <c r="L12" s="494"/>
      <c r="M12" s="510"/>
      <c r="N12" s="510"/>
      <c r="O12" s="510"/>
      <c r="P12" s="510"/>
      <c r="Q12" s="510"/>
      <c r="R12" s="528"/>
      <c r="S12" s="494"/>
      <c r="T12" s="510"/>
      <c r="U12" s="510"/>
      <c r="V12" s="510"/>
      <c r="W12" s="510"/>
      <c r="X12" s="510"/>
      <c r="Y12" s="528"/>
      <c r="Z12" s="494"/>
      <c r="AA12" s="510"/>
      <c r="AB12" s="510"/>
      <c r="AC12" s="510"/>
      <c r="AD12" s="510"/>
      <c r="AE12" s="510"/>
      <c r="AF12" s="549"/>
      <c r="AG12" s="562"/>
      <c r="AH12" s="582"/>
      <c r="AI12" s="602"/>
    </row>
    <row r="13" spans="2:35" ht="16.5" customHeight="1">
      <c r="B13" s="434" t="s">
        <v>312</v>
      </c>
      <c r="C13" s="459"/>
      <c r="D13" s="478"/>
      <c r="E13" s="494"/>
      <c r="F13" s="510"/>
      <c r="G13" s="510"/>
      <c r="H13" s="510"/>
      <c r="I13" s="510"/>
      <c r="J13" s="510"/>
      <c r="K13" s="528"/>
      <c r="L13" s="494"/>
      <c r="M13" s="510"/>
      <c r="N13" s="510"/>
      <c r="O13" s="510"/>
      <c r="P13" s="510"/>
      <c r="Q13" s="510"/>
      <c r="R13" s="528"/>
      <c r="S13" s="494"/>
      <c r="T13" s="510"/>
      <c r="U13" s="510"/>
      <c r="V13" s="510"/>
      <c r="W13" s="510"/>
      <c r="X13" s="510"/>
      <c r="Y13" s="528"/>
      <c r="Z13" s="494"/>
      <c r="AA13" s="510"/>
      <c r="AB13" s="510"/>
      <c r="AC13" s="510"/>
      <c r="AD13" s="510"/>
      <c r="AE13" s="510"/>
      <c r="AF13" s="528"/>
      <c r="AG13" s="562"/>
      <c r="AH13" s="582"/>
      <c r="AI13" s="602"/>
    </row>
    <row r="14" spans="2:35" ht="16.5" customHeight="1">
      <c r="B14" s="434" t="s">
        <v>312</v>
      </c>
      <c r="C14" s="459"/>
      <c r="D14" s="478"/>
      <c r="E14" s="494"/>
      <c r="F14" s="510"/>
      <c r="G14" s="510"/>
      <c r="H14" s="510"/>
      <c r="I14" s="510"/>
      <c r="J14" s="510"/>
      <c r="K14" s="528"/>
      <c r="L14" s="494"/>
      <c r="M14" s="510"/>
      <c r="N14" s="510"/>
      <c r="O14" s="510"/>
      <c r="P14" s="510"/>
      <c r="Q14" s="510"/>
      <c r="R14" s="528"/>
      <c r="S14" s="494"/>
      <c r="T14" s="510"/>
      <c r="U14" s="510"/>
      <c r="V14" s="510"/>
      <c r="W14" s="510"/>
      <c r="X14" s="510"/>
      <c r="Y14" s="528"/>
      <c r="Z14" s="494"/>
      <c r="AA14" s="510"/>
      <c r="AB14" s="510"/>
      <c r="AC14" s="510"/>
      <c r="AD14" s="510"/>
      <c r="AE14" s="510"/>
      <c r="AF14" s="549"/>
      <c r="AG14" s="562"/>
      <c r="AH14" s="582"/>
      <c r="AI14" s="602"/>
    </row>
    <row r="15" spans="2:35" ht="16.5" customHeight="1">
      <c r="B15" s="434" t="s">
        <v>315</v>
      </c>
      <c r="C15" s="459"/>
      <c r="D15" s="478"/>
      <c r="E15" s="494"/>
      <c r="F15" s="510"/>
      <c r="G15" s="510"/>
      <c r="H15" s="510"/>
      <c r="I15" s="510"/>
      <c r="J15" s="510"/>
      <c r="K15" s="528"/>
      <c r="L15" s="494"/>
      <c r="M15" s="510"/>
      <c r="N15" s="510"/>
      <c r="O15" s="510"/>
      <c r="P15" s="510"/>
      <c r="Q15" s="510"/>
      <c r="R15" s="528"/>
      <c r="S15" s="494"/>
      <c r="T15" s="510"/>
      <c r="U15" s="510"/>
      <c r="V15" s="510"/>
      <c r="W15" s="510"/>
      <c r="X15" s="510"/>
      <c r="Y15" s="528"/>
      <c r="Z15" s="494"/>
      <c r="AA15" s="510"/>
      <c r="AB15" s="510"/>
      <c r="AC15" s="510"/>
      <c r="AD15" s="510"/>
      <c r="AE15" s="510"/>
      <c r="AF15" s="549"/>
      <c r="AG15" s="562"/>
      <c r="AH15" s="582"/>
      <c r="AI15" s="602"/>
    </row>
    <row r="16" spans="2:35" ht="16.5" customHeight="1">
      <c r="B16" s="435"/>
      <c r="C16" s="460"/>
      <c r="D16" s="479"/>
      <c r="E16" s="495"/>
      <c r="F16" s="511"/>
      <c r="G16" s="511"/>
      <c r="H16" s="511"/>
      <c r="I16" s="511"/>
      <c r="J16" s="511"/>
      <c r="K16" s="529"/>
      <c r="L16" s="495"/>
      <c r="M16" s="511"/>
      <c r="N16" s="511"/>
      <c r="O16" s="511"/>
      <c r="P16" s="511"/>
      <c r="Q16" s="511"/>
      <c r="R16" s="529"/>
      <c r="S16" s="495"/>
      <c r="T16" s="511"/>
      <c r="U16" s="511"/>
      <c r="V16" s="511"/>
      <c r="W16" s="511"/>
      <c r="X16" s="511"/>
      <c r="Y16" s="529"/>
      <c r="Z16" s="495"/>
      <c r="AA16" s="511"/>
      <c r="AB16" s="511"/>
      <c r="AC16" s="511"/>
      <c r="AD16" s="511"/>
      <c r="AE16" s="511"/>
      <c r="AF16" s="550"/>
      <c r="AG16" s="563"/>
      <c r="AH16" s="583"/>
      <c r="AI16" s="603"/>
    </row>
    <row r="17" spans="2:35" ht="16.5" customHeight="1">
      <c r="B17" s="436" t="s">
        <v>317</v>
      </c>
      <c r="C17" s="461"/>
      <c r="D17" s="480"/>
      <c r="E17" s="496"/>
      <c r="F17" s="512"/>
      <c r="G17" s="512"/>
      <c r="H17" s="512"/>
      <c r="I17" s="512"/>
      <c r="J17" s="512"/>
      <c r="K17" s="530"/>
      <c r="L17" s="496"/>
      <c r="M17" s="512"/>
      <c r="N17" s="512"/>
      <c r="O17" s="512"/>
      <c r="P17" s="512"/>
      <c r="Q17" s="512"/>
      <c r="R17" s="530"/>
      <c r="S17" s="496"/>
      <c r="T17" s="512"/>
      <c r="U17" s="512"/>
      <c r="V17" s="512"/>
      <c r="W17" s="512"/>
      <c r="X17" s="512"/>
      <c r="Y17" s="530"/>
      <c r="Z17" s="496"/>
      <c r="AA17" s="512"/>
      <c r="AB17" s="512"/>
      <c r="AC17" s="512"/>
      <c r="AD17" s="512"/>
      <c r="AE17" s="512"/>
      <c r="AF17" s="551"/>
      <c r="AG17" s="564"/>
      <c r="AH17" s="584"/>
      <c r="AI17" s="603"/>
    </row>
    <row r="18" spans="2:35" ht="16.5" customHeight="1">
      <c r="B18" s="437" t="s">
        <v>86</v>
      </c>
      <c r="C18" s="462"/>
      <c r="D18" s="481" t="s">
        <v>310</v>
      </c>
      <c r="E18" s="497"/>
      <c r="F18" s="513"/>
      <c r="G18" s="513"/>
      <c r="H18" s="513"/>
      <c r="I18" s="513"/>
      <c r="J18" s="513"/>
      <c r="K18" s="531"/>
      <c r="L18" s="497"/>
      <c r="M18" s="513"/>
      <c r="N18" s="513"/>
      <c r="O18" s="513"/>
      <c r="P18" s="513"/>
      <c r="Q18" s="513"/>
      <c r="R18" s="531"/>
      <c r="S18" s="497"/>
      <c r="T18" s="513"/>
      <c r="U18" s="513"/>
      <c r="V18" s="513"/>
      <c r="W18" s="513"/>
      <c r="X18" s="513"/>
      <c r="Y18" s="531"/>
      <c r="Z18" s="497"/>
      <c r="AA18" s="513"/>
      <c r="AB18" s="513"/>
      <c r="AC18" s="513"/>
      <c r="AD18" s="513"/>
      <c r="AE18" s="513"/>
      <c r="AF18" s="552"/>
      <c r="AG18" s="565"/>
      <c r="AH18" s="585"/>
      <c r="AI18" s="604"/>
    </row>
    <row r="19" spans="2:35" ht="16.5" customHeight="1">
      <c r="B19" s="438"/>
      <c r="C19" s="463"/>
      <c r="D19" s="478" t="s">
        <v>312</v>
      </c>
      <c r="E19" s="494"/>
      <c r="F19" s="510"/>
      <c r="G19" s="510"/>
      <c r="H19" s="510"/>
      <c r="I19" s="510"/>
      <c r="J19" s="510"/>
      <c r="K19" s="528"/>
      <c r="L19" s="494"/>
      <c r="M19" s="510"/>
      <c r="N19" s="510"/>
      <c r="O19" s="510"/>
      <c r="P19" s="510"/>
      <c r="Q19" s="510"/>
      <c r="R19" s="528"/>
      <c r="S19" s="494"/>
      <c r="T19" s="510"/>
      <c r="U19" s="510"/>
      <c r="V19" s="510"/>
      <c r="W19" s="510"/>
      <c r="X19" s="510"/>
      <c r="Y19" s="528"/>
      <c r="Z19" s="494"/>
      <c r="AA19" s="510"/>
      <c r="AB19" s="510"/>
      <c r="AC19" s="510"/>
      <c r="AD19" s="510"/>
      <c r="AE19" s="510"/>
      <c r="AF19" s="549"/>
      <c r="AG19" s="566"/>
      <c r="AH19" s="586"/>
      <c r="AI19" s="605"/>
    </row>
    <row r="20" spans="2:35" ht="16.5" customHeight="1">
      <c r="B20" s="438"/>
      <c r="C20" s="463"/>
      <c r="D20" s="478" t="s">
        <v>315</v>
      </c>
      <c r="E20" s="494"/>
      <c r="F20" s="510"/>
      <c r="G20" s="510"/>
      <c r="H20" s="510"/>
      <c r="I20" s="510"/>
      <c r="J20" s="510"/>
      <c r="K20" s="528"/>
      <c r="L20" s="494"/>
      <c r="M20" s="510"/>
      <c r="N20" s="510"/>
      <c r="O20" s="510"/>
      <c r="P20" s="510"/>
      <c r="Q20" s="510"/>
      <c r="R20" s="528"/>
      <c r="S20" s="494"/>
      <c r="T20" s="510"/>
      <c r="U20" s="510"/>
      <c r="V20" s="510"/>
      <c r="W20" s="510"/>
      <c r="X20" s="510"/>
      <c r="Y20" s="528"/>
      <c r="Z20" s="494"/>
      <c r="AA20" s="510"/>
      <c r="AB20" s="510"/>
      <c r="AC20" s="510"/>
      <c r="AD20" s="510"/>
      <c r="AE20" s="510"/>
      <c r="AF20" s="549"/>
      <c r="AG20" s="567"/>
      <c r="AH20" s="587"/>
      <c r="AI20" s="606" t="s">
        <v>318</v>
      </c>
    </row>
    <row r="21" spans="2:35" ht="16.5" customHeight="1">
      <c r="B21" s="439"/>
      <c r="C21" s="464"/>
      <c r="D21" s="482" t="s">
        <v>317</v>
      </c>
      <c r="E21" s="496"/>
      <c r="F21" s="512"/>
      <c r="G21" s="512"/>
      <c r="H21" s="512"/>
      <c r="I21" s="512"/>
      <c r="J21" s="512"/>
      <c r="K21" s="530"/>
      <c r="L21" s="496"/>
      <c r="M21" s="512"/>
      <c r="N21" s="512"/>
      <c r="O21" s="512"/>
      <c r="P21" s="512"/>
      <c r="Q21" s="512"/>
      <c r="R21" s="530"/>
      <c r="S21" s="496"/>
      <c r="T21" s="512"/>
      <c r="U21" s="512"/>
      <c r="V21" s="512"/>
      <c r="W21" s="512"/>
      <c r="X21" s="512"/>
      <c r="Y21" s="530"/>
      <c r="Z21" s="496"/>
      <c r="AA21" s="512"/>
      <c r="AB21" s="512"/>
      <c r="AC21" s="512"/>
      <c r="AD21" s="512"/>
      <c r="AE21" s="512"/>
      <c r="AF21" s="551"/>
      <c r="AG21" s="568"/>
      <c r="AH21" s="588"/>
      <c r="AI21" s="606"/>
    </row>
    <row r="22" spans="2:35" ht="16.5" customHeight="1">
      <c r="B22" s="440" t="s">
        <v>146</v>
      </c>
      <c r="C22" s="465"/>
      <c r="D22" s="483"/>
      <c r="E22" s="498"/>
      <c r="F22" s="514"/>
      <c r="G22" s="514"/>
      <c r="H22" s="514"/>
      <c r="I22" s="514"/>
      <c r="J22" s="514"/>
      <c r="K22" s="532"/>
      <c r="L22" s="498"/>
      <c r="M22" s="514"/>
      <c r="N22" s="514"/>
      <c r="O22" s="514"/>
      <c r="P22" s="514"/>
      <c r="Q22" s="514"/>
      <c r="R22" s="532"/>
      <c r="S22" s="498"/>
      <c r="T22" s="514"/>
      <c r="U22" s="514"/>
      <c r="V22" s="514"/>
      <c r="W22" s="514"/>
      <c r="X22" s="514"/>
      <c r="Y22" s="532"/>
      <c r="Z22" s="498"/>
      <c r="AA22" s="514"/>
      <c r="AB22" s="514"/>
      <c r="AC22" s="514"/>
      <c r="AD22" s="514"/>
      <c r="AE22" s="514"/>
      <c r="AF22" s="553"/>
      <c r="AG22" s="569"/>
      <c r="AH22" s="589"/>
      <c r="AI22" s="607" t="s">
        <v>34</v>
      </c>
    </row>
    <row r="23" spans="2:35" ht="16.5" customHeight="1">
      <c r="B23" s="441" t="s">
        <v>319</v>
      </c>
      <c r="C23" s="466"/>
      <c r="D23" s="466"/>
      <c r="E23" s="499"/>
      <c r="F23" s="515"/>
      <c r="G23" s="515"/>
      <c r="H23" s="515"/>
      <c r="I23" s="515"/>
      <c r="J23" s="515"/>
      <c r="K23" s="533"/>
      <c r="L23" s="499"/>
      <c r="M23" s="515"/>
      <c r="N23" s="515"/>
      <c r="O23" s="515"/>
      <c r="P23" s="515"/>
      <c r="Q23" s="515"/>
      <c r="R23" s="533"/>
      <c r="S23" s="499"/>
      <c r="T23" s="515"/>
      <c r="U23" s="515"/>
      <c r="V23" s="515"/>
      <c r="W23" s="515"/>
      <c r="X23" s="515"/>
      <c r="Y23" s="533"/>
      <c r="Z23" s="499"/>
      <c r="AA23" s="515"/>
      <c r="AB23" s="515"/>
      <c r="AC23" s="515"/>
      <c r="AD23" s="515"/>
      <c r="AE23" s="515"/>
      <c r="AF23" s="554"/>
      <c r="AG23" s="570"/>
      <c r="AH23" s="590"/>
      <c r="AI23" s="608" t="s">
        <v>320</v>
      </c>
    </row>
    <row r="24" spans="2:35" ht="20.25" customHeight="1">
      <c r="B24" s="442" t="s">
        <v>321</v>
      </c>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591"/>
      <c r="AI24" s="442"/>
    </row>
    <row r="25" spans="2:35" ht="27.4" customHeight="1">
      <c r="B25" s="443" t="s">
        <v>323</v>
      </c>
      <c r="C25" s="467"/>
      <c r="D25" s="484"/>
      <c r="E25" s="492"/>
      <c r="F25" s="508"/>
      <c r="G25" s="508"/>
      <c r="H25" s="508"/>
      <c r="I25" s="508"/>
      <c r="J25" s="508"/>
      <c r="K25" s="526"/>
      <c r="L25" s="492"/>
      <c r="M25" s="508"/>
      <c r="N25" s="508"/>
      <c r="O25" s="508"/>
      <c r="P25" s="508"/>
      <c r="Q25" s="508"/>
      <c r="R25" s="526"/>
      <c r="S25" s="492"/>
      <c r="T25" s="508"/>
      <c r="U25" s="508"/>
      <c r="V25" s="508"/>
      <c r="W25" s="508"/>
      <c r="X25" s="508"/>
      <c r="Y25" s="526"/>
      <c r="Z25" s="492"/>
      <c r="AA25" s="508"/>
      <c r="AB25" s="508"/>
      <c r="AC25" s="508"/>
      <c r="AD25" s="508"/>
      <c r="AE25" s="508"/>
      <c r="AF25" s="547"/>
      <c r="AG25" s="560"/>
      <c r="AH25" s="592"/>
      <c r="AI25" s="580"/>
    </row>
    <row r="26" spans="2:35" ht="27.4" customHeight="1">
      <c r="B26" s="444" t="s">
        <v>62</v>
      </c>
      <c r="C26" s="468"/>
      <c r="D26" s="485"/>
      <c r="E26" s="500"/>
      <c r="F26" s="516"/>
      <c r="G26" s="516"/>
      <c r="H26" s="516"/>
      <c r="I26" s="516"/>
      <c r="J26" s="516"/>
      <c r="K26" s="534"/>
      <c r="L26" s="500"/>
      <c r="M26" s="516"/>
      <c r="N26" s="516"/>
      <c r="O26" s="516"/>
      <c r="P26" s="516"/>
      <c r="Q26" s="516"/>
      <c r="R26" s="534"/>
      <c r="S26" s="500"/>
      <c r="T26" s="516"/>
      <c r="U26" s="516"/>
      <c r="V26" s="516"/>
      <c r="W26" s="516"/>
      <c r="X26" s="516"/>
      <c r="Y26" s="534"/>
      <c r="Z26" s="500"/>
      <c r="AA26" s="516"/>
      <c r="AB26" s="516"/>
      <c r="AC26" s="516"/>
      <c r="AD26" s="516"/>
      <c r="AE26" s="516"/>
      <c r="AF26" s="555"/>
      <c r="AG26" s="571"/>
      <c r="AH26" s="593"/>
      <c r="AI26" s="609"/>
    </row>
    <row r="27" spans="2:35" ht="32.25" customHeight="1">
      <c r="B27" s="445" t="s">
        <v>325</v>
      </c>
      <c r="C27" s="469"/>
      <c r="D27" s="486"/>
      <c r="E27" s="501"/>
      <c r="F27" s="517"/>
      <c r="G27" s="517"/>
      <c r="H27" s="517"/>
      <c r="I27" s="517"/>
      <c r="J27" s="517"/>
      <c r="K27" s="535"/>
      <c r="L27" s="501"/>
      <c r="M27" s="517"/>
      <c r="N27" s="517"/>
      <c r="O27" s="517"/>
      <c r="P27" s="517"/>
      <c r="Q27" s="517"/>
      <c r="R27" s="535"/>
      <c r="S27" s="501"/>
      <c r="T27" s="517"/>
      <c r="U27" s="517"/>
      <c r="V27" s="517"/>
      <c r="W27" s="517"/>
      <c r="X27" s="517"/>
      <c r="Y27" s="535"/>
      <c r="Z27" s="501"/>
      <c r="AA27" s="517"/>
      <c r="AB27" s="517"/>
      <c r="AC27" s="517"/>
      <c r="AD27" s="517"/>
      <c r="AE27" s="517"/>
      <c r="AF27" s="535"/>
      <c r="AG27" s="572"/>
      <c r="AH27" s="594"/>
      <c r="AI27" s="610"/>
    </row>
    <row r="28" spans="2:35" ht="36" customHeight="1">
      <c r="B28" s="446" t="s">
        <v>327</v>
      </c>
      <c r="C28" s="470"/>
      <c r="D28" s="487"/>
      <c r="E28" s="502"/>
      <c r="F28" s="518"/>
      <c r="G28" s="518"/>
      <c r="H28" s="518"/>
      <c r="I28" s="518"/>
      <c r="J28" s="518"/>
      <c r="K28" s="536"/>
      <c r="L28" s="502"/>
      <c r="M28" s="518"/>
      <c r="N28" s="518"/>
      <c r="O28" s="518"/>
      <c r="P28" s="518"/>
      <c r="Q28" s="518"/>
      <c r="R28" s="536"/>
      <c r="S28" s="502"/>
      <c r="T28" s="518"/>
      <c r="U28" s="518"/>
      <c r="V28" s="518"/>
      <c r="W28" s="518"/>
      <c r="X28" s="518"/>
      <c r="Y28" s="536"/>
      <c r="Z28" s="502"/>
      <c r="AA28" s="518"/>
      <c r="AB28" s="518"/>
      <c r="AC28" s="518"/>
      <c r="AD28" s="518"/>
      <c r="AE28" s="518"/>
      <c r="AF28" s="536"/>
      <c r="AG28" s="573"/>
      <c r="AH28" s="595"/>
      <c r="AI28" s="611" t="s">
        <v>318</v>
      </c>
    </row>
    <row r="29" spans="2:35" ht="21.4" customHeight="1">
      <c r="B29" s="447" t="s">
        <v>328</v>
      </c>
      <c r="C29" s="471"/>
      <c r="D29" s="488"/>
      <c r="E29" s="503"/>
      <c r="F29" s="519"/>
      <c r="G29" s="519"/>
      <c r="H29" s="519"/>
      <c r="I29" s="519"/>
      <c r="J29" s="519"/>
      <c r="K29" s="537"/>
      <c r="L29" s="503"/>
      <c r="M29" s="519"/>
      <c r="N29" s="519"/>
      <c r="O29" s="519"/>
      <c r="P29" s="519"/>
      <c r="Q29" s="519"/>
      <c r="R29" s="537"/>
      <c r="S29" s="503"/>
      <c r="T29" s="519"/>
      <c r="U29" s="519"/>
      <c r="V29" s="519"/>
      <c r="W29" s="519"/>
      <c r="X29" s="519"/>
      <c r="Y29" s="537"/>
      <c r="Z29" s="503"/>
      <c r="AA29" s="519"/>
      <c r="AB29" s="519"/>
      <c r="AC29" s="519"/>
      <c r="AD29" s="519"/>
      <c r="AE29" s="519"/>
      <c r="AF29" s="537"/>
      <c r="AG29" s="574"/>
      <c r="AH29" s="596"/>
      <c r="AI29" s="608" t="s">
        <v>275</v>
      </c>
    </row>
    <row r="30" spans="2:35" ht="12.75" customHeight="1">
      <c r="B30" s="448"/>
      <c r="C30" s="448"/>
      <c r="D30" s="448"/>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75"/>
      <c r="AH30" s="575"/>
      <c r="AI30" s="612"/>
    </row>
    <row r="31" spans="2:35" ht="19.5" customHeight="1">
      <c r="B31" s="449" t="s">
        <v>289</v>
      </c>
      <c r="C31" s="472"/>
      <c r="D31" s="489"/>
      <c r="E31" s="505" t="s">
        <v>335</v>
      </c>
      <c r="F31" s="520"/>
      <c r="G31" s="520"/>
      <c r="H31" s="520"/>
      <c r="I31" s="522"/>
      <c r="J31" s="523" t="s">
        <v>339</v>
      </c>
      <c r="K31" s="504"/>
      <c r="L31" s="504"/>
      <c r="M31" s="504"/>
      <c r="N31" s="539" t="s">
        <v>341</v>
      </c>
      <c r="O31" s="540"/>
      <c r="P31" s="540"/>
      <c r="Q31" s="540"/>
      <c r="R31" s="540"/>
      <c r="S31" s="540"/>
      <c r="T31" s="540"/>
      <c r="U31" s="540"/>
      <c r="V31" s="540"/>
      <c r="W31" s="540"/>
      <c r="X31" s="540"/>
      <c r="Y31" s="540"/>
      <c r="Z31" s="540"/>
      <c r="AA31" s="540"/>
      <c r="AB31" s="543"/>
      <c r="AC31" s="544"/>
      <c r="AD31" s="544"/>
      <c r="AE31" s="544"/>
      <c r="AF31" s="556"/>
      <c r="AG31" s="576" t="s">
        <v>291</v>
      </c>
      <c r="AH31" s="597">
        <v>2</v>
      </c>
      <c r="AI31" s="612"/>
    </row>
    <row r="32" spans="2:35" ht="17.25" customHeight="1">
      <c r="B32" s="450" t="s">
        <v>342</v>
      </c>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row>
    <row r="33" spans="2:35" ht="14.25" customHeight="1">
      <c r="B33" s="450" t="s">
        <v>343</v>
      </c>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row>
    <row r="34" spans="2:35" ht="16.5" customHeight="1">
      <c r="B34" s="451"/>
      <c r="C34" s="451"/>
      <c r="D34" s="451"/>
      <c r="E34" s="451"/>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row>
    <row r="35" spans="2:35" ht="16.5" customHeight="1">
      <c r="B35" s="451"/>
      <c r="C35" s="451"/>
      <c r="D35" s="451"/>
      <c r="E35" s="451"/>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row>
  </sheetData>
  <mergeCells count="40">
    <mergeCell ref="Z2:AF2"/>
    <mergeCell ref="AG2:AI2"/>
    <mergeCell ref="Z3:AF3"/>
    <mergeCell ref="AG3:AI3"/>
    <mergeCell ref="E5:K5"/>
    <mergeCell ref="L5:R5"/>
    <mergeCell ref="S5:Y5"/>
    <mergeCell ref="Z5:AF5"/>
    <mergeCell ref="AG5:AH5"/>
    <mergeCell ref="B8:C8"/>
    <mergeCell ref="B9:C9"/>
    <mergeCell ref="B10:C10"/>
    <mergeCell ref="B11:C11"/>
    <mergeCell ref="B12:C12"/>
    <mergeCell ref="B13:C13"/>
    <mergeCell ref="B14:C14"/>
    <mergeCell ref="B15:C15"/>
    <mergeCell ref="B17:C17"/>
    <mergeCell ref="AG17:AH17"/>
    <mergeCell ref="AG18:AH18"/>
    <mergeCell ref="B22:D22"/>
    <mergeCell ref="B23:D23"/>
    <mergeCell ref="B24:AI24"/>
    <mergeCell ref="B25:D25"/>
    <mergeCell ref="B26:D26"/>
    <mergeCell ref="B27:D27"/>
    <mergeCell ref="B28:D28"/>
    <mergeCell ref="B29:D29"/>
    <mergeCell ref="B31:D31"/>
    <mergeCell ref="E31:I31"/>
    <mergeCell ref="N31:AB31"/>
    <mergeCell ref="B32:AI32"/>
    <mergeCell ref="B33:AI33"/>
    <mergeCell ref="B5:C7"/>
    <mergeCell ref="D5:D6"/>
    <mergeCell ref="AI5:AI7"/>
    <mergeCell ref="AG8:AH9"/>
    <mergeCell ref="B18:C21"/>
    <mergeCell ref="AG21:AH22"/>
    <mergeCell ref="AG25:AI26"/>
  </mergeCells>
  <phoneticPr fontId="24"/>
  <printOptions horizontalCentered="1" verticalCentered="1"/>
  <pageMargins left="0.39370078740157483" right="0.39370078740157483" top="0.59055118110236227" bottom="0.39370078740157483" header="0.27559055118110237" footer="0.43307086614173229"/>
  <pageSetup paperSize="9" scale="81" fitToWidth="1" fitToHeight="1" orientation="landscape" usePrinterDefaults="1" blackAndWhite="1" r:id="rId1"/>
  <headerFooter alignWithMargins="0">
    <oddHeader>&amp;R&amp;A</oddHeader>
  </headerFooter>
  <colBreaks count="1" manualBreakCount="1">
    <brk id="35" max="33" man="1"/>
  </colBreaks>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B2:AI35"/>
  <sheetViews>
    <sheetView view="pageBreakPreview" zoomScaleSheetLayoutView="100" workbookViewId="0">
      <selection activeCell="AG2" sqref="AG2:AI2"/>
    </sheetView>
  </sheetViews>
  <sheetFormatPr defaultColWidth="9.375" defaultRowHeight="16.5" customHeight="1"/>
  <cols>
    <col min="1" max="1" width="2.5" style="425" customWidth="1"/>
    <col min="2" max="2" width="11.25" style="425" customWidth="1"/>
    <col min="3" max="3" width="5" style="425" customWidth="1"/>
    <col min="4" max="4" width="32.75" style="425" customWidth="1"/>
    <col min="5" max="32" width="3.25" style="425" customWidth="1"/>
    <col min="33" max="33" width="8.125" style="425" customWidth="1"/>
    <col min="34" max="34" width="8.375" style="425" customWidth="1"/>
    <col min="35" max="35" width="12.25" style="425" customWidth="1"/>
    <col min="36" max="36" width="1.875" style="425" customWidth="1"/>
    <col min="37" max="16384" width="9.375" style="425"/>
  </cols>
  <sheetData>
    <row r="1" spans="2:35" ht="8.4499999999999993" customHeight="1"/>
    <row r="2" spans="2:35" ht="16.5" customHeight="1">
      <c r="B2" s="426"/>
      <c r="C2" s="452"/>
      <c r="D2" s="452"/>
      <c r="E2" s="452"/>
      <c r="F2" s="452"/>
      <c r="G2" s="452"/>
      <c r="H2" s="452"/>
      <c r="I2" s="452"/>
      <c r="J2" s="452"/>
      <c r="K2" s="452"/>
      <c r="L2" s="452"/>
      <c r="M2" s="452"/>
      <c r="N2" s="452"/>
      <c r="O2" s="452"/>
      <c r="P2" s="452"/>
      <c r="Q2" s="452"/>
      <c r="R2" s="452"/>
      <c r="S2" s="452"/>
      <c r="T2" s="452"/>
      <c r="U2" s="452"/>
      <c r="V2" s="452"/>
      <c r="W2" s="452"/>
      <c r="X2" s="452"/>
      <c r="Y2" s="452"/>
      <c r="Z2" s="541" t="s">
        <v>290</v>
      </c>
      <c r="AA2" s="542"/>
      <c r="AB2" s="542"/>
      <c r="AC2" s="542"/>
      <c r="AD2" s="542"/>
      <c r="AE2" s="542"/>
      <c r="AF2" s="545"/>
      <c r="AG2" s="541"/>
      <c r="AH2" s="542"/>
      <c r="AI2" s="545"/>
    </row>
    <row r="3" spans="2:35" ht="16.5" customHeight="1">
      <c r="B3" s="426" t="s">
        <v>303</v>
      </c>
      <c r="C3" s="452"/>
      <c r="D3" s="452"/>
      <c r="E3" s="452"/>
      <c r="F3" s="452"/>
      <c r="G3" s="452"/>
      <c r="H3" s="452"/>
      <c r="I3" s="452"/>
      <c r="J3" s="452"/>
      <c r="K3" s="452"/>
      <c r="L3" s="452"/>
      <c r="M3" s="452"/>
      <c r="N3" s="452"/>
      <c r="O3" s="452"/>
      <c r="P3" s="452"/>
      <c r="Q3" s="452"/>
      <c r="R3" s="452"/>
      <c r="S3" s="452"/>
      <c r="T3" s="452"/>
      <c r="U3" s="452"/>
      <c r="V3" s="452"/>
      <c r="W3" s="452"/>
      <c r="X3" s="452"/>
      <c r="Y3" s="452"/>
      <c r="Z3" s="541" t="s">
        <v>227</v>
      </c>
      <c r="AA3" s="542"/>
      <c r="AB3" s="542"/>
      <c r="AC3" s="542"/>
      <c r="AD3" s="542"/>
      <c r="AE3" s="542"/>
      <c r="AF3" s="545"/>
      <c r="AG3" s="541"/>
      <c r="AH3" s="542"/>
      <c r="AI3" s="545"/>
    </row>
    <row r="4" spans="2:35" ht="20.25" customHeight="1">
      <c r="B4" s="427" t="s">
        <v>304</v>
      </c>
      <c r="C4" s="452"/>
      <c r="D4" s="452"/>
      <c r="E4" s="452"/>
      <c r="F4" s="452"/>
      <c r="G4" s="452"/>
      <c r="H4" s="452"/>
      <c r="I4" s="452"/>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row>
    <row r="5" spans="2:35" ht="16.5" customHeight="1">
      <c r="B5" s="428" t="s">
        <v>295</v>
      </c>
      <c r="C5" s="453"/>
      <c r="D5" s="473" t="s">
        <v>297</v>
      </c>
      <c r="E5" s="473" t="s">
        <v>300</v>
      </c>
      <c r="F5" s="473"/>
      <c r="G5" s="473"/>
      <c r="H5" s="473"/>
      <c r="I5" s="473"/>
      <c r="J5" s="473"/>
      <c r="K5" s="473"/>
      <c r="L5" s="538" t="s">
        <v>294</v>
      </c>
      <c r="M5" s="538"/>
      <c r="N5" s="538"/>
      <c r="O5" s="538"/>
      <c r="P5" s="538"/>
      <c r="Q5" s="538"/>
      <c r="R5" s="538"/>
      <c r="S5" s="538" t="s">
        <v>301</v>
      </c>
      <c r="T5" s="538"/>
      <c r="U5" s="538"/>
      <c r="V5" s="538"/>
      <c r="W5" s="538"/>
      <c r="X5" s="538"/>
      <c r="Y5" s="538"/>
      <c r="Z5" s="538" t="s">
        <v>302</v>
      </c>
      <c r="AA5" s="538"/>
      <c r="AB5" s="538"/>
      <c r="AC5" s="538"/>
      <c r="AD5" s="538"/>
      <c r="AE5" s="538"/>
      <c r="AF5" s="546"/>
      <c r="AG5" s="557" t="s">
        <v>306</v>
      </c>
      <c r="AH5" s="577"/>
      <c r="AI5" s="598" t="s">
        <v>271</v>
      </c>
    </row>
    <row r="6" spans="2:35" ht="16.5" customHeight="1">
      <c r="B6" s="429"/>
      <c r="C6" s="454"/>
      <c r="D6" s="474"/>
      <c r="E6" s="613">
        <v>1</v>
      </c>
      <c r="F6" s="620">
        <v>2</v>
      </c>
      <c r="G6" s="620">
        <v>3</v>
      </c>
      <c r="H6" s="620">
        <v>4</v>
      </c>
      <c r="I6" s="620">
        <v>5</v>
      </c>
      <c r="J6" s="620">
        <v>6</v>
      </c>
      <c r="K6" s="627">
        <v>7</v>
      </c>
      <c r="L6" s="613">
        <v>8</v>
      </c>
      <c r="M6" s="620">
        <v>9</v>
      </c>
      <c r="N6" s="620">
        <v>10</v>
      </c>
      <c r="O6" s="620">
        <v>11</v>
      </c>
      <c r="P6" s="620">
        <v>12</v>
      </c>
      <c r="Q6" s="620">
        <v>13</v>
      </c>
      <c r="R6" s="627">
        <v>14</v>
      </c>
      <c r="S6" s="613">
        <v>15</v>
      </c>
      <c r="T6" s="620">
        <v>16</v>
      </c>
      <c r="U6" s="620">
        <v>17</v>
      </c>
      <c r="V6" s="620">
        <v>18</v>
      </c>
      <c r="W6" s="620">
        <v>19</v>
      </c>
      <c r="X6" s="620">
        <v>20</v>
      </c>
      <c r="Y6" s="627">
        <v>21</v>
      </c>
      <c r="Z6" s="613">
        <v>22</v>
      </c>
      <c r="AA6" s="620">
        <v>23</v>
      </c>
      <c r="AB6" s="620">
        <v>24</v>
      </c>
      <c r="AC6" s="620">
        <v>25</v>
      </c>
      <c r="AD6" s="620">
        <v>26</v>
      </c>
      <c r="AE6" s="620">
        <v>27</v>
      </c>
      <c r="AF6" s="634">
        <v>28</v>
      </c>
      <c r="AG6" s="558" t="s">
        <v>161</v>
      </c>
      <c r="AH6" s="578" t="s">
        <v>307</v>
      </c>
      <c r="AI6" s="599"/>
    </row>
    <row r="7" spans="2:35" ht="16.5" customHeight="1">
      <c r="B7" s="430"/>
      <c r="C7" s="455"/>
      <c r="D7" s="475"/>
      <c r="E7" s="614"/>
      <c r="F7" s="621"/>
      <c r="G7" s="621"/>
      <c r="H7" s="621"/>
      <c r="I7" s="621"/>
      <c r="J7" s="621"/>
      <c r="K7" s="628"/>
      <c r="L7" s="614"/>
      <c r="M7" s="621"/>
      <c r="N7" s="621"/>
      <c r="O7" s="621"/>
      <c r="P7" s="621"/>
      <c r="Q7" s="621"/>
      <c r="R7" s="628"/>
      <c r="S7" s="614"/>
      <c r="T7" s="621"/>
      <c r="U7" s="621"/>
      <c r="V7" s="621"/>
      <c r="W7" s="621"/>
      <c r="X7" s="621"/>
      <c r="Y7" s="628"/>
      <c r="Z7" s="614"/>
      <c r="AA7" s="621"/>
      <c r="AB7" s="621"/>
      <c r="AC7" s="621"/>
      <c r="AD7" s="621"/>
      <c r="AE7" s="621"/>
      <c r="AF7" s="635"/>
      <c r="AG7" s="559" t="s">
        <v>234</v>
      </c>
      <c r="AH7" s="579" t="s">
        <v>306</v>
      </c>
      <c r="AI7" s="600"/>
    </row>
    <row r="8" spans="2:35" ht="16.5" customHeight="1">
      <c r="B8" s="431" t="s">
        <v>308</v>
      </c>
      <c r="C8" s="456"/>
      <c r="D8" s="476"/>
      <c r="E8" s="492" t="s">
        <v>344</v>
      </c>
      <c r="F8" s="508" t="s">
        <v>344</v>
      </c>
      <c r="G8" s="508" t="s">
        <v>344</v>
      </c>
      <c r="H8" s="508" t="s">
        <v>344</v>
      </c>
      <c r="I8" s="508" t="s">
        <v>344</v>
      </c>
      <c r="J8" s="508"/>
      <c r="K8" s="526"/>
      <c r="L8" s="492" t="s">
        <v>344</v>
      </c>
      <c r="M8" s="508" t="s">
        <v>344</v>
      </c>
      <c r="N8" s="508" t="s">
        <v>344</v>
      </c>
      <c r="O8" s="508" t="s">
        <v>344</v>
      </c>
      <c r="P8" s="508" t="s">
        <v>344</v>
      </c>
      <c r="Q8" s="508"/>
      <c r="R8" s="526"/>
      <c r="S8" s="492" t="s">
        <v>344</v>
      </c>
      <c r="T8" s="508" t="s">
        <v>344</v>
      </c>
      <c r="U8" s="508" t="s">
        <v>344</v>
      </c>
      <c r="V8" s="508" t="s">
        <v>344</v>
      </c>
      <c r="W8" s="508" t="s">
        <v>344</v>
      </c>
      <c r="X8" s="508"/>
      <c r="Y8" s="526"/>
      <c r="Z8" s="492" t="s">
        <v>344</v>
      </c>
      <c r="AA8" s="508" t="s">
        <v>344</v>
      </c>
      <c r="AB8" s="508" t="s">
        <v>344</v>
      </c>
      <c r="AC8" s="508" t="s">
        <v>344</v>
      </c>
      <c r="AD8" s="508" t="s">
        <v>344</v>
      </c>
      <c r="AE8" s="508"/>
      <c r="AF8" s="547"/>
      <c r="AG8" s="560"/>
      <c r="AH8" s="580"/>
      <c r="AI8" s="601" t="s">
        <v>345</v>
      </c>
    </row>
    <row r="9" spans="2:35" ht="16.5" customHeight="1">
      <c r="B9" s="432" t="s">
        <v>310</v>
      </c>
      <c r="C9" s="457"/>
      <c r="D9" s="477"/>
      <c r="E9" s="493" t="s">
        <v>344</v>
      </c>
      <c r="F9" s="509" t="s">
        <v>344</v>
      </c>
      <c r="G9" s="509" t="s">
        <v>344</v>
      </c>
      <c r="H9" s="509" t="s">
        <v>344</v>
      </c>
      <c r="I9" s="509" t="s">
        <v>344</v>
      </c>
      <c r="J9" s="509"/>
      <c r="K9" s="527"/>
      <c r="L9" s="493" t="s">
        <v>344</v>
      </c>
      <c r="M9" s="509" t="s">
        <v>344</v>
      </c>
      <c r="N9" s="509" t="s">
        <v>344</v>
      </c>
      <c r="O9" s="509" t="s">
        <v>344</v>
      </c>
      <c r="P9" s="509" t="s">
        <v>344</v>
      </c>
      <c r="Q9" s="509"/>
      <c r="R9" s="527"/>
      <c r="S9" s="493" t="s">
        <v>344</v>
      </c>
      <c r="T9" s="509" t="s">
        <v>344</v>
      </c>
      <c r="U9" s="509" t="s">
        <v>344</v>
      </c>
      <c r="V9" s="509" t="s">
        <v>344</v>
      </c>
      <c r="W9" s="509" t="s">
        <v>344</v>
      </c>
      <c r="X9" s="509"/>
      <c r="Y9" s="527"/>
      <c r="Z9" s="493" t="s">
        <v>344</v>
      </c>
      <c r="AA9" s="509" t="s">
        <v>344</v>
      </c>
      <c r="AB9" s="509" t="s">
        <v>344</v>
      </c>
      <c r="AC9" s="509" t="s">
        <v>344</v>
      </c>
      <c r="AD9" s="509" t="s">
        <v>344</v>
      </c>
      <c r="AE9" s="509"/>
      <c r="AF9" s="548"/>
      <c r="AG9" s="561"/>
      <c r="AH9" s="581"/>
      <c r="AI9" s="602"/>
    </row>
    <row r="10" spans="2:35" ht="16.5" customHeight="1">
      <c r="B10" s="433" t="s">
        <v>312</v>
      </c>
      <c r="C10" s="458"/>
      <c r="D10" s="478"/>
      <c r="E10" s="494" t="s">
        <v>344</v>
      </c>
      <c r="F10" s="510" t="s">
        <v>344</v>
      </c>
      <c r="G10" s="510" t="s">
        <v>344</v>
      </c>
      <c r="H10" s="510" t="s">
        <v>344</v>
      </c>
      <c r="I10" s="510" t="s">
        <v>344</v>
      </c>
      <c r="J10" s="510"/>
      <c r="K10" s="528"/>
      <c r="L10" s="494" t="s">
        <v>344</v>
      </c>
      <c r="M10" s="510" t="s">
        <v>344</v>
      </c>
      <c r="N10" s="510" t="s">
        <v>344</v>
      </c>
      <c r="O10" s="510" t="s">
        <v>344</v>
      </c>
      <c r="P10" s="510" t="s">
        <v>344</v>
      </c>
      <c r="Q10" s="510"/>
      <c r="R10" s="528"/>
      <c r="S10" s="494" t="s">
        <v>344</v>
      </c>
      <c r="T10" s="510" t="s">
        <v>344</v>
      </c>
      <c r="U10" s="510" t="s">
        <v>344</v>
      </c>
      <c r="V10" s="510" t="s">
        <v>344</v>
      </c>
      <c r="W10" s="510" t="s">
        <v>344</v>
      </c>
      <c r="X10" s="510"/>
      <c r="Y10" s="528"/>
      <c r="Z10" s="494" t="s">
        <v>344</v>
      </c>
      <c r="AA10" s="510" t="s">
        <v>344</v>
      </c>
      <c r="AB10" s="510" t="s">
        <v>344</v>
      </c>
      <c r="AC10" s="510" t="s">
        <v>344</v>
      </c>
      <c r="AD10" s="510" t="s">
        <v>344</v>
      </c>
      <c r="AE10" s="510"/>
      <c r="AF10" s="549"/>
      <c r="AG10" s="562">
        <v>160</v>
      </c>
      <c r="AH10" s="582">
        <v>40</v>
      </c>
      <c r="AI10" s="602"/>
    </row>
    <row r="11" spans="2:35" ht="16.5" customHeight="1">
      <c r="B11" s="434" t="s">
        <v>312</v>
      </c>
      <c r="C11" s="459"/>
      <c r="D11" s="478"/>
      <c r="E11" s="494" t="s">
        <v>344</v>
      </c>
      <c r="F11" s="510" t="s">
        <v>344</v>
      </c>
      <c r="G11" s="510" t="s">
        <v>344</v>
      </c>
      <c r="H11" s="510" t="s">
        <v>344</v>
      </c>
      <c r="I11" s="510" t="s">
        <v>344</v>
      </c>
      <c r="J11" s="510"/>
      <c r="K11" s="528"/>
      <c r="L11" s="494" t="s">
        <v>344</v>
      </c>
      <c r="M11" s="510" t="s">
        <v>344</v>
      </c>
      <c r="N11" s="510" t="s">
        <v>344</v>
      </c>
      <c r="O11" s="510" t="s">
        <v>344</v>
      </c>
      <c r="P11" s="510" t="s">
        <v>344</v>
      </c>
      <c r="Q11" s="510"/>
      <c r="R11" s="528"/>
      <c r="S11" s="494" t="s">
        <v>344</v>
      </c>
      <c r="T11" s="510" t="s">
        <v>344</v>
      </c>
      <c r="U11" s="510" t="s">
        <v>344</v>
      </c>
      <c r="V11" s="510" t="s">
        <v>344</v>
      </c>
      <c r="W11" s="510" t="s">
        <v>344</v>
      </c>
      <c r="X11" s="510"/>
      <c r="Y11" s="528"/>
      <c r="Z11" s="494" t="s">
        <v>344</v>
      </c>
      <c r="AA11" s="510" t="s">
        <v>344</v>
      </c>
      <c r="AB11" s="510" t="s">
        <v>344</v>
      </c>
      <c r="AC11" s="510" t="s">
        <v>344</v>
      </c>
      <c r="AD11" s="510" t="s">
        <v>344</v>
      </c>
      <c r="AE11" s="510"/>
      <c r="AF11" s="528"/>
      <c r="AG11" s="562">
        <v>160</v>
      </c>
      <c r="AH11" s="582">
        <v>40</v>
      </c>
      <c r="AI11" s="602"/>
    </row>
    <row r="12" spans="2:35" ht="16.5" customHeight="1">
      <c r="B12" s="433" t="s">
        <v>312</v>
      </c>
      <c r="C12" s="458"/>
      <c r="D12" s="478"/>
      <c r="E12" s="494" t="s">
        <v>344</v>
      </c>
      <c r="F12" s="510" t="s">
        <v>344</v>
      </c>
      <c r="G12" s="510" t="s">
        <v>344</v>
      </c>
      <c r="H12" s="510" t="s">
        <v>344</v>
      </c>
      <c r="I12" s="510" t="s">
        <v>344</v>
      </c>
      <c r="J12" s="510"/>
      <c r="K12" s="528"/>
      <c r="L12" s="494" t="s">
        <v>344</v>
      </c>
      <c r="M12" s="510" t="s">
        <v>344</v>
      </c>
      <c r="N12" s="510" t="s">
        <v>344</v>
      </c>
      <c r="O12" s="510" t="s">
        <v>344</v>
      </c>
      <c r="P12" s="510" t="s">
        <v>344</v>
      </c>
      <c r="Q12" s="510"/>
      <c r="R12" s="528"/>
      <c r="S12" s="494" t="s">
        <v>344</v>
      </c>
      <c r="T12" s="510" t="s">
        <v>344</v>
      </c>
      <c r="U12" s="510" t="s">
        <v>344</v>
      </c>
      <c r="V12" s="510" t="s">
        <v>344</v>
      </c>
      <c r="W12" s="510" t="s">
        <v>344</v>
      </c>
      <c r="X12" s="510"/>
      <c r="Y12" s="528"/>
      <c r="Z12" s="494" t="s">
        <v>344</v>
      </c>
      <c r="AA12" s="510" t="s">
        <v>344</v>
      </c>
      <c r="AB12" s="510" t="s">
        <v>344</v>
      </c>
      <c r="AC12" s="510" t="s">
        <v>344</v>
      </c>
      <c r="AD12" s="510" t="s">
        <v>344</v>
      </c>
      <c r="AE12" s="510"/>
      <c r="AF12" s="549"/>
      <c r="AG12" s="562">
        <v>160</v>
      </c>
      <c r="AH12" s="582">
        <v>40</v>
      </c>
      <c r="AI12" s="602"/>
    </row>
    <row r="13" spans="2:35" ht="16.5" customHeight="1">
      <c r="B13" s="434" t="s">
        <v>312</v>
      </c>
      <c r="C13" s="459"/>
      <c r="D13" s="478"/>
      <c r="E13" s="494" t="s">
        <v>344</v>
      </c>
      <c r="F13" s="510" t="s">
        <v>344</v>
      </c>
      <c r="G13" s="510" t="s">
        <v>344</v>
      </c>
      <c r="H13" s="510" t="s">
        <v>344</v>
      </c>
      <c r="I13" s="510" t="s">
        <v>344</v>
      </c>
      <c r="J13" s="510"/>
      <c r="K13" s="528"/>
      <c r="L13" s="494" t="s">
        <v>344</v>
      </c>
      <c r="M13" s="510" t="s">
        <v>344</v>
      </c>
      <c r="N13" s="510" t="s">
        <v>344</v>
      </c>
      <c r="O13" s="510" t="s">
        <v>344</v>
      </c>
      <c r="P13" s="510" t="s">
        <v>344</v>
      </c>
      <c r="Q13" s="510"/>
      <c r="R13" s="528"/>
      <c r="S13" s="494" t="s">
        <v>344</v>
      </c>
      <c r="T13" s="510" t="s">
        <v>344</v>
      </c>
      <c r="U13" s="510" t="s">
        <v>344</v>
      </c>
      <c r="V13" s="510" t="s">
        <v>344</v>
      </c>
      <c r="W13" s="510" t="s">
        <v>344</v>
      </c>
      <c r="X13" s="510"/>
      <c r="Y13" s="528"/>
      <c r="Z13" s="494" t="s">
        <v>344</v>
      </c>
      <c r="AA13" s="510" t="s">
        <v>344</v>
      </c>
      <c r="AB13" s="510" t="s">
        <v>344</v>
      </c>
      <c r="AC13" s="510" t="s">
        <v>344</v>
      </c>
      <c r="AD13" s="510" t="s">
        <v>344</v>
      </c>
      <c r="AE13" s="510"/>
      <c r="AF13" s="528"/>
      <c r="AG13" s="562">
        <v>160</v>
      </c>
      <c r="AH13" s="582">
        <v>40</v>
      </c>
      <c r="AI13" s="602"/>
    </row>
    <row r="14" spans="2:35" ht="16.5" customHeight="1">
      <c r="B14" s="434" t="s">
        <v>312</v>
      </c>
      <c r="C14" s="459"/>
      <c r="D14" s="478"/>
      <c r="E14" s="494" t="s">
        <v>347</v>
      </c>
      <c r="F14" s="510" t="s">
        <v>347</v>
      </c>
      <c r="G14" s="510" t="s">
        <v>347</v>
      </c>
      <c r="H14" s="510" t="s">
        <v>347</v>
      </c>
      <c r="I14" s="510" t="s">
        <v>347</v>
      </c>
      <c r="J14" s="510"/>
      <c r="K14" s="528"/>
      <c r="L14" s="494" t="s">
        <v>347</v>
      </c>
      <c r="M14" s="510" t="s">
        <v>347</v>
      </c>
      <c r="N14" s="510" t="s">
        <v>347</v>
      </c>
      <c r="O14" s="510" t="s">
        <v>347</v>
      </c>
      <c r="P14" s="510" t="s">
        <v>347</v>
      </c>
      <c r="Q14" s="510"/>
      <c r="R14" s="528"/>
      <c r="S14" s="494" t="s">
        <v>347</v>
      </c>
      <c r="T14" s="510" t="s">
        <v>347</v>
      </c>
      <c r="U14" s="510" t="s">
        <v>347</v>
      </c>
      <c r="V14" s="510" t="s">
        <v>347</v>
      </c>
      <c r="W14" s="510" t="s">
        <v>347</v>
      </c>
      <c r="X14" s="510"/>
      <c r="Y14" s="528"/>
      <c r="Z14" s="494" t="s">
        <v>347</v>
      </c>
      <c r="AA14" s="510" t="s">
        <v>347</v>
      </c>
      <c r="AB14" s="510" t="s">
        <v>347</v>
      </c>
      <c r="AC14" s="510" t="s">
        <v>347</v>
      </c>
      <c r="AD14" s="510" t="s">
        <v>347</v>
      </c>
      <c r="AE14" s="510"/>
      <c r="AF14" s="549"/>
      <c r="AG14" s="562">
        <v>80</v>
      </c>
      <c r="AH14" s="582">
        <v>20</v>
      </c>
      <c r="AI14" s="602"/>
    </row>
    <row r="15" spans="2:35" ht="16.5" customHeight="1">
      <c r="B15" s="434" t="s">
        <v>315</v>
      </c>
      <c r="C15" s="459"/>
      <c r="D15" s="478"/>
      <c r="E15" s="494" t="s">
        <v>344</v>
      </c>
      <c r="F15" s="510" t="s">
        <v>344</v>
      </c>
      <c r="G15" s="510" t="s">
        <v>344</v>
      </c>
      <c r="H15" s="510" t="s">
        <v>344</v>
      </c>
      <c r="I15" s="510" t="s">
        <v>344</v>
      </c>
      <c r="J15" s="510"/>
      <c r="K15" s="528"/>
      <c r="L15" s="494" t="s">
        <v>344</v>
      </c>
      <c r="M15" s="510" t="s">
        <v>344</v>
      </c>
      <c r="N15" s="510" t="s">
        <v>344</v>
      </c>
      <c r="O15" s="510" t="s">
        <v>344</v>
      </c>
      <c r="P15" s="510" t="s">
        <v>344</v>
      </c>
      <c r="Q15" s="510"/>
      <c r="R15" s="528"/>
      <c r="S15" s="494" t="s">
        <v>344</v>
      </c>
      <c r="T15" s="510" t="s">
        <v>344</v>
      </c>
      <c r="U15" s="510" t="s">
        <v>344</v>
      </c>
      <c r="V15" s="510" t="s">
        <v>344</v>
      </c>
      <c r="W15" s="510" t="s">
        <v>344</v>
      </c>
      <c r="X15" s="510"/>
      <c r="Y15" s="528"/>
      <c r="Z15" s="494" t="s">
        <v>344</v>
      </c>
      <c r="AA15" s="510" t="s">
        <v>344</v>
      </c>
      <c r="AB15" s="510" t="s">
        <v>344</v>
      </c>
      <c r="AC15" s="510" t="s">
        <v>344</v>
      </c>
      <c r="AD15" s="510" t="s">
        <v>344</v>
      </c>
      <c r="AE15" s="510"/>
      <c r="AF15" s="549"/>
      <c r="AG15" s="562">
        <v>160</v>
      </c>
      <c r="AH15" s="582">
        <v>40</v>
      </c>
      <c r="AI15" s="602" t="s">
        <v>352</v>
      </c>
    </row>
    <row r="16" spans="2:35" ht="16.5" customHeight="1">
      <c r="B16" s="435"/>
      <c r="C16" s="460"/>
      <c r="D16" s="479"/>
      <c r="E16" s="495"/>
      <c r="F16" s="511"/>
      <c r="G16" s="511"/>
      <c r="H16" s="511"/>
      <c r="I16" s="511"/>
      <c r="J16" s="511"/>
      <c r="K16" s="529"/>
      <c r="L16" s="495"/>
      <c r="M16" s="511"/>
      <c r="N16" s="511"/>
      <c r="O16" s="511"/>
      <c r="P16" s="511"/>
      <c r="Q16" s="511"/>
      <c r="R16" s="529"/>
      <c r="S16" s="495"/>
      <c r="T16" s="511"/>
      <c r="U16" s="511"/>
      <c r="V16" s="511"/>
      <c r="W16" s="511"/>
      <c r="X16" s="511"/>
      <c r="Y16" s="529"/>
      <c r="Z16" s="495"/>
      <c r="AA16" s="511"/>
      <c r="AB16" s="511"/>
      <c r="AC16" s="511"/>
      <c r="AD16" s="511"/>
      <c r="AE16" s="511"/>
      <c r="AF16" s="550"/>
      <c r="AG16" s="563"/>
      <c r="AH16" s="583"/>
      <c r="AI16" s="603"/>
    </row>
    <row r="17" spans="2:35" ht="16.5" customHeight="1">
      <c r="B17" s="436" t="s">
        <v>317</v>
      </c>
      <c r="C17" s="461"/>
      <c r="D17" s="480"/>
      <c r="E17" s="496" t="s">
        <v>344</v>
      </c>
      <c r="F17" s="512" t="s">
        <v>344</v>
      </c>
      <c r="G17" s="512" t="s">
        <v>344</v>
      </c>
      <c r="H17" s="512" t="s">
        <v>344</v>
      </c>
      <c r="I17" s="512" t="s">
        <v>344</v>
      </c>
      <c r="J17" s="512"/>
      <c r="K17" s="530"/>
      <c r="L17" s="496" t="s">
        <v>344</v>
      </c>
      <c r="M17" s="512" t="s">
        <v>344</v>
      </c>
      <c r="N17" s="512" t="s">
        <v>344</v>
      </c>
      <c r="O17" s="512" t="s">
        <v>344</v>
      </c>
      <c r="P17" s="512" t="s">
        <v>344</v>
      </c>
      <c r="Q17" s="512"/>
      <c r="R17" s="530"/>
      <c r="S17" s="496" t="s">
        <v>344</v>
      </c>
      <c r="T17" s="512" t="s">
        <v>344</v>
      </c>
      <c r="U17" s="512" t="s">
        <v>344</v>
      </c>
      <c r="V17" s="512" t="s">
        <v>344</v>
      </c>
      <c r="W17" s="512" t="s">
        <v>344</v>
      </c>
      <c r="X17" s="512"/>
      <c r="Y17" s="530"/>
      <c r="Z17" s="496" t="s">
        <v>344</v>
      </c>
      <c r="AA17" s="512" t="s">
        <v>344</v>
      </c>
      <c r="AB17" s="512" t="s">
        <v>344</v>
      </c>
      <c r="AC17" s="512" t="s">
        <v>344</v>
      </c>
      <c r="AD17" s="512" t="s">
        <v>344</v>
      </c>
      <c r="AE17" s="512"/>
      <c r="AF17" s="551"/>
      <c r="AG17" s="564"/>
      <c r="AH17" s="584"/>
      <c r="AI17" s="603"/>
    </row>
    <row r="18" spans="2:35" ht="16.5" customHeight="1">
      <c r="B18" s="437" t="s">
        <v>86</v>
      </c>
      <c r="C18" s="462"/>
      <c r="D18" s="481" t="s">
        <v>310</v>
      </c>
      <c r="E18" s="497" t="s">
        <v>344</v>
      </c>
      <c r="F18" s="513" t="s">
        <v>344</v>
      </c>
      <c r="G18" s="513" t="s">
        <v>344</v>
      </c>
      <c r="H18" s="513" t="s">
        <v>344</v>
      </c>
      <c r="I18" s="513" t="s">
        <v>344</v>
      </c>
      <c r="J18" s="513"/>
      <c r="K18" s="531"/>
      <c r="L18" s="497" t="s">
        <v>344</v>
      </c>
      <c r="M18" s="513" t="s">
        <v>344</v>
      </c>
      <c r="N18" s="513" t="s">
        <v>344</v>
      </c>
      <c r="O18" s="513" t="s">
        <v>344</v>
      </c>
      <c r="P18" s="513" t="s">
        <v>344</v>
      </c>
      <c r="Q18" s="513"/>
      <c r="R18" s="531"/>
      <c r="S18" s="497" t="s">
        <v>344</v>
      </c>
      <c r="T18" s="513" t="s">
        <v>344</v>
      </c>
      <c r="U18" s="513" t="s">
        <v>344</v>
      </c>
      <c r="V18" s="513" t="s">
        <v>344</v>
      </c>
      <c r="W18" s="513" t="s">
        <v>344</v>
      </c>
      <c r="X18" s="513"/>
      <c r="Y18" s="531"/>
      <c r="Z18" s="497" t="s">
        <v>344</v>
      </c>
      <c r="AA18" s="513" t="s">
        <v>344</v>
      </c>
      <c r="AB18" s="513" t="s">
        <v>344</v>
      </c>
      <c r="AC18" s="513" t="s">
        <v>344</v>
      </c>
      <c r="AD18" s="513" t="s">
        <v>344</v>
      </c>
      <c r="AE18" s="513"/>
      <c r="AF18" s="552"/>
      <c r="AG18" s="565"/>
      <c r="AH18" s="585"/>
      <c r="AI18" s="604"/>
    </row>
    <row r="19" spans="2:35" ht="16.5" customHeight="1">
      <c r="B19" s="438"/>
      <c r="C19" s="463"/>
      <c r="D19" s="478" t="s">
        <v>312</v>
      </c>
      <c r="E19" s="494" t="s">
        <v>132</v>
      </c>
      <c r="F19" s="510" t="s">
        <v>132</v>
      </c>
      <c r="G19" s="510" t="s">
        <v>132</v>
      </c>
      <c r="H19" s="510" t="s">
        <v>132</v>
      </c>
      <c r="I19" s="510" t="s">
        <v>132</v>
      </c>
      <c r="J19" s="510"/>
      <c r="K19" s="528"/>
      <c r="L19" s="494" t="s">
        <v>132</v>
      </c>
      <c r="M19" s="510" t="s">
        <v>132</v>
      </c>
      <c r="N19" s="510" t="s">
        <v>132</v>
      </c>
      <c r="O19" s="510" t="s">
        <v>132</v>
      </c>
      <c r="P19" s="510" t="s">
        <v>132</v>
      </c>
      <c r="Q19" s="510"/>
      <c r="R19" s="528"/>
      <c r="S19" s="494" t="s">
        <v>132</v>
      </c>
      <c r="T19" s="510" t="s">
        <v>132</v>
      </c>
      <c r="U19" s="510" t="s">
        <v>132</v>
      </c>
      <c r="V19" s="510" t="s">
        <v>132</v>
      </c>
      <c r="W19" s="510" t="s">
        <v>132</v>
      </c>
      <c r="X19" s="510"/>
      <c r="Y19" s="528"/>
      <c r="Z19" s="494" t="s">
        <v>132</v>
      </c>
      <c r="AA19" s="510" t="s">
        <v>132</v>
      </c>
      <c r="AB19" s="510" t="s">
        <v>132</v>
      </c>
      <c r="AC19" s="510" t="s">
        <v>132</v>
      </c>
      <c r="AD19" s="510" t="s">
        <v>132</v>
      </c>
      <c r="AE19" s="510"/>
      <c r="AF19" s="549"/>
      <c r="AG19" s="566">
        <v>720</v>
      </c>
      <c r="AH19" s="586">
        <v>180</v>
      </c>
      <c r="AI19" s="605"/>
    </row>
    <row r="20" spans="2:35" ht="16.5" customHeight="1">
      <c r="B20" s="438"/>
      <c r="C20" s="463"/>
      <c r="D20" s="478" t="s">
        <v>315</v>
      </c>
      <c r="E20" s="494" t="s">
        <v>344</v>
      </c>
      <c r="F20" s="510" t="s">
        <v>344</v>
      </c>
      <c r="G20" s="510" t="s">
        <v>344</v>
      </c>
      <c r="H20" s="510" t="s">
        <v>344</v>
      </c>
      <c r="I20" s="510" t="s">
        <v>344</v>
      </c>
      <c r="J20" s="510"/>
      <c r="K20" s="528"/>
      <c r="L20" s="494" t="s">
        <v>344</v>
      </c>
      <c r="M20" s="510" t="s">
        <v>344</v>
      </c>
      <c r="N20" s="510" t="s">
        <v>344</v>
      </c>
      <c r="O20" s="510" t="s">
        <v>344</v>
      </c>
      <c r="P20" s="510" t="s">
        <v>344</v>
      </c>
      <c r="Q20" s="510"/>
      <c r="R20" s="528"/>
      <c r="S20" s="494" t="s">
        <v>344</v>
      </c>
      <c r="T20" s="510" t="s">
        <v>344</v>
      </c>
      <c r="U20" s="510" t="s">
        <v>344</v>
      </c>
      <c r="V20" s="510" t="s">
        <v>344</v>
      </c>
      <c r="W20" s="510" t="s">
        <v>344</v>
      </c>
      <c r="X20" s="510"/>
      <c r="Y20" s="528"/>
      <c r="Z20" s="494" t="s">
        <v>344</v>
      </c>
      <c r="AA20" s="510" t="s">
        <v>344</v>
      </c>
      <c r="AB20" s="510" t="s">
        <v>344</v>
      </c>
      <c r="AC20" s="510" t="s">
        <v>344</v>
      </c>
      <c r="AD20" s="510" t="s">
        <v>344</v>
      </c>
      <c r="AE20" s="510"/>
      <c r="AF20" s="549"/>
      <c r="AG20" s="567">
        <v>160</v>
      </c>
      <c r="AH20" s="587">
        <v>40</v>
      </c>
      <c r="AI20" s="606" t="s">
        <v>318</v>
      </c>
    </row>
    <row r="21" spans="2:35" ht="16.5" customHeight="1">
      <c r="B21" s="439"/>
      <c r="C21" s="464"/>
      <c r="D21" s="482" t="s">
        <v>317</v>
      </c>
      <c r="E21" s="615" t="s">
        <v>344</v>
      </c>
      <c r="F21" s="622" t="s">
        <v>344</v>
      </c>
      <c r="G21" s="622" t="s">
        <v>344</v>
      </c>
      <c r="H21" s="622" t="s">
        <v>344</v>
      </c>
      <c r="I21" s="622" t="s">
        <v>344</v>
      </c>
      <c r="J21" s="622"/>
      <c r="K21" s="629"/>
      <c r="L21" s="615" t="s">
        <v>344</v>
      </c>
      <c r="M21" s="622" t="s">
        <v>344</v>
      </c>
      <c r="N21" s="622" t="s">
        <v>344</v>
      </c>
      <c r="O21" s="622" t="s">
        <v>344</v>
      </c>
      <c r="P21" s="622" t="s">
        <v>344</v>
      </c>
      <c r="Q21" s="622"/>
      <c r="R21" s="629"/>
      <c r="S21" s="615" t="s">
        <v>344</v>
      </c>
      <c r="T21" s="622" t="s">
        <v>344</v>
      </c>
      <c r="U21" s="622" t="s">
        <v>344</v>
      </c>
      <c r="V21" s="622" t="s">
        <v>344</v>
      </c>
      <c r="W21" s="622" t="s">
        <v>344</v>
      </c>
      <c r="X21" s="622"/>
      <c r="Y21" s="629"/>
      <c r="Z21" s="615" t="s">
        <v>344</v>
      </c>
      <c r="AA21" s="622" t="s">
        <v>344</v>
      </c>
      <c r="AB21" s="622" t="s">
        <v>344</v>
      </c>
      <c r="AC21" s="622" t="s">
        <v>344</v>
      </c>
      <c r="AD21" s="622" t="s">
        <v>344</v>
      </c>
      <c r="AE21" s="622"/>
      <c r="AF21" s="636"/>
      <c r="AG21" s="568"/>
      <c r="AH21" s="588"/>
      <c r="AI21" s="606"/>
    </row>
    <row r="22" spans="2:35" ht="16.5" customHeight="1">
      <c r="B22" s="440" t="s">
        <v>146</v>
      </c>
      <c r="C22" s="465"/>
      <c r="D22" s="483"/>
      <c r="E22" s="616" t="s">
        <v>344</v>
      </c>
      <c r="F22" s="623" t="s">
        <v>344</v>
      </c>
      <c r="G22" s="623" t="s">
        <v>344</v>
      </c>
      <c r="H22" s="623" t="s">
        <v>344</v>
      </c>
      <c r="I22" s="623" t="s">
        <v>344</v>
      </c>
      <c r="J22" s="623"/>
      <c r="K22" s="630"/>
      <c r="L22" s="616" t="s">
        <v>344</v>
      </c>
      <c r="M22" s="623" t="s">
        <v>344</v>
      </c>
      <c r="N22" s="623" t="s">
        <v>344</v>
      </c>
      <c r="O22" s="623" t="s">
        <v>344</v>
      </c>
      <c r="P22" s="623" t="s">
        <v>344</v>
      </c>
      <c r="Q22" s="623"/>
      <c r="R22" s="630"/>
      <c r="S22" s="616" t="s">
        <v>344</v>
      </c>
      <c r="T22" s="623" t="s">
        <v>344</v>
      </c>
      <c r="U22" s="623" t="s">
        <v>344</v>
      </c>
      <c r="V22" s="623" t="s">
        <v>344</v>
      </c>
      <c r="W22" s="623" t="s">
        <v>344</v>
      </c>
      <c r="X22" s="623"/>
      <c r="Y22" s="630"/>
      <c r="Z22" s="616" t="s">
        <v>344</v>
      </c>
      <c r="AA22" s="623" t="s">
        <v>344</v>
      </c>
      <c r="AB22" s="623" t="s">
        <v>344</v>
      </c>
      <c r="AC22" s="623" t="s">
        <v>344</v>
      </c>
      <c r="AD22" s="623" t="s">
        <v>344</v>
      </c>
      <c r="AE22" s="623"/>
      <c r="AF22" s="637"/>
      <c r="AG22" s="569"/>
      <c r="AH22" s="589"/>
      <c r="AI22" s="607" t="s">
        <v>34</v>
      </c>
    </row>
    <row r="23" spans="2:35" ht="16.5" customHeight="1">
      <c r="B23" s="441" t="s">
        <v>319</v>
      </c>
      <c r="C23" s="466"/>
      <c r="D23" s="466"/>
      <c r="E23" s="499">
        <v>44</v>
      </c>
      <c r="F23" s="515">
        <v>44</v>
      </c>
      <c r="G23" s="515">
        <v>44</v>
      </c>
      <c r="H23" s="515">
        <v>44</v>
      </c>
      <c r="I23" s="515">
        <v>44</v>
      </c>
      <c r="J23" s="515"/>
      <c r="K23" s="533"/>
      <c r="L23" s="499">
        <v>44</v>
      </c>
      <c r="M23" s="515">
        <v>44</v>
      </c>
      <c r="N23" s="515">
        <v>44</v>
      </c>
      <c r="O23" s="515">
        <v>44</v>
      </c>
      <c r="P23" s="515">
        <v>44</v>
      </c>
      <c r="Q23" s="515"/>
      <c r="R23" s="533"/>
      <c r="S23" s="499">
        <v>44</v>
      </c>
      <c r="T23" s="515">
        <v>44</v>
      </c>
      <c r="U23" s="515">
        <v>44</v>
      </c>
      <c r="V23" s="515">
        <v>44</v>
      </c>
      <c r="W23" s="515">
        <v>44</v>
      </c>
      <c r="X23" s="515"/>
      <c r="Y23" s="533"/>
      <c r="Z23" s="499">
        <v>44</v>
      </c>
      <c r="AA23" s="515">
        <v>44</v>
      </c>
      <c r="AB23" s="515">
        <v>44</v>
      </c>
      <c r="AC23" s="515">
        <v>44</v>
      </c>
      <c r="AD23" s="515">
        <v>44</v>
      </c>
      <c r="AE23" s="515"/>
      <c r="AF23" s="554"/>
      <c r="AG23" s="570">
        <v>880</v>
      </c>
      <c r="AH23" s="590">
        <v>220</v>
      </c>
      <c r="AI23" s="608" t="s">
        <v>320</v>
      </c>
    </row>
    <row r="24" spans="2:35" ht="20.25" customHeight="1">
      <c r="B24" s="442" t="s">
        <v>321</v>
      </c>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c r="AC24" s="442"/>
      <c r="AD24" s="442"/>
      <c r="AE24" s="442"/>
      <c r="AF24" s="442"/>
      <c r="AG24" s="442"/>
      <c r="AH24" s="591"/>
      <c r="AI24" s="442"/>
    </row>
    <row r="25" spans="2:35" ht="27.4" customHeight="1">
      <c r="B25" s="443" t="s">
        <v>323</v>
      </c>
      <c r="C25" s="467"/>
      <c r="D25" s="484"/>
      <c r="E25" s="492" t="s">
        <v>152</v>
      </c>
      <c r="F25" s="508" t="s">
        <v>152</v>
      </c>
      <c r="G25" s="508" t="s">
        <v>152</v>
      </c>
      <c r="H25" s="508" t="s">
        <v>152</v>
      </c>
      <c r="I25" s="508" t="s">
        <v>152</v>
      </c>
      <c r="J25" s="508"/>
      <c r="K25" s="526"/>
      <c r="L25" s="492" t="s">
        <v>152</v>
      </c>
      <c r="M25" s="508" t="s">
        <v>152</v>
      </c>
      <c r="N25" s="508" t="s">
        <v>152</v>
      </c>
      <c r="O25" s="508" t="s">
        <v>152</v>
      </c>
      <c r="P25" s="508" t="s">
        <v>152</v>
      </c>
      <c r="Q25" s="508"/>
      <c r="R25" s="526"/>
      <c r="S25" s="492" t="s">
        <v>152</v>
      </c>
      <c r="T25" s="508" t="s">
        <v>152</v>
      </c>
      <c r="U25" s="508" t="s">
        <v>152</v>
      </c>
      <c r="V25" s="508" t="s">
        <v>152</v>
      </c>
      <c r="W25" s="508" t="s">
        <v>152</v>
      </c>
      <c r="X25" s="508"/>
      <c r="Y25" s="526"/>
      <c r="Z25" s="492" t="s">
        <v>152</v>
      </c>
      <c r="AA25" s="508" t="s">
        <v>152</v>
      </c>
      <c r="AB25" s="508" t="s">
        <v>152</v>
      </c>
      <c r="AC25" s="508" t="s">
        <v>152</v>
      </c>
      <c r="AD25" s="508" t="s">
        <v>152</v>
      </c>
      <c r="AE25" s="508"/>
      <c r="AF25" s="547"/>
      <c r="AG25" s="560"/>
      <c r="AH25" s="592"/>
      <c r="AI25" s="580"/>
    </row>
    <row r="26" spans="2:35" ht="27.4" customHeight="1">
      <c r="B26" s="444" t="s">
        <v>62</v>
      </c>
      <c r="C26" s="468"/>
      <c r="D26" s="485"/>
      <c r="E26" s="617" t="s">
        <v>353</v>
      </c>
      <c r="F26" s="624" t="s">
        <v>353</v>
      </c>
      <c r="G26" s="624" t="s">
        <v>353</v>
      </c>
      <c r="H26" s="624" t="s">
        <v>353</v>
      </c>
      <c r="I26" s="624" t="s">
        <v>353</v>
      </c>
      <c r="J26" s="516"/>
      <c r="K26" s="534"/>
      <c r="L26" s="617" t="s">
        <v>353</v>
      </c>
      <c r="M26" s="624" t="s">
        <v>353</v>
      </c>
      <c r="N26" s="624" t="s">
        <v>353</v>
      </c>
      <c r="O26" s="624" t="s">
        <v>353</v>
      </c>
      <c r="P26" s="624" t="s">
        <v>353</v>
      </c>
      <c r="Q26" s="516"/>
      <c r="R26" s="534"/>
      <c r="S26" s="617" t="s">
        <v>353</v>
      </c>
      <c r="T26" s="624" t="s">
        <v>353</v>
      </c>
      <c r="U26" s="624" t="s">
        <v>353</v>
      </c>
      <c r="V26" s="624" t="s">
        <v>353</v>
      </c>
      <c r="W26" s="624" t="s">
        <v>353</v>
      </c>
      <c r="X26" s="516"/>
      <c r="Y26" s="534"/>
      <c r="Z26" s="617" t="s">
        <v>353</v>
      </c>
      <c r="AA26" s="624" t="s">
        <v>353</v>
      </c>
      <c r="AB26" s="624" t="s">
        <v>353</v>
      </c>
      <c r="AC26" s="624" t="s">
        <v>353</v>
      </c>
      <c r="AD26" s="624" t="s">
        <v>353</v>
      </c>
      <c r="AE26" s="516"/>
      <c r="AF26" s="555"/>
      <c r="AG26" s="571"/>
      <c r="AH26" s="593"/>
      <c r="AI26" s="609"/>
    </row>
    <row r="27" spans="2:35" ht="32.25" customHeight="1">
      <c r="B27" s="445" t="s">
        <v>325</v>
      </c>
      <c r="C27" s="469"/>
      <c r="D27" s="486"/>
      <c r="E27" s="618">
        <f>E26*ROUNDDOWN(((E25-15)/5)+1,2)</f>
        <v>14.5</v>
      </c>
      <c r="F27" s="625">
        <f>F26*ROUNDDOWN(((F25-15)/5)+1,3)</f>
        <v>14.5</v>
      </c>
      <c r="G27" s="625">
        <f>G26*ROUNDDOWN(((G25-15)/5)+1,2)</f>
        <v>14.5</v>
      </c>
      <c r="H27" s="625">
        <f>H26*ROUNDDOWN(((H25-15)/5)+1,2)</f>
        <v>14.5</v>
      </c>
      <c r="I27" s="625">
        <f>I26*ROUNDDOWN(((I25-15)/5)+1,2)</f>
        <v>14.5</v>
      </c>
      <c r="J27" s="625"/>
      <c r="K27" s="631"/>
      <c r="L27" s="618">
        <f>L26*ROUNDDOWN(((L25-15)/5)+1,2)</f>
        <v>14.5</v>
      </c>
      <c r="M27" s="625">
        <f>M26*ROUNDDOWN(((M25-15)/5)+1,2)</f>
        <v>14.5</v>
      </c>
      <c r="N27" s="625">
        <f>N26*ROUNDDOWN(((N25-15)/5)+1,2)</f>
        <v>14.5</v>
      </c>
      <c r="O27" s="625">
        <f>O26*ROUNDDOWN(((O25-15)/5)+1,2)</f>
        <v>14.5</v>
      </c>
      <c r="P27" s="625">
        <f>P26*ROUNDDOWN(((P25-15)/5)+1,2)</f>
        <v>14.5</v>
      </c>
      <c r="Q27" s="625"/>
      <c r="R27" s="631"/>
      <c r="S27" s="618">
        <f>S26*ROUNDDOWN(((S25-15)/5)+1,2)</f>
        <v>14.5</v>
      </c>
      <c r="T27" s="625">
        <f>T26*ROUNDDOWN(((T25-15)/5)+1,2)</f>
        <v>14.5</v>
      </c>
      <c r="U27" s="625">
        <f>U26*ROUNDDOWN(((U25-15)/5)+1,2)</f>
        <v>14.5</v>
      </c>
      <c r="V27" s="625">
        <f>V26*ROUNDDOWN(((V25-15)/5)+1,2)</f>
        <v>14.5</v>
      </c>
      <c r="W27" s="625">
        <f>W26*ROUNDDOWN(((W25-15)/5)+1,2)</f>
        <v>14.5</v>
      </c>
      <c r="X27" s="625"/>
      <c r="Y27" s="631"/>
      <c r="Z27" s="618">
        <f>Z26*ROUNDDOWN(((Z25-15)/5)+1,2)</f>
        <v>14.5</v>
      </c>
      <c r="AA27" s="625">
        <f>AA26*ROUNDDOWN(((AA25-15)/5)+1,2)</f>
        <v>14.5</v>
      </c>
      <c r="AB27" s="625">
        <f>AB26*ROUNDDOWN(((AB25-15)/5)+1,2)</f>
        <v>14.5</v>
      </c>
      <c r="AC27" s="625">
        <f>AC26*ROUNDDOWN(((AC25-15)/5)+1,2)</f>
        <v>14.5</v>
      </c>
      <c r="AD27" s="625">
        <f>AD26*ROUNDDOWN(((AD25-15)/5)+1,2)</f>
        <v>14.5</v>
      </c>
      <c r="AE27" s="517"/>
      <c r="AF27" s="535"/>
      <c r="AG27" s="639">
        <v>290</v>
      </c>
      <c r="AH27" s="642">
        <v>72.5</v>
      </c>
      <c r="AI27" s="610"/>
    </row>
    <row r="28" spans="2:35" ht="27.95" customHeight="1">
      <c r="B28" s="446" t="s">
        <v>327</v>
      </c>
      <c r="C28" s="470"/>
      <c r="D28" s="487"/>
      <c r="E28" s="617" t="s">
        <v>353</v>
      </c>
      <c r="F28" s="624" t="s">
        <v>353</v>
      </c>
      <c r="G28" s="624" t="s">
        <v>353</v>
      </c>
      <c r="H28" s="624" t="s">
        <v>353</v>
      </c>
      <c r="I28" s="624" t="s">
        <v>353</v>
      </c>
      <c r="J28" s="516"/>
      <c r="K28" s="534"/>
      <c r="L28" s="617" t="s">
        <v>353</v>
      </c>
      <c r="M28" s="624" t="s">
        <v>353</v>
      </c>
      <c r="N28" s="624" t="s">
        <v>353</v>
      </c>
      <c r="O28" s="624" t="s">
        <v>353</v>
      </c>
      <c r="P28" s="624" t="s">
        <v>353</v>
      </c>
      <c r="Q28" s="516"/>
      <c r="R28" s="534"/>
      <c r="S28" s="617" t="s">
        <v>353</v>
      </c>
      <c r="T28" s="624" t="s">
        <v>353</v>
      </c>
      <c r="U28" s="624" t="s">
        <v>353</v>
      </c>
      <c r="V28" s="624" t="s">
        <v>353</v>
      </c>
      <c r="W28" s="624" t="s">
        <v>353</v>
      </c>
      <c r="X28" s="516"/>
      <c r="Y28" s="534"/>
      <c r="Z28" s="617" t="s">
        <v>353</v>
      </c>
      <c r="AA28" s="624" t="s">
        <v>353</v>
      </c>
      <c r="AB28" s="624" t="s">
        <v>353</v>
      </c>
      <c r="AC28" s="624" t="s">
        <v>353</v>
      </c>
      <c r="AD28" s="624" t="s">
        <v>353</v>
      </c>
      <c r="AE28" s="518"/>
      <c r="AF28" s="536"/>
      <c r="AG28" s="640">
        <v>145</v>
      </c>
      <c r="AH28" s="643">
        <v>36.25</v>
      </c>
      <c r="AI28" s="611" t="s">
        <v>318</v>
      </c>
    </row>
    <row r="29" spans="2:35" ht="21.4" customHeight="1">
      <c r="B29" s="447" t="s">
        <v>328</v>
      </c>
      <c r="C29" s="471"/>
      <c r="D29" s="488"/>
      <c r="E29" s="619">
        <f>E27+E28</f>
        <v>21.75</v>
      </c>
      <c r="F29" s="626">
        <f>F27+F28</f>
        <v>21.75</v>
      </c>
      <c r="G29" s="626">
        <f>G27+G28</f>
        <v>21.75</v>
      </c>
      <c r="H29" s="626">
        <f>H27+H28</f>
        <v>21.75</v>
      </c>
      <c r="I29" s="626">
        <f>I27+I28</f>
        <v>21.75</v>
      </c>
      <c r="J29" s="519"/>
      <c r="K29" s="537"/>
      <c r="L29" s="619">
        <f>L27+L28</f>
        <v>21.75</v>
      </c>
      <c r="M29" s="626">
        <f>M27+M28</f>
        <v>21.75</v>
      </c>
      <c r="N29" s="626">
        <f>N27+N28</f>
        <v>21.75</v>
      </c>
      <c r="O29" s="626">
        <f>O27+O28</f>
        <v>21.75</v>
      </c>
      <c r="P29" s="626">
        <f>P27+P28</f>
        <v>21.75</v>
      </c>
      <c r="Q29" s="519"/>
      <c r="R29" s="537"/>
      <c r="S29" s="619">
        <f>S27+S28</f>
        <v>21.75</v>
      </c>
      <c r="T29" s="626">
        <f>T27+T28</f>
        <v>21.75</v>
      </c>
      <c r="U29" s="626">
        <f>U27+U28</f>
        <v>21.75</v>
      </c>
      <c r="V29" s="626">
        <f>V27+V28</f>
        <v>21.75</v>
      </c>
      <c r="W29" s="626">
        <f>W27+W28</f>
        <v>21.75</v>
      </c>
      <c r="X29" s="519"/>
      <c r="Y29" s="537"/>
      <c r="Z29" s="619">
        <f>Z27+Z28</f>
        <v>21.75</v>
      </c>
      <c r="AA29" s="626">
        <f>AA27+AA28</f>
        <v>21.75</v>
      </c>
      <c r="AB29" s="626">
        <f>AB27+AB28</f>
        <v>21.75</v>
      </c>
      <c r="AC29" s="626">
        <f>AC27+AC28</f>
        <v>21.75</v>
      </c>
      <c r="AD29" s="626">
        <f>AD27+AD28</f>
        <v>21.75</v>
      </c>
      <c r="AE29" s="519"/>
      <c r="AF29" s="537"/>
      <c r="AG29" s="641">
        <f>SUM(E29:AF29)</f>
        <v>435</v>
      </c>
      <c r="AH29" s="644">
        <v>108.75</v>
      </c>
      <c r="AI29" s="608" t="s">
        <v>275</v>
      </c>
    </row>
    <row r="30" spans="2:35" ht="12.75" customHeight="1">
      <c r="B30" s="448"/>
      <c r="C30" s="448"/>
      <c r="D30" s="448"/>
      <c r="E30" s="504"/>
      <c r="F30" s="504"/>
      <c r="G30" s="504"/>
      <c r="H30" s="504"/>
      <c r="I30" s="504"/>
      <c r="J30" s="504"/>
      <c r="K30" s="504"/>
      <c r="L30" s="504"/>
      <c r="M30" s="504"/>
      <c r="N30" s="504"/>
      <c r="O30" s="504"/>
      <c r="P30" s="504"/>
      <c r="Q30" s="504"/>
      <c r="R30" s="504"/>
      <c r="S30" s="504"/>
      <c r="T30" s="504"/>
      <c r="U30" s="504"/>
      <c r="V30" s="504"/>
      <c r="W30" s="504"/>
      <c r="X30" s="504"/>
      <c r="Y30" s="504"/>
      <c r="Z30" s="504"/>
      <c r="AA30" s="504"/>
      <c r="AB30" s="504"/>
      <c r="AC30" s="504"/>
      <c r="AD30" s="504"/>
      <c r="AE30" s="504"/>
      <c r="AF30" s="504"/>
      <c r="AG30" s="575"/>
      <c r="AH30" s="575"/>
      <c r="AI30" s="612"/>
    </row>
    <row r="31" spans="2:35" ht="19.5" customHeight="1">
      <c r="B31" s="449" t="s">
        <v>289</v>
      </c>
      <c r="C31" s="472"/>
      <c r="D31" s="489"/>
      <c r="E31" s="505" t="s">
        <v>354</v>
      </c>
      <c r="F31" s="520"/>
      <c r="G31" s="520"/>
      <c r="H31" s="520"/>
      <c r="I31" s="522"/>
      <c r="J31" s="523" t="s">
        <v>339</v>
      </c>
      <c r="K31" s="504"/>
      <c r="L31" s="504"/>
      <c r="M31" s="504"/>
      <c r="N31" s="539" t="s">
        <v>341</v>
      </c>
      <c r="O31" s="540"/>
      <c r="P31" s="540"/>
      <c r="Q31" s="540"/>
      <c r="R31" s="540"/>
      <c r="S31" s="540"/>
      <c r="T31" s="540"/>
      <c r="U31" s="540"/>
      <c r="V31" s="540"/>
      <c r="W31" s="540"/>
      <c r="X31" s="540"/>
      <c r="Y31" s="540"/>
      <c r="Z31" s="540"/>
      <c r="AA31" s="540"/>
      <c r="AB31" s="543"/>
      <c r="AC31" s="632" t="s">
        <v>358</v>
      </c>
      <c r="AD31" s="633"/>
      <c r="AE31" s="633"/>
      <c r="AF31" s="638"/>
      <c r="AG31" s="576" t="s">
        <v>291</v>
      </c>
      <c r="AH31" s="597">
        <v>2</v>
      </c>
      <c r="AI31" s="612"/>
    </row>
    <row r="32" spans="2:35" ht="17.25" customHeight="1">
      <c r="B32" s="450" t="s">
        <v>342</v>
      </c>
      <c r="C32" s="450"/>
      <c r="D32" s="450"/>
      <c r="E32" s="450"/>
      <c r="F32" s="450"/>
      <c r="G32" s="450"/>
      <c r="H32" s="450"/>
      <c r="I32" s="450"/>
      <c r="J32" s="450"/>
      <c r="K32" s="450"/>
      <c r="L32" s="450"/>
      <c r="M32" s="450"/>
      <c r="N32" s="450"/>
      <c r="O32" s="450"/>
      <c r="P32" s="450"/>
      <c r="Q32" s="450"/>
      <c r="R32" s="450"/>
      <c r="S32" s="450"/>
      <c r="T32" s="450"/>
      <c r="U32" s="450"/>
      <c r="V32" s="450"/>
      <c r="W32" s="450"/>
      <c r="X32" s="450"/>
      <c r="Y32" s="450"/>
      <c r="Z32" s="450"/>
      <c r="AA32" s="450"/>
      <c r="AB32" s="450"/>
      <c r="AC32" s="450"/>
      <c r="AD32" s="450"/>
      <c r="AE32" s="450"/>
      <c r="AF32" s="450"/>
      <c r="AG32" s="450"/>
      <c r="AH32" s="450"/>
      <c r="AI32" s="450"/>
    </row>
    <row r="33" spans="2:35" ht="14.25" customHeight="1">
      <c r="B33" s="450" t="s">
        <v>343</v>
      </c>
      <c r="C33" s="450"/>
      <c r="D33" s="450"/>
      <c r="E33" s="450"/>
      <c r="F33" s="450"/>
      <c r="G33" s="450"/>
      <c r="H33" s="450"/>
      <c r="I33" s="450"/>
      <c r="J33" s="450"/>
      <c r="K33" s="450"/>
      <c r="L33" s="450"/>
      <c r="M33" s="450"/>
      <c r="N33" s="450"/>
      <c r="O33" s="450"/>
      <c r="P33" s="450"/>
      <c r="Q33" s="450"/>
      <c r="R33" s="450"/>
      <c r="S33" s="450"/>
      <c r="T33" s="450"/>
      <c r="U33" s="450"/>
      <c r="V33" s="450"/>
      <c r="W33" s="450"/>
      <c r="X33" s="450"/>
      <c r="Y33" s="450"/>
      <c r="Z33" s="450"/>
      <c r="AA33" s="450"/>
      <c r="AB33" s="450"/>
      <c r="AC33" s="450"/>
      <c r="AD33" s="450"/>
      <c r="AE33" s="450"/>
      <c r="AF33" s="450"/>
      <c r="AG33" s="450"/>
      <c r="AH33" s="450"/>
      <c r="AI33" s="450"/>
    </row>
    <row r="34" spans="2:35" ht="7.9" customHeight="1">
      <c r="B34" s="451"/>
      <c r="C34" s="451"/>
      <c r="D34" s="451"/>
      <c r="E34" s="451"/>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row>
    <row r="35" spans="2:35" ht="16.5" customHeight="1">
      <c r="B35" s="451"/>
      <c r="C35" s="451"/>
      <c r="D35" s="451"/>
      <c r="E35" s="451"/>
      <c r="F35" s="396"/>
      <c r="G35" s="396"/>
      <c r="H35" s="396"/>
      <c r="I35" s="396"/>
      <c r="J35" s="396"/>
      <c r="K35" s="396"/>
      <c r="L35" s="396"/>
      <c r="M35" s="396"/>
      <c r="N35" s="396"/>
      <c r="O35" s="396"/>
      <c r="P35" s="396"/>
      <c r="Q35" s="396"/>
      <c r="R35" s="396"/>
      <c r="S35" s="396"/>
      <c r="T35" s="396"/>
      <c r="U35" s="396"/>
      <c r="V35" s="396"/>
      <c r="W35" s="396"/>
      <c r="X35" s="396"/>
      <c r="Y35" s="396"/>
      <c r="Z35" s="396"/>
      <c r="AA35" s="396"/>
      <c r="AB35" s="396"/>
      <c r="AC35" s="396"/>
      <c r="AD35" s="396"/>
      <c r="AE35" s="396"/>
      <c r="AF35" s="396"/>
      <c r="AG35" s="396"/>
      <c r="AH35" s="396"/>
      <c r="AI35" s="396"/>
    </row>
  </sheetData>
  <mergeCells count="41">
    <mergeCell ref="Z2:AF2"/>
    <mergeCell ref="AG2:AI2"/>
    <mergeCell ref="Z3:AF3"/>
    <mergeCell ref="AG3:AI3"/>
    <mergeCell ref="E5:K5"/>
    <mergeCell ref="L5:R5"/>
    <mergeCell ref="S5:Y5"/>
    <mergeCell ref="Z5:AF5"/>
    <mergeCell ref="AG5:AH5"/>
    <mergeCell ref="B8:C8"/>
    <mergeCell ref="B9:C9"/>
    <mergeCell ref="B10:C10"/>
    <mergeCell ref="B11:C11"/>
    <mergeCell ref="B12:C12"/>
    <mergeCell ref="B13:C13"/>
    <mergeCell ref="B14:C14"/>
    <mergeCell ref="B15:C15"/>
    <mergeCell ref="B17:C17"/>
    <mergeCell ref="AG17:AH17"/>
    <mergeCell ref="AG18:AH18"/>
    <mergeCell ref="B22:D22"/>
    <mergeCell ref="B23:D23"/>
    <mergeCell ref="B24:AI24"/>
    <mergeCell ref="B25:D25"/>
    <mergeCell ref="B26:D26"/>
    <mergeCell ref="B27:D27"/>
    <mergeCell ref="B28:D28"/>
    <mergeCell ref="B29:D29"/>
    <mergeCell ref="B31:D31"/>
    <mergeCell ref="E31:I31"/>
    <mergeCell ref="N31:AB31"/>
    <mergeCell ref="AC31:AF31"/>
    <mergeCell ref="B32:AI32"/>
    <mergeCell ref="B33:AI33"/>
    <mergeCell ref="B5:C7"/>
    <mergeCell ref="D5:D6"/>
    <mergeCell ref="AI5:AI7"/>
    <mergeCell ref="AG8:AH9"/>
    <mergeCell ref="B18:C21"/>
    <mergeCell ref="AG21:AH22"/>
    <mergeCell ref="AG25:AI26"/>
  </mergeCells>
  <phoneticPr fontId="24"/>
  <printOptions horizontalCentered="1" verticalCentered="1"/>
  <pageMargins left="0.39370078740157483" right="0.39370078740157483" top="0.59055118110236227" bottom="0.39370078740157483" header="0.27559055118110237" footer="0.43307086614173229"/>
  <pageSetup paperSize="9" scale="81" fitToWidth="1" fitToHeight="1" orientation="landscape" usePrinterDefaults="1" blackAndWhite="1" r:id="rId1"/>
  <headerFooter alignWithMargins="0">
    <oddHeader>&amp;R&amp;A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dimension ref="B2:AD123"/>
  <sheetViews>
    <sheetView view="pageBreakPreview" zoomScaleSheetLayoutView="100" workbookViewId="0">
      <selection activeCell="B2" sqref="B2"/>
    </sheetView>
  </sheetViews>
  <sheetFormatPr defaultColWidth="4" defaultRowHeight="13.5"/>
  <cols>
    <col min="1" max="1" width="1.5" style="19" customWidth="1"/>
    <col min="2" max="2" width="3.125" style="19" customWidth="1"/>
    <col min="3" max="3" width="1.125" style="19" customWidth="1"/>
    <col min="4" max="19" width="4" style="19"/>
    <col min="20" max="20" width="3.125" style="19" customWidth="1"/>
    <col min="21" max="21" width="2.375" style="19" customWidth="1"/>
    <col min="22" max="22" width="4" style="19"/>
    <col min="23" max="23" width="2.25" style="19" customWidth="1"/>
    <col min="24" max="24" width="4" style="19"/>
    <col min="25" max="25" width="2.375" style="19" customWidth="1"/>
    <col min="26" max="26" width="1.5" style="19" customWidth="1"/>
    <col min="27" max="29" width="4" style="19"/>
    <col min="30" max="30" width="6.625" style="19" bestFit="1" customWidth="1"/>
    <col min="31" max="16384" width="4" style="19"/>
  </cols>
  <sheetData>
    <row r="2" spans="2:30">
      <c r="C2" s="396"/>
      <c r="D2" s="396"/>
      <c r="E2" s="396"/>
      <c r="F2" s="396"/>
      <c r="G2" s="396"/>
      <c r="H2" s="396"/>
      <c r="I2" s="396"/>
      <c r="J2" s="396"/>
      <c r="K2" s="396"/>
      <c r="L2" s="396"/>
      <c r="M2" s="396"/>
      <c r="N2" s="396"/>
      <c r="O2" s="396"/>
      <c r="P2" s="396"/>
      <c r="Q2" s="396"/>
      <c r="R2" s="396"/>
      <c r="S2" s="396"/>
      <c r="T2" s="396"/>
      <c r="U2" s="396"/>
      <c r="V2" s="396"/>
      <c r="W2" s="396"/>
      <c r="X2" s="396"/>
      <c r="Y2" s="396"/>
    </row>
    <row r="4" spans="2:30" ht="34.5" customHeight="1">
      <c r="B4" s="387" t="s">
        <v>478</v>
      </c>
      <c r="C4" s="41"/>
      <c r="D4" s="41"/>
      <c r="E4" s="41"/>
      <c r="F4" s="41"/>
      <c r="G4" s="41"/>
      <c r="H4" s="41"/>
      <c r="I4" s="41"/>
      <c r="J4" s="41"/>
      <c r="K4" s="41"/>
      <c r="L4" s="41"/>
      <c r="M4" s="41"/>
      <c r="N4" s="41"/>
      <c r="O4" s="41"/>
      <c r="P4" s="41"/>
      <c r="Q4" s="41"/>
      <c r="R4" s="41"/>
      <c r="S4" s="41"/>
      <c r="T4" s="41"/>
      <c r="U4" s="41"/>
      <c r="V4" s="41"/>
      <c r="W4" s="41"/>
      <c r="X4" s="41"/>
      <c r="Y4" s="41"/>
    </row>
    <row r="5" spans="2:30" ht="13.5" customHeight="1"/>
    <row r="6" spans="2:30" ht="24" customHeight="1">
      <c r="B6" s="388" t="s">
        <v>465</v>
      </c>
      <c r="C6" s="388"/>
      <c r="D6" s="388"/>
      <c r="E6" s="388"/>
      <c r="F6" s="388"/>
      <c r="G6" s="409"/>
      <c r="H6" s="413"/>
      <c r="I6" s="413"/>
      <c r="J6" s="413"/>
      <c r="K6" s="413"/>
      <c r="L6" s="413"/>
      <c r="M6" s="413"/>
      <c r="N6" s="413"/>
      <c r="O6" s="413"/>
      <c r="P6" s="413"/>
      <c r="Q6" s="413"/>
      <c r="R6" s="413"/>
      <c r="S6" s="413"/>
      <c r="T6" s="413"/>
      <c r="U6" s="413"/>
      <c r="V6" s="413"/>
      <c r="W6" s="413"/>
      <c r="X6" s="413"/>
      <c r="Y6" s="421"/>
    </row>
    <row r="7" spans="2:30" ht="24" customHeight="1">
      <c r="B7" s="388" t="s">
        <v>112</v>
      </c>
      <c r="C7" s="388"/>
      <c r="D7" s="388"/>
      <c r="E7" s="388"/>
      <c r="F7" s="388"/>
      <c r="G7" s="655" t="s">
        <v>78</v>
      </c>
      <c r="H7" s="414" t="s">
        <v>408</v>
      </c>
      <c r="I7" s="414"/>
      <c r="J7" s="414"/>
      <c r="K7" s="414"/>
      <c r="L7" s="655" t="s">
        <v>78</v>
      </c>
      <c r="M7" s="414" t="s">
        <v>409</v>
      </c>
      <c r="N7" s="414"/>
      <c r="O7" s="414"/>
      <c r="P7" s="414"/>
      <c r="Q7" s="655" t="s">
        <v>78</v>
      </c>
      <c r="R7" s="414" t="s">
        <v>412</v>
      </c>
      <c r="S7" s="414"/>
      <c r="T7" s="414"/>
      <c r="U7" s="414"/>
      <c r="V7" s="414"/>
      <c r="W7" s="413"/>
      <c r="X7" s="413"/>
      <c r="Y7" s="421"/>
    </row>
    <row r="8" spans="2:30" ht="21.95" customHeight="1">
      <c r="B8" s="389" t="s">
        <v>251</v>
      </c>
      <c r="C8" s="397"/>
      <c r="D8" s="397"/>
      <c r="E8" s="397"/>
      <c r="F8" s="406"/>
      <c r="G8" s="389" t="s">
        <v>78</v>
      </c>
      <c r="H8" s="399" t="s">
        <v>371</v>
      </c>
      <c r="I8" s="415"/>
      <c r="J8" s="415"/>
      <c r="K8" s="415"/>
      <c r="L8" s="415"/>
      <c r="M8" s="415"/>
      <c r="N8" s="415"/>
      <c r="O8" s="415"/>
      <c r="P8" s="415"/>
      <c r="Q8" s="415"/>
      <c r="R8" s="415"/>
      <c r="S8" s="415"/>
      <c r="T8" s="415"/>
      <c r="U8" s="415"/>
      <c r="V8" s="415"/>
      <c r="W8" s="415"/>
      <c r="X8" s="415"/>
      <c r="Y8" s="422"/>
    </row>
    <row r="9" spans="2:30" ht="21.95" customHeight="1">
      <c r="B9" s="390"/>
      <c r="C9" s="41"/>
      <c r="D9" s="41"/>
      <c r="E9" s="41"/>
      <c r="F9" s="407"/>
      <c r="G9" s="390" t="s">
        <v>78</v>
      </c>
      <c r="H9" s="19" t="s">
        <v>469</v>
      </c>
      <c r="I9" s="103"/>
      <c r="J9" s="103"/>
      <c r="K9" s="103"/>
      <c r="L9" s="103"/>
      <c r="M9" s="103"/>
      <c r="N9" s="103"/>
      <c r="O9" s="103"/>
      <c r="P9" s="103"/>
      <c r="Q9" s="103"/>
      <c r="R9" s="103"/>
      <c r="S9" s="103"/>
      <c r="T9" s="103"/>
      <c r="U9" s="103"/>
      <c r="V9" s="103"/>
      <c r="W9" s="103"/>
      <c r="X9" s="103"/>
      <c r="Y9" s="423"/>
    </row>
    <row r="10" spans="2:30" ht="21.95" customHeight="1">
      <c r="B10" s="391"/>
      <c r="C10" s="398"/>
      <c r="D10" s="398"/>
      <c r="E10" s="398"/>
      <c r="F10" s="408"/>
      <c r="G10" s="391" t="s">
        <v>78</v>
      </c>
      <c r="H10" s="405" t="s">
        <v>481</v>
      </c>
      <c r="I10" s="416"/>
      <c r="J10" s="416"/>
      <c r="K10" s="416"/>
      <c r="L10" s="416"/>
      <c r="M10" s="416"/>
      <c r="N10" s="416"/>
      <c r="O10" s="416"/>
      <c r="P10" s="416"/>
      <c r="Q10" s="416"/>
      <c r="R10" s="416"/>
      <c r="S10" s="416"/>
      <c r="T10" s="416"/>
      <c r="U10" s="416"/>
      <c r="V10" s="416"/>
      <c r="W10" s="416"/>
      <c r="X10" s="416"/>
      <c r="Y10" s="424"/>
    </row>
    <row r="11" spans="2:30" ht="13.5" customHeight="1">
      <c r="AD11" s="656"/>
    </row>
    <row r="12" spans="2:30" ht="12.95" customHeight="1">
      <c r="B12" s="392"/>
      <c r="C12" s="399"/>
      <c r="D12" s="399"/>
      <c r="E12" s="399"/>
      <c r="F12" s="399"/>
      <c r="G12" s="399"/>
      <c r="H12" s="399"/>
      <c r="I12" s="399"/>
      <c r="J12" s="399"/>
      <c r="K12" s="399"/>
      <c r="L12" s="399"/>
      <c r="M12" s="399"/>
      <c r="N12" s="399"/>
      <c r="O12" s="399"/>
      <c r="P12" s="399"/>
      <c r="Q12" s="399"/>
      <c r="R12" s="399"/>
      <c r="S12" s="399"/>
      <c r="T12" s="417"/>
      <c r="U12" s="399"/>
      <c r="V12" s="399"/>
      <c r="W12" s="399"/>
      <c r="X12" s="399"/>
      <c r="Y12" s="417"/>
      <c r="Z12" s="396"/>
      <c r="AA12" s="396"/>
    </row>
    <row r="13" spans="2:30" ht="17.100000000000001" customHeight="1">
      <c r="B13" s="393" t="s">
        <v>100</v>
      </c>
      <c r="C13" s="400"/>
      <c r="T13" s="418"/>
      <c r="V13" s="420" t="s">
        <v>434</v>
      </c>
      <c r="W13" s="420" t="s">
        <v>203</v>
      </c>
      <c r="X13" s="420" t="s">
        <v>296</v>
      </c>
      <c r="Y13" s="418"/>
      <c r="Z13" s="396"/>
      <c r="AA13" s="396"/>
    </row>
    <row r="14" spans="2:30" ht="17.100000000000001" customHeight="1">
      <c r="B14" s="394"/>
      <c r="T14" s="418"/>
      <c r="Y14" s="418"/>
      <c r="Z14" s="396"/>
      <c r="AA14" s="396"/>
    </row>
    <row r="15" spans="2:30" ht="49.5" customHeight="1">
      <c r="B15" s="394"/>
      <c r="C15" s="401" t="s">
        <v>288</v>
      </c>
      <c r="D15" s="402"/>
      <c r="E15" s="402"/>
      <c r="F15" s="388" t="s">
        <v>363</v>
      </c>
      <c r="G15" s="412" t="s">
        <v>483</v>
      </c>
      <c r="H15" s="412"/>
      <c r="I15" s="412"/>
      <c r="J15" s="412"/>
      <c r="K15" s="412"/>
      <c r="L15" s="412"/>
      <c r="M15" s="412"/>
      <c r="N15" s="412"/>
      <c r="O15" s="412"/>
      <c r="P15" s="412"/>
      <c r="Q15" s="412"/>
      <c r="R15" s="412"/>
      <c r="S15" s="412"/>
      <c r="T15" s="418"/>
      <c r="V15" s="41" t="s">
        <v>78</v>
      </c>
      <c r="W15" s="41" t="s">
        <v>203</v>
      </c>
      <c r="X15" s="41" t="s">
        <v>78</v>
      </c>
      <c r="Y15" s="418"/>
      <c r="Z15" s="396"/>
      <c r="AA15" s="396"/>
    </row>
    <row r="16" spans="2:30" ht="69" customHeight="1">
      <c r="B16" s="394"/>
      <c r="C16" s="402"/>
      <c r="D16" s="402"/>
      <c r="E16" s="402"/>
      <c r="F16" s="388" t="s">
        <v>332</v>
      </c>
      <c r="G16" s="412" t="s">
        <v>487</v>
      </c>
      <c r="H16" s="412"/>
      <c r="I16" s="412"/>
      <c r="J16" s="412"/>
      <c r="K16" s="412"/>
      <c r="L16" s="412"/>
      <c r="M16" s="412"/>
      <c r="N16" s="412"/>
      <c r="O16" s="412"/>
      <c r="P16" s="412"/>
      <c r="Q16" s="412"/>
      <c r="R16" s="412"/>
      <c r="S16" s="412"/>
      <c r="T16" s="418"/>
      <c r="V16" s="41" t="s">
        <v>78</v>
      </c>
      <c r="W16" s="41" t="s">
        <v>203</v>
      </c>
      <c r="X16" s="41" t="s">
        <v>78</v>
      </c>
      <c r="Y16" s="418"/>
      <c r="Z16" s="396"/>
      <c r="AA16" s="396"/>
    </row>
    <row r="17" spans="2:27" ht="39.950000000000003" customHeight="1">
      <c r="B17" s="394"/>
      <c r="C17" s="402"/>
      <c r="D17" s="402"/>
      <c r="E17" s="402"/>
      <c r="F17" s="388" t="s">
        <v>368</v>
      </c>
      <c r="G17" s="412" t="s">
        <v>209</v>
      </c>
      <c r="H17" s="412"/>
      <c r="I17" s="412"/>
      <c r="J17" s="412"/>
      <c r="K17" s="412"/>
      <c r="L17" s="412"/>
      <c r="M17" s="412"/>
      <c r="N17" s="412"/>
      <c r="O17" s="412"/>
      <c r="P17" s="412"/>
      <c r="Q17" s="412"/>
      <c r="R17" s="412"/>
      <c r="S17" s="412"/>
      <c r="T17" s="418"/>
      <c r="V17" s="41" t="s">
        <v>78</v>
      </c>
      <c r="W17" s="41" t="s">
        <v>203</v>
      </c>
      <c r="X17" s="41" t="s">
        <v>78</v>
      </c>
      <c r="Y17" s="418"/>
      <c r="Z17" s="396"/>
      <c r="AA17" s="396"/>
    </row>
    <row r="18" spans="2:27" ht="21.95" customHeight="1">
      <c r="B18" s="394"/>
      <c r="C18" s="402"/>
      <c r="D18" s="402"/>
      <c r="E18" s="402"/>
      <c r="F18" s="388" t="s">
        <v>370</v>
      </c>
      <c r="G18" s="412" t="s">
        <v>224</v>
      </c>
      <c r="H18" s="412"/>
      <c r="I18" s="412"/>
      <c r="J18" s="412"/>
      <c r="K18" s="412"/>
      <c r="L18" s="412"/>
      <c r="M18" s="412"/>
      <c r="N18" s="412"/>
      <c r="O18" s="412"/>
      <c r="P18" s="412"/>
      <c r="Q18" s="412"/>
      <c r="R18" s="412"/>
      <c r="S18" s="412"/>
      <c r="T18" s="418"/>
      <c r="V18" s="41" t="s">
        <v>78</v>
      </c>
      <c r="W18" s="41" t="s">
        <v>203</v>
      </c>
      <c r="X18" s="41" t="s">
        <v>78</v>
      </c>
      <c r="Y18" s="418"/>
      <c r="Z18" s="396"/>
      <c r="AA18" s="396"/>
    </row>
    <row r="19" spans="2:27" ht="17.45" customHeight="1">
      <c r="B19" s="394"/>
      <c r="C19" s="645"/>
      <c r="D19" s="645"/>
      <c r="E19" s="645"/>
      <c r="F19" s="41"/>
      <c r="G19" s="103"/>
      <c r="H19" s="103"/>
      <c r="I19" s="103"/>
      <c r="J19" s="103"/>
      <c r="K19" s="103"/>
      <c r="L19" s="103"/>
      <c r="M19" s="103"/>
      <c r="N19" s="103"/>
      <c r="O19" s="103"/>
      <c r="P19" s="103"/>
      <c r="Q19" s="103"/>
      <c r="R19" s="103"/>
      <c r="S19" s="103"/>
      <c r="T19" s="418"/>
      <c r="Y19" s="418"/>
      <c r="Z19" s="396"/>
      <c r="AA19" s="396"/>
    </row>
    <row r="20" spans="2:27" ht="69" customHeight="1">
      <c r="B20" s="394"/>
      <c r="C20" s="403" t="s">
        <v>188</v>
      </c>
      <c r="D20" s="404"/>
      <c r="E20" s="404"/>
      <c r="F20" s="388" t="s">
        <v>363</v>
      </c>
      <c r="G20" s="412" t="s">
        <v>61</v>
      </c>
      <c r="H20" s="412"/>
      <c r="I20" s="412"/>
      <c r="J20" s="412"/>
      <c r="K20" s="412"/>
      <c r="L20" s="412"/>
      <c r="M20" s="412"/>
      <c r="N20" s="412"/>
      <c r="O20" s="412"/>
      <c r="P20" s="412"/>
      <c r="Q20" s="412"/>
      <c r="R20" s="412"/>
      <c r="S20" s="412"/>
      <c r="T20" s="418"/>
      <c r="V20" s="41" t="s">
        <v>78</v>
      </c>
      <c r="W20" s="41" t="s">
        <v>203</v>
      </c>
      <c r="X20" s="41" t="s">
        <v>78</v>
      </c>
      <c r="Y20" s="418"/>
      <c r="Z20" s="396"/>
      <c r="AA20" s="396"/>
    </row>
    <row r="21" spans="2:27" ht="69" customHeight="1">
      <c r="B21" s="394"/>
      <c r="C21" s="404"/>
      <c r="D21" s="404"/>
      <c r="E21" s="404"/>
      <c r="F21" s="388" t="s">
        <v>332</v>
      </c>
      <c r="G21" s="412" t="s">
        <v>491</v>
      </c>
      <c r="H21" s="412"/>
      <c r="I21" s="412"/>
      <c r="J21" s="412"/>
      <c r="K21" s="412"/>
      <c r="L21" s="412"/>
      <c r="M21" s="412"/>
      <c r="N21" s="412"/>
      <c r="O21" s="412"/>
      <c r="P21" s="412"/>
      <c r="Q21" s="412"/>
      <c r="R21" s="412"/>
      <c r="S21" s="412"/>
      <c r="T21" s="418"/>
      <c r="V21" s="41" t="s">
        <v>78</v>
      </c>
      <c r="W21" s="41" t="s">
        <v>203</v>
      </c>
      <c r="X21" s="41" t="s">
        <v>78</v>
      </c>
      <c r="Y21" s="418"/>
      <c r="Z21" s="396"/>
      <c r="AA21" s="396"/>
    </row>
    <row r="22" spans="2:27" ht="49.5" customHeight="1">
      <c r="B22" s="394"/>
      <c r="C22" s="404"/>
      <c r="D22" s="404"/>
      <c r="E22" s="404"/>
      <c r="F22" s="388" t="s">
        <v>368</v>
      </c>
      <c r="G22" s="412" t="s">
        <v>492</v>
      </c>
      <c r="H22" s="412"/>
      <c r="I22" s="412"/>
      <c r="J22" s="412"/>
      <c r="K22" s="412"/>
      <c r="L22" s="412"/>
      <c r="M22" s="412"/>
      <c r="N22" s="412"/>
      <c r="O22" s="412"/>
      <c r="P22" s="412"/>
      <c r="Q22" s="412"/>
      <c r="R22" s="412"/>
      <c r="S22" s="412"/>
      <c r="T22" s="418"/>
      <c r="V22" s="41" t="s">
        <v>78</v>
      </c>
      <c r="W22" s="41" t="s">
        <v>203</v>
      </c>
      <c r="X22" s="41" t="s">
        <v>78</v>
      </c>
      <c r="Y22" s="418"/>
      <c r="Z22" s="396"/>
      <c r="AA22" s="396"/>
    </row>
    <row r="23" spans="2:27" ht="21.95" customHeight="1">
      <c r="B23" s="394"/>
      <c r="C23" s="404"/>
      <c r="D23" s="404"/>
      <c r="E23" s="404"/>
      <c r="F23" s="388" t="s">
        <v>370</v>
      </c>
      <c r="G23" s="412" t="s">
        <v>441</v>
      </c>
      <c r="H23" s="412"/>
      <c r="I23" s="412"/>
      <c r="J23" s="412"/>
      <c r="K23" s="412"/>
      <c r="L23" s="412"/>
      <c r="M23" s="412"/>
      <c r="N23" s="412"/>
      <c r="O23" s="412"/>
      <c r="P23" s="412"/>
      <c r="Q23" s="412"/>
      <c r="R23" s="412"/>
      <c r="S23" s="412"/>
      <c r="T23" s="418"/>
      <c r="V23" s="41" t="s">
        <v>78</v>
      </c>
      <c r="W23" s="41" t="s">
        <v>203</v>
      </c>
      <c r="X23" s="41" t="s">
        <v>78</v>
      </c>
      <c r="Y23" s="418"/>
      <c r="Z23" s="396"/>
      <c r="AA23" s="396"/>
    </row>
    <row r="24" spans="2:27" ht="17.45" customHeight="1">
      <c r="B24" s="394"/>
      <c r="C24" s="645"/>
      <c r="D24" s="645"/>
      <c r="E24" s="645"/>
      <c r="F24" s="41"/>
      <c r="G24" s="103"/>
      <c r="H24" s="103"/>
      <c r="I24" s="103"/>
      <c r="J24" s="103"/>
      <c r="K24" s="103"/>
      <c r="L24" s="103"/>
      <c r="M24" s="103"/>
      <c r="N24" s="103"/>
      <c r="O24" s="103"/>
      <c r="P24" s="103"/>
      <c r="Q24" s="103"/>
      <c r="R24" s="103"/>
      <c r="S24" s="103"/>
      <c r="T24" s="418"/>
      <c r="Y24" s="418"/>
      <c r="Z24" s="396"/>
      <c r="AA24" s="396"/>
    </row>
    <row r="25" spans="2:27" ht="69" customHeight="1">
      <c r="B25" s="394"/>
      <c r="C25" s="646" t="s">
        <v>495</v>
      </c>
      <c r="D25" s="649"/>
      <c r="E25" s="652"/>
      <c r="F25" s="388" t="s">
        <v>363</v>
      </c>
      <c r="G25" s="412" t="s">
        <v>496</v>
      </c>
      <c r="H25" s="412"/>
      <c r="I25" s="412"/>
      <c r="J25" s="412"/>
      <c r="K25" s="412"/>
      <c r="L25" s="412"/>
      <c r="M25" s="412"/>
      <c r="N25" s="412"/>
      <c r="O25" s="412"/>
      <c r="P25" s="412"/>
      <c r="Q25" s="412"/>
      <c r="R25" s="412"/>
      <c r="S25" s="412"/>
      <c r="T25" s="418"/>
      <c r="V25" s="41" t="s">
        <v>78</v>
      </c>
      <c r="W25" s="41" t="s">
        <v>203</v>
      </c>
      <c r="X25" s="41" t="s">
        <v>78</v>
      </c>
      <c r="Y25" s="418"/>
      <c r="Z25" s="396"/>
      <c r="AA25" s="396"/>
    </row>
    <row r="26" spans="2:27" ht="69" customHeight="1">
      <c r="B26" s="394"/>
      <c r="C26" s="647"/>
      <c r="D26" s="650"/>
      <c r="E26" s="653"/>
      <c r="F26" s="388" t="s">
        <v>332</v>
      </c>
      <c r="G26" s="412" t="s">
        <v>499</v>
      </c>
      <c r="H26" s="412"/>
      <c r="I26" s="412"/>
      <c r="J26" s="412"/>
      <c r="K26" s="412"/>
      <c r="L26" s="412"/>
      <c r="M26" s="412"/>
      <c r="N26" s="412"/>
      <c r="O26" s="412"/>
      <c r="P26" s="412"/>
      <c r="Q26" s="412"/>
      <c r="R26" s="412"/>
      <c r="S26" s="412"/>
      <c r="T26" s="418"/>
      <c r="V26" s="41" t="s">
        <v>78</v>
      </c>
      <c r="W26" s="41" t="s">
        <v>203</v>
      </c>
      <c r="X26" s="41" t="s">
        <v>78</v>
      </c>
      <c r="Y26" s="418"/>
      <c r="Z26" s="396"/>
      <c r="AA26" s="396"/>
    </row>
    <row r="27" spans="2:27" ht="49.5" customHeight="1">
      <c r="B27" s="394"/>
      <c r="C27" s="648"/>
      <c r="D27" s="651"/>
      <c r="E27" s="654"/>
      <c r="F27" s="388" t="s">
        <v>368</v>
      </c>
      <c r="G27" s="412" t="s">
        <v>219</v>
      </c>
      <c r="H27" s="412"/>
      <c r="I27" s="412"/>
      <c r="J27" s="412"/>
      <c r="K27" s="412"/>
      <c r="L27" s="412"/>
      <c r="M27" s="412"/>
      <c r="N27" s="412"/>
      <c r="O27" s="412"/>
      <c r="P27" s="412"/>
      <c r="Q27" s="412"/>
      <c r="R27" s="412"/>
      <c r="S27" s="412"/>
      <c r="T27" s="418"/>
      <c r="V27" s="41" t="s">
        <v>78</v>
      </c>
      <c r="W27" s="41" t="s">
        <v>203</v>
      </c>
      <c r="X27" s="41" t="s">
        <v>78</v>
      </c>
      <c r="Y27" s="418"/>
      <c r="Z27" s="396"/>
      <c r="AA27" s="396"/>
    </row>
    <row r="28" spans="2:27" ht="12.95" customHeight="1">
      <c r="B28" s="395"/>
      <c r="C28" s="405"/>
      <c r="D28" s="405"/>
      <c r="E28" s="405"/>
      <c r="F28" s="405"/>
      <c r="G28" s="405"/>
      <c r="H28" s="405"/>
      <c r="I28" s="405"/>
      <c r="J28" s="405"/>
      <c r="K28" s="405"/>
      <c r="L28" s="405"/>
      <c r="M28" s="405"/>
      <c r="N28" s="405"/>
      <c r="O28" s="405"/>
      <c r="P28" s="405"/>
      <c r="Q28" s="405"/>
      <c r="R28" s="405"/>
      <c r="S28" s="405"/>
      <c r="T28" s="419"/>
      <c r="U28" s="405"/>
      <c r="V28" s="405"/>
      <c r="W28" s="405"/>
      <c r="X28" s="405"/>
      <c r="Y28" s="419"/>
    </row>
    <row r="30" spans="2:27">
      <c r="B30" s="19" t="s">
        <v>190</v>
      </c>
    </row>
    <row r="31" spans="2:27">
      <c r="B31" s="19" t="s">
        <v>17</v>
      </c>
      <c r="K31" s="396"/>
      <c r="L31" s="396"/>
      <c r="M31" s="396"/>
      <c r="N31" s="396"/>
      <c r="O31" s="396"/>
      <c r="P31" s="396"/>
      <c r="Q31" s="396"/>
      <c r="R31" s="396"/>
      <c r="S31" s="396"/>
      <c r="T31" s="396"/>
      <c r="U31" s="396"/>
      <c r="V31" s="396"/>
      <c r="W31" s="396"/>
      <c r="X31" s="396"/>
      <c r="Y31" s="396"/>
      <c r="Z31" s="396"/>
      <c r="AA31" s="396"/>
    </row>
    <row r="122" spans="3:7">
      <c r="C122" s="405"/>
      <c r="D122" s="405"/>
      <c r="E122" s="405"/>
      <c r="F122" s="405"/>
      <c r="G122" s="405"/>
    </row>
    <row r="123" spans="3:7">
      <c r="C123" s="399"/>
    </row>
  </sheetData>
  <mergeCells count="19">
    <mergeCell ref="B4:Y4"/>
    <mergeCell ref="B6:F6"/>
    <mergeCell ref="G6:Y6"/>
    <mergeCell ref="B7:F7"/>
    <mergeCell ref="G15:S15"/>
    <mergeCell ref="G16:S16"/>
    <mergeCell ref="G17:S17"/>
    <mergeCell ref="G18:S18"/>
    <mergeCell ref="G20:S20"/>
    <mergeCell ref="G21:S21"/>
    <mergeCell ref="G22:S22"/>
    <mergeCell ref="G23:S23"/>
    <mergeCell ref="G25:S25"/>
    <mergeCell ref="G26:S26"/>
    <mergeCell ref="G27:S27"/>
    <mergeCell ref="B8:F10"/>
    <mergeCell ref="C15:E18"/>
    <mergeCell ref="C20:E23"/>
    <mergeCell ref="C25:E27"/>
  </mergeCells>
  <phoneticPr fontId="24"/>
  <dataValidations count="1">
    <dataValidation type="list" allowBlank="1" showDropDown="0" showInputMessage="1" showErrorMessage="1" sqref="V15:V18 X15:X18 V20:V23 X20:X23 V25:V27 X25:X27 L7 Q7 G7:G1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5" fitToWidth="1" fitToHeight="1" orientation="portrait" usePrinterDefaults="1"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dimension ref="A1:W123"/>
  <sheetViews>
    <sheetView view="pageBreakPreview" zoomScaleSheetLayoutView="100" workbookViewId="0">
      <selection activeCell="B1" sqref="B1"/>
    </sheetView>
  </sheetViews>
  <sheetFormatPr defaultColWidth="9" defaultRowHeight="13.5"/>
  <cols>
    <col min="1" max="1" width="2.125" style="657" customWidth="1"/>
    <col min="2" max="23" width="3.625" style="657" customWidth="1"/>
    <col min="24" max="24" width="2.125" style="657" customWidth="1"/>
    <col min="25" max="37" width="5.625" style="657" customWidth="1"/>
    <col min="38" max="16384" width="9" style="657"/>
  </cols>
  <sheetData>
    <row r="1" spans="2:23">
      <c r="M1" s="680"/>
      <c r="N1" s="660"/>
      <c r="O1" s="660"/>
      <c r="P1" s="660"/>
      <c r="Q1" s="680" t="s">
        <v>373</v>
      </c>
      <c r="R1" s="667"/>
      <c r="S1" s="660" t="s">
        <v>2</v>
      </c>
      <c r="T1" s="667"/>
      <c r="U1" s="660" t="s">
        <v>119</v>
      </c>
      <c r="V1" s="667"/>
      <c r="W1" s="660" t="s">
        <v>394</v>
      </c>
    </row>
    <row r="2" spans="2:23" ht="5.0999999999999996" customHeight="1">
      <c r="M2" s="680"/>
      <c r="N2" s="660"/>
      <c r="O2" s="660"/>
      <c r="P2" s="660"/>
      <c r="Q2" s="680"/>
      <c r="R2" s="660"/>
      <c r="S2" s="660"/>
      <c r="T2" s="660"/>
      <c r="U2" s="660"/>
      <c r="V2" s="660"/>
      <c r="W2" s="660"/>
    </row>
    <row r="3" spans="2:23">
      <c r="B3" s="659" t="s">
        <v>501</v>
      </c>
      <c r="C3" s="659"/>
      <c r="D3" s="659"/>
      <c r="E3" s="659"/>
      <c r="F3" s="659"/>
      <c r="G3" s="659"/>
      <c r="H3" s="659"/>
      <c r="I3" s="659"/>
      <c r="J3" s="659"/>
      <c r="K3" s="659"/>
      <c r="L3" s="659"/>
      <c r="M3" s="659"/>
      <c r="N3" s="659"/>
      <c r="O3" s="659"/>
      <c r="P3" s="659"/>
      <c r="Q3" s="659"/>
      <c r="R3" s="659"/>
      <c r="S3" s="659"/>
      <c r="T3" s="659"/>
      <c r="U3" s="659"/>
      <c r="V3" s="659"/>
      <c r="W3" s="659"/>
    </row>
    <row r="4" spans="2:23" ht="5.0999999999999996" customHeight="1">
      <c r="B4" s="660"/>
      <c r="C4" s="660"/>
      <c r="D4" s="660"/>
      <c r="E4" s="660"/>
      <c r="F4" s="660"/>
      <c r="G4" s="660"/>
      <c r="H4" s="660"/>
      <c r="I4" s="660"/>
      <c r="J4" s="660"/>
      <c r="K4" s="660"/>
      <c r="L4" s="660"/>
      <c r="M4" s="660"/>
      <c r="N4" s="660"/>
      <c r="O4" s="660"/>
      <c r="P4" s="660"/>
      <c r="Q4" s="660"/>
      <c r="R4" s="660"/>
      <c r="S4" s="660"/>
      <c r="T4" s="660"/>
      <c r="U4" s="660"/>
      <c r="V4" s="660"/>
      <c r="W4" s="660"/>
    </row>
    <row r="5" spans="2:23">
      <c r="B5" s="660"/>
      <c r="C5" s="660"/>
      <c r="D5" s="660"/>
      <c r="E5" s="660"/>
      <c r="F5" s="660"/>
      <c r="G5" s="660"/>
      <c r="H5" s="660"/>
      <c r="I5" s="660"/>
      <c r="J5" s="660"/>
      <c r="K5" s="660"/>
      <c r="L5" s="660"/>
      <c r="M5" s="660"/>
      <c r="N5" s="660"/>
      <c r="O5" s="660"/>
      <c r="P5" s="680" t="s">
        <v>502</v>
      </c>
      <c r="Q5" s="681"/>
      <c r="R5" s="681"/>
      <c r="S5" s="681"/>
      <c r="T5" s="681"/>
      <c r="U5" s="681"/>
      <c r="V5" s="681"/>
      <c r="W5" s="681"/>
    </row>
    <row r="6" spans="2:23">
      <c r="B6" s="660"/>
      <c r="C6" s="660"/>
      <c r="D6" s="660"/>
      <c r="E6" s="660"/>
      <c r="F6" s="660"/>
      <c r="G6" s="660"/>
      <c r="H6" s="660"/>
      <c r="I6" s="660"/>
      <c r="J6" s="660"/>
      <c r="K6" s="660"/>
      <c r="L6" s="660"/>
      <c r="M6" s="660"/>
      <c r="N6" s="660"/>
      <c r="O6" s="660"/>
      <c r="P6" s="680" t="s">
        <v>166</v>
      </c>
      <c r="Q6" s="682"/>
      <c r="R6" s="682"/>
      <c r="S6" s="682"/>
      <c r="T6" s="682"/>
      <c r="U6" s="682"/>
      <c r="V6" s="682"/>
      <c r="W6" s="682"/>
    </row>
    <row r="7" spans="2:23" ht="10.5" customHeight="1">
      <c r="B7" s="660"/>
      <c r="C7" s="660"/>
      <c r="D7" s="660"/>
      <c r="E7" s="660"/>
      <c r="F7" s="660"/>
      <c r="G7" s="660"/>
      <c r="H7" s="660"/>
      <c r="I7" s="660"/>
      <c r="J7" s="660"/>
      <c r="K7" s="660"/>
      <c r="L7" s="660"/>
      <c r="M7" s="660"/>
      <c r="N7" s="660"/>
      <c r="O7" s="660"/>
      <c r="P7" s="660"/>
      <c r="Q7" s="660"/>
      <c r="R7" s="660"/>
      <c r="S7" s="660"/>
      <c r="T7" s="660"/>
      <c r="U7" s="660"/>
      <c r="V7" s="660"/>
      <c r="W7" s="660"/>
    </row>
    <row r="8" spans="2:23">
      <c r="B8" s="657" t="s">
        <v>503</v>
      </c>
    </row>
    <row r="9" spans="2:23">
      <c r="C9" s="667" t="s">
        <v>78</v>
      </c>
      <c r="D9" s="657" t="s">
        <v>505</v>
      </c>
      <c r="J9" s="667" t="s">
        <v>78</v>
      </c>
      <c r="K9" s="657" t="s">
        <v>508</v>
      </c>
    </row>
    <row r="10" spans="2:23" ht="10.5" customHeight="1"/>
    <row r="11" spans="2:23">
      <c r="B11" s="657" t="s">
        <v>511</v>
      </c>
    </row>
    <row r="12" spans="2:23">
      <c r="C12" s="667" t="s">
        <v>78</v>
      </c>
      <c r="D12" s="657" t="s">
        <v>513</v>
      </c>
    </row>
    <row r="13" spans="2:23">
      <c r="C13" s="667" t="s">
        <v>78</v>
      </c>
      <c r="D13" s="657" t="s">
        <v>244</v>
      </c>
    </row>
    <row r="14" spans="2:23" ht="10.5" customHeight="1"/>
    <row r="15" spans="2:23">
      <c r="B15" s="657" t="s">
        <v>135</v>
      </c>
    </row>
    <row r="16" spans="2:23" ht="60" customHeight="1">
      <c r="B16" s="661"/>
      <c r="C16" s="661"/>
      <c r="D16" s="661"/>
      <c r="E16" s="661"/>
      <c r="F16" s="674" t="s">
        <v>514</v>
      </c>
      <c r="G16" s="677"/>
      <c r="H16" s="677"/>
      <c r="I16" s="677"/>
      <c r="J16" s="677"/>
      <c r="K16" s="677"/>
      <c r="L16" s="679"/>
      <c r="M16" s="663" t="s">
        <v>459</v>
      </c>
      <c r="N16" s="663"/>
      <c r="O16" s="663"/>
      <c r="P16" s="663"/>
      <c r="Q16" s="663"/>
      <c r="R16" s="663"/>
      <c r="S16" s="663"/>
    </row>
    <row r="17" spans="2:23">
      <c r="B17" s="662">
        <v>4</v>
      </c>
      <c r="C17" s="668"/>
      <c r="D17" s="668" t="s">
        <v>457</v>
      </c>
      <c r="E17" s="672"/>
      <c r="F17" s="664"/>
      <c r="G17" s="669"/>
      <c r="H17" s="669"/>
      <c r="I17" s="669"/>
      <c r="J17" s="669"/>
      <c r="K17" s="669"/>
      <c r="L17" s="672" t="s">
        <v>365</v>
      </c>
      <c r="M17" s="664"/>
      <c r="N17" s="669"/>
      <c r="O17" s="669"/>
      <c r="P17" s="669"/>
      <c r="Q17" s="669"/>
      <c r="R17" s="669"/>
      <c r="S17" s="672" t="s">
        <v>365</v>
      </c>
    </row>
    <row r="18" spans="2:23">
      <c r="B18" s="662">
        <v>5</v>
      </c>
      <c r="C18" s="668"/>
      <c r="D18" s="668" t="s">
        <v>457</v>
      </c>
      <c r="E18" s="672"/>
      <c r="F18" s="664"/>
      <c r="G18" s="669"/>
      <c r="H18" s="669"/>
      <c r="I18" s="669"/>
      <c r="J18" s="669"/>
      <c r="K18" s="669"/>
      <c r="L18" s="672" t="s">
        <v>365</v>
      </c>
      <c r="M18" s="664"/>
      <c r="N18" s="669"/>
      <c r="O18" s="669"/>
      <c r="P18" s="669"/>
      <c r="Q18" s="669"/>
      <c r="R18" s="669"/>
      <c r="S18" s="672" t="s">
        <v>365</v>
      </c>
    </row>
    <row r="19" spans="2:23">
      <c r="B19" s="662">
        <v>6</v>
      </c>
      <c r="C19" s="668"/>
      <c r="D19" s="668" t="s">
        <v>457</v>
      </c>
      <c r="E19" s="672"/>
      <c r="F19" s="664"/>
      <c r="G19" s="669"/>
      <c r="H19" s="669"/>
      <c r="I19" s="669"/>
      <c r="J19" s="669"/>
      <c r="K19" s="669"/>
      <c r="L19" s="672" t="s">
        <v>365</v>
      </c>
      <c r="M19" s="664"/>
      <c r="N19" s="669"/>
      <c r="O19" s="669"/>
      <c r="P19" s="669"/>
      <c r="Q19" s="669"/>
      <c r="R19" s="669"/>
      <c r="S19" s="672" t="s">
        <v>365</v>
      </c>
    </row>
    <row r="20" spans="2:23">
      <c r="B20" s="662">
        <v>7</v>
      </c>
      <c r="C20" s="668"/>
      <c r="D20" s="668" t="s">
        <v>457</v>
      </c>
      <c r="E20" s="672"/>
      <c r="F20" s="664"/>
      <c r="G20" s="669"/>
      <c r="H20" s="669"/>
      <c r="I20" s="669"/>
      <c r="J20" s="669"/>
      <c r="K20" s="669"/>
      <c r="L20" s="672" t="s">
        <v>365</v>
      </c>
      <c r="M20" s="664"/>
      <c r="N20" s="669"/>
      <c r="O20" s="669"/>
      <c r="P20" s="669"/>
      <c r="Q20" s="669"/>
      <c r="R20" s="669"/>
      <c r="S20" s="672" t="s">
        <v>365</v>
      </c>
    </row>
    <row r="21" spans="2:23">
      <c r="B21" s="662">
        <v>8</v>
      </c>
      <c r="C21" s="668"/>
      <c r="D21" s="668" t="s">
        <v>457</v>
      </c>
      <c r="E21" s="672"/>
      <c r="F21" s="664"/>
      <c r="G21" s="669"/>
      <c r="H21" s="669"/>
      <c r="I21" s="669"/>
      <c r="J21" s="669"/>
      <c r="K21" s="669"/>
      <c r="L21" s="672" t="s">
        <v>365</v>
      </c>
      <c r="M21" s="664"/>
      <c r="N21" s="669"/>
      <c r="O21" s="669"/>
      <c r="P21" s="669"/>
      <c r="Q21" s="669"/>
      <c r="R21" s="669"/>
      <c r="S21" s="672" t="s">
        <v>365</v>
      </c>
    </row>
    <row r="22" spans="2:23">
      <c r="B22" s="662">
        <v>9</v>
      </c>
      <c r="C22" s="668"/>
      <c r="D22" s="668" t="s">
        <v>457</v>
      </c>
      <c r="E22" s="672"/>
      <c r="F22" s="664"/>
      <c r="G22" s="669"/>
      <c r="H22" s="669"/>
      <c r="I22" s="669"/>
      <c r="J22" s="669"/>
      <c r="K22" s="669"/>
      <c r="L22" s="672" t="s">
        <v>365</v>
      </c>
      <c r="M22" s="664"/>
      <c r="N22" s="669"/>
      <c r="O22" s="669"/>
      <c r="P22" s="669"/>
      <c r="Q22" s="669"/>
      <c r="R22" s="669"/>
      <c r="S22" s="672" t="s">
        <v>365</v>
      </c>
    </row>
    <row r="23" spans="2:23">
      <c r="B23" s="662">
        <v>10</v>
      </c>
      <c r="C23" s="668"/>
      <c r="D23" s="668" t="s">
        <v>457</v>
      </c>
      <c r="E23" s="672"/>
      <c r="F23" s="664"/>
      <c r="G23" s="669"/>
      <c r="H23" s="669"/>
      <c r="I23" s="669"/>
      <c r="J23" s="669"/>
      <c r="K23" s="669"/>
      <c r="L23" s="672" t="s">
        <v>365</v>
      </c>
      <c r="M23" s="664"/>
      <c r="N23" s="669"/>
      <c r="O23" s="669"/>
      <c r="P23" s="669"/>
      <c r="Q23" s="669"/>
      <c r="R23" s="669"/>
      <c r="S23" s="672" t="s">
        <v>365</v>
      </c>
    </row>
    <row r="24" spans="2:23">
      <c r="B24" s="662">
        <v>11</v>
      </c>
      <c r="C24" s="668"/>
      <c r="D24" s="668" t="s">
        <v>457</v>
      </c>
      <c r="E24" s="672"/>
      <c r="F24" s="664"/>
      <c r="G24" s="669"/>
      <c r="H24" s="669"/>
      <c r="I24" s="669"/>
      <c r="J24" s="669"/>
      <c r="K24" s="669"/>
      <c r="L24" s="672" t="s">
        <v>365</v>
      </c>
      <c r="M24" s="664"/>
      <c r="N24" s="669"/>
      <c r="O24" s="669"/>
      <c r="P24" s="669"/>
      <c r="Q24" s="669"/>
      <c r="R24" s="669"/>
      <c r="S24" s="672" t="s">
        <v>365</v>
      </c>
    </row>
    <row r="25" spans="2:23">
      <c r="B25" s="662">
        <v>12</v>
      </c>
      <c r="C25" s="668"/>
      <c r="D25" s="668" t="s">
        <v>457</v>
      </c>
      <c r="E25" s="672"/>
      <c r="F25" s="664"/>
      <c r="G25" s="669"/>
      <c r="H25" s="669"/>
      <c r="I25" s="669"/>
      <c r="J25" s="669"/>
      <c r="K25" s="669"/>
      <c r="L25" s="672" t="s">
        <v>365</v>
      </c>
      <c r="M25" s="664"/>
      <c r="N25" s="669"/>
      <c r="O25" s="669"/>
      <c r="P25" s="669"/>
      <c r="Q25" s="669"/>
      <c r="R25" s="669"/>
      <c r="S25" s="672" t="s">
        <v>365</v>
      </c>
      <c r="U25" s="661" t="s">
        <v>322</v>
      </c>
      <c r="V25" s="661"/>
      <c r="W25" s="661"/>
    </row>
    <row r="26" spans="2:23">
      <c r="B26" s="662">
        <v>1</v>
      </c>
      <c r="C26" s="668"/>
      <c r="D26" s="668" t="s">
        <v>457</v>
      </c>
      <c r="E26" s="672"/>
      <c r="F26" s="664"/>
      <c r="G26" s="669"/>
      <c r="H26" s="669"/>
      <c r="I26" s="669"/>
      <c r="J26" s="669"/>
      <c r="K26" s="669"/>
      <c r="L26" s="672" t="s">
        <v>365</v>
      </c>
      <c r="M26" s="664"/>
      <c r="N26" s="669"/>
      <c r="O26" s="669"/>
      <c r="P26" s="669"/>
      <c r="Q26" s="669"/>
      <c r="R26" s="669"/>
      <c r="S26" s="672" t="s">
        <v>365</v>
      </c>
      <c r="U26" s="683"/>
      <c r="V26" s="683"/>
      <c r="W26" s="683"/>
    </row>
    <row r="27" spans="2:23">
      <c r="B27" s="662">
        <v>2</v>
      </c>
      <c r="C27" s="668"/>
      <c r="D27" s="668" t="s">
        <v>457</v>
      </c>
      <c r="E27" s="672"/>
      <c r="F27" s="664"/>
      <c r="G27" s="669"/>
      <c r="H27" s="669"/>
      <c r="I27" s="669"/>
      <c r="J27" s="669"/>
      <c r="K27" s="669"/>
      <c r="L27" s="672" t="s">
        <v>365</v>
      </c>
      <c r="M27" s="664"/>
      <c r="N27" s="669"/>
      <c r="O27" s="669"/>
      <c r="P27" s="669"/>
      <c r="Q27" s="669"/>
      <c r="R27" s="669"/>
      <c r="S27" s="672" t="s">
        <v>365</v>
      </c>
    </row>
    <row r="28" spans="2:23">
      <c r="B28" s="661" t="s">
        <v>516</v>
      </c>
      <c r="C28" s="661"/>
      <c r="D28" s="661"/>
      <c r="E28" s="661"/>
      <c r="F28" s="662" t="str">
        <f>IF(SUM(F17:K27)=0,"",SUM(F17:K27))</f>
        <v/>
      </c>
      <c r="G28" s="668"/>
      <c r="H28" s="668"/>
      <c r="I28" s="668"/>
      <c r="J28" s="668"/>
      <c r="K28" s="668"/>
      <c r="L28" s="672" t="s">
        <v>365</v>
      </c>
      <c r="M28" s="662" t="str">
        <f>IF(SUM(M17:R27)=0,"",SUM(M17:R27))</f>
        <v/>
      </c>
      <c r="N28" s="668"/>
      <c r="O28" s="668"/>
      <c r="P28" s="668"/>
      <c r="Q28" s="668"/>
      <c r="R28" s="668"/>
      <c r="S28" s="672" t="s">
        <v>365</v>
      </c>
      <c r="U28" s="661" t="s">
        <v>518</v>
      </c>
      <c r="V28" s="661"/>
      <c r="W28" s="661"/>
    </row>
    <row r="29" spans="2:23" ht="39.950000000000003" customHeight="1">
      <c r="B29" s="663" t="s">
        <v>506</v>
      </c>
      <c r="C29" s="661"/>
      <c r="D29" s="661"/>
      <c r="E29" s="661"/>
      <c r="F29" s="675" t="str">
        <f>IF(F28="","",F28/U26)</f>
        <v/>
      </c>
      <c r="G29" s="678"/>
      <c r="H29" s="678"/>
      <c r="I29" s="678"/>
      <c r="J29" s="678"/>
      <c r="K29" s="678"/>
      <c r="L29" s="672" t="s">
        <v>365</v>
      </c>
      <c r="M29" s="675" t="str">
        <f>IF(M28="","",M28/U26)</f>
        <v/>
      </c>
      <c r="N29" s="678"/>
      <c r="O29" s="678"/>
      <c r="P29" s="678"/>
      <c r="Q29" s="678"/>
      <c r="R29" s="678"/>
      <c r="S29" s="672" t="s">
        <v>365</v>
      </c>
      <c r="U29" s="684" t="str">
        <f>IF(F29="","",ROUNDDOWN(M29/F29,3))</f>
        <v/>
      </c>
      <c r="V29" s="686"/>
      <c r="W29" s="687"/>
    </row>
    <row r="31" spans="2:23">
      <c r="B31" s="657" t="s">
        <v>35</v>
      </c>
    </row>
    <row r="32" spans="2:23" ht="60" customHeight="1">
      <c r="B32" s="661"/>
      <c r="C32" s="661"/>
      <c r="D32" s="661"/>
      <c r="E32" s="661"/>
      <c r="F32" s="674" t="s">
        <v>514</v>
      </c>
      <c r="G32" s="677"/>
      <c r="H32" s="677"/>
      <c r="I32" s="677"/>
      <c r="J32" s="677"/>
      <c r="K32" s="677"/>
      <c r="L32" s="679"/>
      <c r="M32" s="663" t="s">
        <v>459</v>
      </c>
      <c r="N32" s="663"/>
      <c r="O32" s="663"/>
      <c r="P32" s="663"/>
      <c r="Q32" s="663"/>
      <c r="R32" s="663"/>
      <c r="S32" s="663"/>
    </row>
    <row r="33" spans="1:23">
      <c r="B33" s="664"/>
      <c r="C33" s="669"/>
      <c r="D33" s="669"/>
      <c r="E33" s="673" t="s">
        <v>457</v>
      </c>
      <c r="F33" s="664"/>
      <c r="G33" s="669"/>
      <c r="H33" s="669"/>
      <c r="I33" s="669"/>
      <c r="J33" s="669"/>
      <c r="K33" s="669"/>
      <c r="L33" s="672" t="s">
        <v>365</v>
      </c>
      <c r="M33" s="664"/>
      <c r="N33" s="669"/>
      <c r="O33" s="669"/>
      <c r="P33" s="669"/>
      <c r="Q33" s="669"/>
      <c r="R33" s="669"/>
      <c r="S33" s="672" t="s">
        <v>365</v>
      </c>
    </row>
    <row r="34" spans="1:23">
      <c r="B34" s="664"/>
      <c r="C34" s="669"/>
      <c r="D34" s="669"/>
      <c r="E34" s="673" t="s">
        <v>457</v>
      </c>
      <c r="F34" s="664"/>
      <c r="G34" s="669"/>
      <c r="H34" s="669"/>
      <c r="I34" s="669"/>
      <c r="J34" s="669"/>
      <c r="K34" s="669"/>
      <c r="L34" s="672" t="s">
        <v>365</v>
      </c>
      <c r="M34" s="664"/>
      <c r="N34" s="669"/>
      <c r="O34" s="669"/>
      <c r="P34" s="669"/>
      <c r="Q34" s="669"/>
      <c r="R34" s="669"/>
      <c r="S34" s="672" t="s">
        <v>365</v>
      </c>
    </row>
    <row r="35" spans="1:23">
      <c r="B35" s="664"/>
      <c r="C35" s="669"/>
      <c r="D35" s="669"/>
      <c r="E35" s="673" t="s">
        <v>520</v>
      </c>
      <c r="F35" s="664"/>
      <c r="G35" s="669"/>
      <c r="H35" s="669"/>
      <c r="I35" s="669"/>
      <c r="J35" s="669"/>
      <c r="K35" s="669"/>
      <c r="L35" s="672" t="s">
        <v>365</v>
      </c>
      <c r="M35" s="664"/>
      <c r="N35" s="669"/>
      <c r="O35" s="669"/>
      <c r="P35" s="669"/>
      <c r="Q35" s="669"/>
      <c r="R35" s="669"/>
      <c r="S35" s="672" t="s">
        <v>365</v>
      </c>
    </row>
    <row r="36" spans="1:23">
      <c r="B36" s="661" t="s">
        <v>516</v>
      </c>
      <c r="C36" s="661"/>
      <c r="D36" s="661"/>
      <c r="E36" s="661"/>
      <c r="F36" s="662" t="str">
        <f>IF(SUM(F33:K35)=0,"",SUM(F33:K35))</f>
        <v/>
      </c>
      <c r="G36" s="668"/>
      <c r="H36" s="668"/>
      <c r="I36" s="668"/>
      <c r="J36" s="668"/>
      <c r="K36" s="668"/>
      <c r="L36" s="672" t="s">
        <v>365</v>
      </c>
      <c r="M36" s="662" t="str">
        <f>IF(SUM(M33:R35)=0,"",SUM(M33:R35))</f>
        <v/>
      </c>
      <c r="N36" s="668"/>
      <c r="O36" s="668"/>
      <c r="P36" s="668"/>
      <c r="Q36" s="668"/>
      <c r="R36" s="668"/>
      <c r="S36" s="672" t="s">
        <v>365</v>
      </c>
      <c r="U36" s="661" t="s">
        <v>518</v>
      </c>
      <c r="V36" s="661"/>
      <c r="W36" s="661"/>
    </row>
    <row r="37" spans="1:23" ht="39.950000000000003" customHeight="1">
      <c r="B37" s="663" t="s">
        <v>506</v>
      </c>
      <c r="C37" s="661"/>
      <c r="D37" s="661"/>
      <c r="E37" s="661"/>
      <c r="F37" s="675" t="str">
        <f>IF(F36="","",F36/3)</f>
        <v/>
      </c>
      <c r="G37" s="678"/>
      <c r="H37" s="678"/>
      <c r="I37" s="678"/>
      <c r="J37" s="678"/>
      <c r="K37" s="678"/>
      <c r="L37" s="672" t="s">
        <v>365</v>
      </c>
      <c r="M37" s="675" t="str">
        <f>IF(M36="","",M36/3)</f>
        <v/>
      </c>
      <c r="N37" s="678"/>
      <c r="O37" s="678"/>
      <c r="P37" s="678"/>
      <c r="Q37" s="678"/>
      <c r="R37" s="678"/>
      <c r="S37" s="672" t="s">
        <v>365</v>
      </c>
      <c r="U37" s="684" t="str">
        <f>IF(F37="","",ROUNDDOWN(M37/F37,3))</f>
        <v/>
      </c>
      <c r="V37" s="686"/>
      <c r="W37" s="687"/>
    </row>
    <row r="38" spans="1:23" ht="5.0999999999999996" customHeight="1">
      <c r="A38" s="658"/>
      <c r="B38" s="665"/>
      <c r="C38" s="670"/>
      <c r="D38" s="670"/>
      <c r="E38" s="670"/>
      <c r="F38" s="676"/>
      <c r="G38" s="676"/>
      <c r="H38" s="676"/>
      <c r="I38" s="676"/>
      <c r="J38" s="676"/>
      <c r="K38" s="676"/>
      <c r="L38" s="670"/>
      <c r="M38" s="676"/>
      <c r="N38" s="676"/>
      <c r="O38" s="676"/>
      <c r="P38" s="676"/>
      <c r="Q38" s="676"/>
      <c r="R38" s="676"/>
      <c r="S38" s="670"/>
      <c r="T38" s="658"/>
      <c r="U38" s="685"/>
      <c r="V38" s="685"/>
      <c r="W38" s="685"/>
    </row>
    <row r="39" spans="1:23">
      <c r="B39" s="657" t="s">
        <v>460</v>
      </c>
      <c r="C39" s="671"/>
    </row>
    <row r="40" spans="1:23">
      <c r="B40" s="666" t="s">
        <v>522</v>
      </c>
      <c r="C40" s="666"/>
      <c r="D40" s="666"/>
      <c r="E40" s="666"/>
      <c r="F40" s="666"/>
      <c r="G40" s="666"/>
      <c r="H40" s="666"/>
      <c r="I40" s="666"/>
      <c r="J40" s="666"/>
      <c r="K40" s="666"/>
      <c r="L40" s="666"/>
      <c r="M40" s="666"/>
      <c r="N40" s="666"/>
      <c r="O40" s="666"/>
      <c r="P40" s="666"/>
      <c r="Q40" s="666"/>
      <c r="R40" s="666"/>
      <c r="S40" s="666"/>
      <c r="T40" s="666"/>
      <c r="U40" s="666"/>
      <c r="V40" s="666"/>
      <c r="W40" s="666"/>
    </row>
    <row r="41" spans="1:23">
      <c r="B41" s="666" t="s">
        <v>201</v>
      </c>
      <c r="C41" s="666"/>
      <c r="D41" s="666"/>
      <c r="E41" s="666"/>
      <c r="F41" s="666"/>
      <c r="G41" s="666"/>
      <c r="H41" s="666"/>
      <c r="I41" s="666"/>
      <c r="J41" s="666"/>
      <c r="K41" s="666"/>
      <c r="L41" s="666"/>
      <c r="M41" s="666"/>
      <c r="N41" s="666"/>
      <c r="O41" s="666"/>
      <c r="P41" s="666"/>
      <c r="Q41" s="666"/>
      <c r="R41" s="666"/>
      <c r="S41" s="666"/>
      <c r="T41" s="666"/>
      <c r="U41" s="666"/>
      <c r="V41" s="666"/>
      <c r="W41" s="666"/>
    </row>
    <row r="42" spans="1:23">
      <c r="B42" s="666" t="s">
        <v>524</v>
      </c>
      <c r="C42" s="666"/>
      <c r="D42" s="666"/>
      <c r="E42" s="666"/>
      <c r="F42" s="666"/>
      <c r="G42" s="666"/>
      <c r="H42" s="666"/>
      <c r="I42" s="666"/>
      <c r="J42" s="666"/>
      <c r="K42" s="666"/>
      <c r="L42" s="666"/>
      <c r="M42" s="666"/>
      <c r="N42" s="666"/>
      <c r="O42" s="666"/>
      <c r="P42" s="666"/>
      <c r="Q42" s="666"/>
      <c r="R42" s="666"/>
      <c r="S42" s="666"/>
      <c r="T42" s="666"/>
      <c r="U42" s="666"/>
      <c r="V42" s="666"/>
      <c r="W42" s="666"/>
    </row>
    <row r="43" spans="1:23">
      <c r="B43" s="666" t="s">
        <v>27</v>
      </c>
      <c r="C43" s="666"/>
      <c r="D43" s="666"/>
      <c r="E43" s="666"/>
      <c r="F43" s="666"/>
      <c r="G43" s="666"/>
      <c r="H43" s="666"/>
      <c r="I43" s="666"/>
      <c r="J43" s="666"/>
      <c r="K43" s="666"/>
      <c r="L43" s="666"/>
      <c r="M43" s="666"/>
      <c r="N43" s="666"/>
      <c r="O43" s="666"/>
      <c r="P43" s="666"/>
      <c r="Q43" s="666"/>
      <c r="R43" s="666"/>
      <c r="S43" s="666"/>
      <c r="T43" s="666"/>
      <c r="U43" s="666"/>
      <c r="V43" s="666"/>
      <c r="W43" s="666"/>
    </row>
    <row r="44" spans="1:23">
      <c r="B44" s="666" t="s">
        <v>39</v>
      </c>
      <c r="C44" s="666"/>
      <c r="D44" s="666"/>
      <c r="E44" s="666"/>
      <c r="F44" s="666"/>
      <c r="G44" s="666"/>
      <c r="H44" s="666"/>
      <c r="I44" s="666"/>
      <c r="J44" s="666"/>
      <c r="K44" s="666"/>
      <c r="L44" s="666"/>
      <c r="M44" s="666"/>
      <c r="N44" s="666"/>
      <c r="O44" s="666"/>
      <c r="P44" s="666"/>
      <c r="Q44" s="666"/>
      <c r="R44" s="666"/>
      <c r="S44" s="666"/>
      <c r="T44" s="666"/>
      <c r="U44" s="666"/>
      <c r="V44" s="666"/>
      <c r="W44" s="666"/>
    </row>
    <row r="45" spans="1:23">
      <c r="B45" s="666" t="s">
        <v>497</v>
      </c>
      <c r="C45" s="666"/>
      <c r="D45" s="666"/>
      <c r="E45" s="666"/>
      <c r="F45" s="666"/>
      <c r="G45" s="666"/>
      <c r="H45" s="666"/>
      <c r="I45" s="666"/>
      <c r="J45" s="666"/>
      <c r="K45" s="666"/>
      <c r="L45" s="666"/>
      <c r="M45" s="666"/>
      <c r="N45" s="666"/>
      <c r="O45" s="666"/>
      <c r="P45" s="666"/>
      <c r="Q45" s="666"/>
      <c r="R45" s="666"/>
      <c r="S45" s="666"/>
      <c r="T45" s="666"/>
      <c r="U45" s="666"/>
      <c r="V45" s="666"/>
      <c r="W45" s="666"/>
    </row>
    <row r="46" spans="1:23">
      <c r="B46" s="666" t="s">
        <v>528</v>
      </c>
      <c r="C46" s="666"/>
      <c r="D46" s="666"/>
      <c r="E46" s="666"/>
      <c r="F46" s="666"/>
      <c r="G46" s="666"/>
      <c r="H46" s="666"/>
      <c r="I46" s="666"/>
      <c r="J46" s="666"/>
      <c r="K46" s="666"/>
      <c r="L46" s="666"/>
      <c r="M46" s="666"/>
      <c r="N46" s="666"/>
      <c r="O46" s="666"/>
      <c r="P46" s="666"/>
      <c r="Q46" s="666"/>
      <c r="R46" s="666"/>
      <c r="S46" s="666"/>
      <c r="T46" s="666"/>
      <c r="U46" s="666"/>
      <c r="V46" s="666"/>
      <c r="W46" s="666"/>
    </row>
    <row r="47" spans="1:23">
      <c r="B47" s="666" t="s">
        <v>452</v>
      </c>
      <c r="C47" s="666"/>
      <c r="D47" s="666"/>
      <c r="E47" s="666"/>
      <c r="F47" s="666"/>
      <c r="G47" s="666"/>
      <c r="H47" s="666"/>
      <c r="I47" s="666"/>
      <c r="J47" s="666"/>
      <c r="K47" s="666"/>
      <c r="L47" s="666"/>
      <c r="M47" s="666"/>
      <c r="N47" s="666"/>
      <c r="O47" s="666"/>
      <c r="P47" s="666"/>
      <c r="Q47" s="666"/>
      <c r="R47" s="666"/>
      <c r="S47" s="666"/>
      <c r="T47" s="666"/>
      <c r="U47" s="666"/>
      <c r="V47" s="666"/>
      <c r="W47" s="666"/>
    </row>
    <row r="48" spans="1:23">
      <c r="B48" s="666"/>
      <c r="C48" s="666"/>
      <c r="D48" s="666"/>
      <c r="E48" s="666"/>
      <c r="F48" s="666"/>
      <c r="G48" s="666"/>
      <c r="H48" s="666"/>
      <c r="I48" s="666"/>
      <c r="J48" s="666"/>
      <c r="K48" s="666"/>
      <c r="L48" s="666"/>
      <c r="M48" s="666"/>
      <c r="N48" s="666"/>
      <c r="O48" s="666"/>
      <c r="P48" s="666"/>
      <c r="Q48" s="666"/>
      <c r="R48" s="666"/>
      <c r="S48" s="666"/>
      <c r="T48" s="666"/>
      <c r="U48" s="666"/>
      <c r="V48" s="666"/>
      <c r="W48" s="666"/>
    </row>
    <row r="49" spans="2:23">
      <c r="B49" s="666"/>
      <c r="C49" s="666"/>
      <c r="D49" s="666"/>
      <c r="E49" s="666"/>
      <c r="F49" s="666"/>
      <c r="G49" s="666"/>
      <c r="H49" s="666"/>
      <c r="I49" s="666"/>
      <c r="J49" s="666"/>
      <c r="K49" s="666"/>
      <c r="L49" s="666"/>
      <c r="M49" s="666"/>
      <c r="N49" s="666"/>
      <c r="O49" s="666"/>
      <c r="P49" s="666"/>
      <c r="Q49" s="666"/>
      <c r="R49" s="666"/>
      <c r="S49" s="666"/>
      <c r="T49" s="666"/>
      <c r="U49" s="666"/>
      <c r="V49" s="666"/>
      <c r="W49" s="666"/>
    </row>
    <row r="122" spans="3:7">
      <c r="C122" s="658"/>
      <c r="D122" s="658"/>
      <c r="E122" s="658"/>
      <c r="F122" s="658"/>
      <c r="G122" s="658"/>
    </row>
    <row r="123" spans="3:7">
      <c r="C123" s="671"/>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5:C25"/>
    <mergeCell ref="D25:E25"/>
    <mergeCell ref="F25:K25"/>
    <mergeCell ref="M25:R25"/>
    <mergeCell ref="U25:W25"/>
    <mergeCell ref="B26:C26"/>
    <mergeCell ref="D26:E26"/>
    <mergeCell ref="F26:K26"/>
    <mergeCell ref="M26:R26"/>
    <mergeCell ref="U26:W26"/>
    <mergeCell ref="B27:C27"/>
    <mergeCell ref="D27:E27"/>
    <mergeCell ref="F27:K27"/>
    <mergeCell ref="M27:R27"/>
    <mergeCell ref="B28:E28"/>
    <mergeCell ref="F28:K28"/>
    <mergeCell ref="M28:R28"/>
    <mergeCell ref="U28:W28"/>
    <mergeCell ref="B29:E29"/>
    <mergeCell ref="F29:K29"/>
    <mergeCell ref="M29:R29"/>
    <mergeCell ref="U29:W29"/>
    <mergeCell ref="B32:E32"/>
    <mergeCell ref="F32:L32"/>
    <mergeCell ref="M32:S32"/>
    <mergeCell ref="B33:D33"/>
    <mergeCell ref="F33:K33"/>
    <mergeCell ref="M33:R33"/>
    <mergeCell ref="B34:D34"/>
    <mergeCell ref="F34:K34"/>
    <mergeCell ref="M34:R34"/>
    <mergeCell ref="B35:D35"/>
    <mergeCell ref="F35:K35"/>
    <mergeCell ref="M35:R35"/>
    <mergeCell ref="B36:E36"/>
    <mergeCell ref="F36:K36"/>
    <mergeCell ref="M36:R36"/>
    <mergeCell ref="U36:W36"/>
    <mergeCell ref="B37:E37"/>
    <mergeCell ref="F37:K37"/>
    <mergeCell ref="M37:R37"/>
    <mergeCell ref="U37:W37"/>
    <mergeCell ref="B40:W40"/>
    <mergeCell ref="B41:W41"/>
    <mergeCell ref="B42:W42"/>
    <mergeCell ref="B43:W43"/>
    <mergeCell ref="B44:W44"/>
    <mergeCell ref="B45:W45"/>
    <mergeCell ref="B46:W46"/>
    <mergeCell ref="B47:W47"/>
    <mergeCell ref="B48:W48"/>
    <mergeCell ref="B49:W49"/>
  </mergeCells>
  <phoneticPr fontId="24"/>
  <dataValidations count="1">
    <dataValidation type="list" allowBlank="1" showDropDown="0" showInputMessage="1" showErrorMessage="1" sqref="C9 J9 C12:C13">
      <formula1>"□,■"</formula1>
    </dataValidation>
  </dataValidations>
  <printOptions horizontalCentered="1" verticalCentered="1"/>
  <pageMargins left="0.70866141732283472" right="0.70866141732283472" top="0.74803149606299213" bottom="0.74803149606299213" header="0.31496062992125984" footer="0.31496062992125984"/>
  <pageSetup paperSize="9" fitToWidth="1" fitToHeight="1" orientation="portrait" usePrinterDefaults="1" r:id="rId1"/>
  <headerFooter>
    <oddHeader>&amp;R&amp;A</oddHeader>
  </headerFooter>
  <colBreaks count="1" manualBreakCount="1">
    <brk id="23" max="46"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27</vt:i4>
      </vt:variant>
    </vt:vector>
  </HeadingPairs>
  <TitlesOfParts>
    <vt:vector size="27" baseType="lpstr">
      <vt:lpstr>別紙１（届出書）</vt:lpstr>
      <vt:lpstr xml:space="preserve">別紙２ </vt:lpstr>
      <vt:lpstr>別紙3</vt:lpstr>
      <vt:lpstr xml:space="preserve">別紙4 </vt:lpstr>
      <vt:lpstr>別紙５</vt:lpstr>
      <vt:lpstr>別紙６</vt:lpstr>
      <vt:lpstr>【記入例】別紙６</vt:lpstr>
      <vt:lpstr>別紙７</vt:lpstr>
      <vt:lpstr>別紙７－２</vt:lpstr>
      <vt:lpstr>別紙８</vt:lpstr>
      <vt:lpstr>別紙８－２</vt:lpstr>
      <vt:lpstr>別紙９</vt:lpstr>
      <vt:lpstr>別紙１０</vt:lpstr>
      <vt:lpstr>別紙１１</vt:lpstr>
      <vt:lpstr>別紙１２</vt:lpstr>
      <vt:lpstr>参考様式１</vt:lpstr>
      <vt:lpstr>参考様式２</vt:lpstr>
      <vt:lpstr>参考様式３－１</vt:lpstr>
      <vt:lpstr>参考様式３－２</vt:lpstr>
      <vt:lpstr>参考様式３-３</vt:lpstr>
      <vt:lpstr>参考様式３-４</vt:lpstr>
      <vt:lpstr>標準様式１（1枚版）</vt:lpstr>
      <vt:lpstr>標準様式１シフト記号表（勤務時間帯）</vt:lpstr>
      <vt:lpstr>標準様式１【記載例】</vt:lpstr>
      <vt:lpstr>標準様式１【記載例】シフト記号表（勤務時間帯）</vt:lpstr>
      <vt:lpstr>標準様式１記入方法</vt:lpstr>
      <vt:lpstr>標準様式１プルダウン・リスト</vt:lpstr>
    </vt:vector>
  </TitlesOfParts>
  <Manager>
  </Manager>
  <Company>
  </Company>
  <LinksUpToDate>false</LinksUpToDate>
  <SharedDoc>false</SharedDoc>
  <HyperlinkBase>
  </HyperlinkBase>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
  </dc:title>
  <dc:subject>
  </dc:subject>
  <dc:creator>小林 茉優花(kobayashi-mayuka.tl3)</dc:creator>
  <cp:keywords>
  </cp:keywords>
  <dc:description>
  </dc:description>
  <cp:lastModifiedBy>Administrator</cp:lastModifiedBy>
  <cp:lastPrinted>2024-04-05T02:35:52Z</cp:lastPrinted>
  <dcterms:created xsi:type="dcterms:W3CDTF">2023-01-16T02:34:32Z</dcterms:created>
  <dcterms:modified xsi:type="dcterms:W3CDTF">2026-03-18T00:42:15Z</dcterms:modified>
  <cp:category>
  </cp:category>
  <cp:contentStatus xml:space="preserve">
  </cp:contentStatus>
  <cp:revision>1</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3.1.8.0</vt:lpwstr>
    </vt:vector>
  </property>
  <property fmtid="{DCFEDD21-7773-49B2-8022-6FC58DB5260B}" pid="3" name="LastSavedVersion">
    <vt:lpwstr>3.1.10.0</vt:lpwstr>
  </property>
  <property fmtid="{DCFEDD21-7773-49B2-8022-6FC58DB5260B}" pid="4" name="LastSavedDate">
    <vt:filetime>2026-03-18T00:42:15Z</vt:filetime>
  </property>
</Properties>
</file>