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5" yWindow="-105" windowWidth="23250" windowHeight="14010" tabRatio="927"/>
  </bookViews>
  <sheets>
    <sheet name="別紙１（届出書）" sheetId="1" r:id="rId1"/>
    <sheet name="別紙２" sheetId="2" r:id="rId2"/>
    <sheet name="別紙３" sheetId="3" r:id="rId3"/>
    <sheet name="別紙４" sheetId="4" r:id="rId4"/>
    <sheet name="別紙４－２" sheetId="5" r:id="rId5"/>
    <sheet name="別紙５" sheetId="13" r:id="rId6"/>
    <sheet name="参考様式１" sheetId="6" r:id="rId7"/>
    <sheet name="参考様式２" sheetId="7" r:id="rId8"/>
    <sheet name="標準様式１（１枚版）" sheetId="8" r:id="rId9"/>
    <sheet name="標準様式１（100名）" sheetId="9" r:id="rId10"/>
    <sheet name="【記載例】標準様式１" sheetId="10" r:id="rId11"/>
    <sheet name="標準様式１記入方法" sheetId="11" r:id="rId12"/>
    <sheet name="標準様式１プルダウン・リスト" sheetId="12" r:id="rId13"/>
  </sheets>
  <externalReferences>
    <externalReference r:id="rId14"/>
  </externalReferences>
  <definedNames>
    <definedName name="職種">'標準様式１プルダウン・リスト'!$C$15:$K$15</definedName>
    <definedName name="職種" localSheetId="0">'[1]標準様式１プルダウン・リスト'!$C$17:$L$17</definedName>
    <definedName name="ｋ">#N/A</definedName>
    <definedName name="ｋ" localSheetId="4">#REF!</definedName>
    <definedName name="サービス名">#N/A</definedName>
    <definedName name="サービス名" localSheetId="4">#REF!</definedName>
    <definedName name="っっｋ">#N/A</definedName>
    <definedName name="っっｋ" localSheetId="4">#REF!</definedName>
    <definedName name="確認">#N/A</definedName>
    <definedName name="確認" localSheetId="4">#REF!</definedName>
    <definedName name="サービス名称">#N/A</definedName>
    <definedName name="サービス名称" localSheetId="4">#REF!</definedName>
    <definedName name="っっっっｌ">#N/A</definedName>
    <definedName name="っっっっｌ" localSheetId="4">#REF!</definedName>
    <definedName name="だだ">#N/A</definedName>
    <definedName name="だだ" localSheetId="4">#REF!</definedName>
    <definedName name="管理者">'標準様式１プルダウン・リスト'!$C$16:$C$28</definedName>
    <definedName name="介護予防支援担当職員">'標準様式１プルダウン・リスト'!$E$16:$E$28</definedName>
    <definedName name="_____xlfn_IFERROR">#N/A</definedName>
    <definedName name="___xlfn_IFERROR">#N/A</definedName>
    <definedName name="【記載例】シフト記号表">'[1]標準様式１【記載例】シフト記号表（勤務時間帯）'!$C$6:$C$47</definedName>
    <definedName name="__xlfn_IFERROR">#N/A</definedName>
    <definedName name="____xlfn_IFERROR">#N/A</definedName>
    <definedName name="シフト記号表">[1]標準様式１シフト記号表!$C$6:$C$47</definedName>
    <definedName name="介護支援専門員">'標準様式１プルダウン・リスト'!$D$16:$D$28</definedName>
    <definedName name="_xlnm.Print_Area" localSheetId="0">'別紙１（届出書）'!$A$1:$AM$78</definedName>
    <definedName name="_xlnm.Print_Area" localSheetId="1">別紙２!$A$1:$G$29</definedName>
    <definedName name="_xlnm.Print_Area" localSheetId="2">別紙３!$A$2:$AF$30</definedName>
    <definedName name="_xlnm.Print_Area" localSheetId="3">別紙４!$A$1:$Z$68</definedName>
    <definedName name="_xlnm.Print_Area" localSheetId="4">'別紙４－２'!$A$1:$Z$42</definedName>
    <definedName name="_xlnm.Print_Area" localSheetId="6">参考様式１!$A$1:$R$47</definedName>
    <definedName name="_xlnm.Print_Area" localSheetId="7">参考様式２!$A$1:$R$44</definedName>
    <definedName name="_xlnm.Print_Area" localSheetId="8">'標準様式１（１枚版）'!$A$1:$BD$51</definedName>
    <definedName name="_xlnm.Print_Titles" localSheetId="8">'標準様式１（１枚版）'!$1:$13</definedName>
    <definedName name="_xlnm.Print_Area" localSheetId="9">'標準様式１（100名）'!$A$1:$BD$133</definedName>
    <definedName name="_xlnm.Print_Titles" localSheetId="9">'標準様式１（100名）'!$1:$13</definedName>
    <definedName name="_xlnm.Print_Area" localSheetId="10">'【記載例】標準様式１'!$A$1:$BD$51</definedName>
    <definedName name="_xlnm.Print_Titles" localSheetId="10">'【記載例】標準様式１'!$1:$13</definedName>
    <definedName name="_xlnm.Print_Area" localSheetId="11">標準様式１記入方法!$A$1:$O$77</definedName>
    <definedName name="_xlnm.Print_Area" localSheetId="5">別紙５!$A$1:$O$21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<sst xmlns="http://schemas.openxmlformats.org/spreadsheetml/2006/main" xmlns:r="http://schemas.openxmlformats.org/officeDocument/2006/relationships" count="479" uniqueCount="479">
  <si>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1"/>
  </si>
  <si>
    <t>届出項目</t>
  </si>
  <si>
    <t>事 業 所 番 号</t>
  </si>
  <si>
    <t>提供サービス</t>
  </si>
  <si>
    <t>割 引</t>
  </si>
  <si>
    <t>自主点検したもの（チェック済）を提出すること。</t>
    <rPh sb="0" eb="2">
      <t>ジシュ</t>
    </rPh>
    <rPh sb="2" eb="4">
      <t>テンケン</t>
    </rPh>
    <rPh sb="13" eb="14">
      <t>ズ</t>
    </rPh>
    <rPh sb="16" eb="18">
      <t>テイシュツ</t>
    </rPh>
    <phoneticPr fontId="21"/>
  </si>
  <si>
    <t>特別地域加算</t>
  </si>
  <si>
    <t>1　新規</t>
  </si>
  <si>
    <t>(1)  　主任介護支援専門員の配置状況</t>
  </si>
  <si>
    <t>LIFEへの登録</t>
    <rPh sb="6" eb="8">
      <t>トウロク</t>
    </rPh>
    <phoneticPr fontId="21"/>
  </si>
  <si>
    <t>介護給付費算定に係る体制等に関する届出書&lt;別紙１＞</t>
    <rPh sb="0" eb="2">
      <t>カイゴ</t>
    </rPh>
    <rPh sb="2" eb="5">
      <t>キュウフヒ</t>
    </rPh>
    <rPh sb="5" eb="7">
      <t>サンテイ</t>
    </rPh>
    <rPh sb="8" eb="9">
      <t>カカ</t>
    </rPh>
    <rPh sb="10" eb="12">
      <t>タイセイ</t>
    </rPh>
    <rPh sb="12" eb="13">
      <t>トウ</t>
    </rPh>
    <rPh sb="14" eb="15">
      <t>カン</t>
    </rPh>
    <rPh sb="17" eb="20">
      <t>トドケデショ</t>
    </rPh>
    <rPh sb="21" eb="23">
      <t>ベッシ</t>
    </rPh>
    <phoneticPr fontId="21"/>
  </si>
  <si>
    <t>９　７級地</t>
  </si>
  <si>
    <t>2週目</t>
    <rPh sb="1" eb="2">
      <t>シュウ</t>
    </rPh>
    <rPh sb="2" eb="3">
      <t>メ</t>
    </rPh>
    <phoneticPr fontId="21"/>
  </si>
  <si>
    <t>施設等の区分</t>
  </si>
  <si>
    <t>人員配置区分</t>
  </si>
  <si>
    <t>管理者の氏名</t>
  </si>
  <si>
    <t>　（宛先）大牟田市長　様</t>
  </si>
  <si>
    <t>各サービス共通</t>
  </si>
  <si>
    <t>３　５級地</t>
  </si>
  <si>
    <t>そ　 　　の　 　　他　　 　該　　 　当　　 　す 　　　る 　　　体 　　　制 　　　等</t>
  </si>
  <si>
    <t>介護保険事業所番号</t>
  </si>
  <si>
    <t>５　その他</t>
  </si>
  <si>
    <t>大牟田市長　　　殿</t>
    <rPh sb="0" eb="3">
      <t>オオムタ</t>
    </rPh>
    <rPh sb="3" eb="5">
      <t>シチョウ</t>
    </rPh>
    <rPh sb="8" eb="9">
      <t>トノ</t>
    </rPh>
    <phoneticPr fontId="21"/>
  </si>
  <si>
    <t>地域区分</t>
  </si>
  <si>
    <t>　非常勤</t>
    <rPh sb="1" eb="4">
      <t>ヒジョウキン</t>
    </rPh>
    <phoneticPr fontId="21"/>
  </si>
  <si>
    <t>２　該当</t>
  </si>
  <si>
    <t>ターミナルケアマネジメント加算</t>
    <rPh sb="13" eb="15">
      <t>カサン</t>
    </rPh>
    <phoneticPr fontId="53"/>
  </si>
  <si>
    <t>□</t>
  </si>
  <si>
    <t>１　１級地</t>
  </si>
  <si>
    <t>介護予防支援担当職員</t>
    <rPh sb="0" eb="2">
      <t>カイゴ</t>
    </rPh>
    <rPh sb="2" eb="4">
      <t>ヨボウ</t>
    </rPh>
    <rPh sb="4" eb="6">
      <t>シエン</t>
    </rPh>
    <rPh sb="6" eb="8">
      <t>タントウ</t>
    </rPh>
    <rPh sb="8" eb="10">
      <t>ショクイン</t>
    </rPh>
    <phoneticPr fontId="21"/>
  </si>
  <si>
    <t>　　　　　手入力すること。</t>
  </si>
  <si>
    <t>６　２級地</t>
  </si>
  <si>
    <t>７　３級地</t>
  </si>
  <si>
    <t>②当該サービスを位置付けた居宅サービス計画数</t>
    <rPh sb="1" eb="3">
      <t>トウガイ</t>
    </rPh>
    <rPh sb="8" eb="11">
      <t>イチヅ</t>
    </rPh>
    <rPh sb="13" eb="15">
      <t>キョタク</t>
    </rPh>
    <rPh sb="19" eb="21">
      <t>ケイカク</t>
    </rPh>
    <rPh sb="21" eb="22">
      <t>スウ</t>
    </rPh>
    <phoneticPr fontId="21"/>
  </si>
  <si>
    <t>２　４級地</t>
  </si>
  <si>
    <t>４　６級地</t>
  </si>
  <si>
    <t>日</t>
    <rPh sb="0" eb="1">
      <t>ニチ</t>
    </rPh>
    <phoneticPr fontId="21"/>
  </si>
  <si>
    <t>１　なし</t>
  </si>
  <si>
    <t>２　あり</t>
  </si>
  <si>
    <t>２ 加算Ⅰ</t>
  </si>
  <si>
    <t>事業所・施設の名称</t>
  </si>
  <si>
    <t>１ なし</t>
  </si>
  <si>
    <t>変　更　後</t>
  </si>
  <si>
    <t>３ 加算Ⅱ</t>
  </si>
  <si>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1"/>
  </si>
  <si>
    <t>所在地</t>
  </si>
  <si>
    <t>４ 加算Ⅲ</t>
  </si>
  <si>
    <t>１　割引率等</t>
  </si>
  <si>
    <t>２ あり</t>
  </si>
  <si>
    <t>５ 加算Ａ</t>
  </si>
  <si>
    <t xml:space="preserve"> その他該当する体制等、割引）を記載してください。</t>
  </si>
  <si>
    <t>１　非該当</t>
  </si>
  <si>
    <t>居宅介護支援</t>
    <rPh sb="0" eb="2">
      <t>キョタク</t>
    </rPh>
    <rPh sb="2" eb="4">
      <t>カイゴ</t>
    </rPh>
    <rPh sb="4" eb="6">
      <t>シエン</t>
    </rPh>
    <phoneticPr fontId="21"/>
  </si>
  <si>
    <t>事業所名</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</si>
  <si>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1"/>
  </si>
  <si>
    <t>下記の記入方法に従って、入力してください。</t>
    <rPh sb="0" eb="2">
      <t>カキ</t>
    </rPh>
    <rPh sb="3" eb="5">
      <t>キニュウ</t>
    </rPh>
    <rPh sb="5" eb="7">
      <t>ホウホウ</t>
    </rPh>
    <rPh sb="8" eb="9">
      <t>シタガ</t>
    </rPh>
    <rPh sb="12" eb="14">
      <t>ニュウリョク</t>
    </rPh>
    <phoneticPr fontId="2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</si>
  <si>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1"/>
  </si>
  <si>
    <t>　　　　　　　　　事業所名１</t>
    <rPh sb="9" eb="12">
      <t>ジギョウショ</t>
    </rPh>
    <rPh sb="12" eb="13">
      <t>ナ</t>
    </rPh>
    <phoneticPr fontId="21"/>
  </si>
  <si>
    <t>日</t>
    <rPh sb="0" eb="1">
      <t>ヒ</t>
    </rPh>
    <phoneticPr fontId="21"/>
  </si>
  <si>
    <t>居宅介護支援</t>
  </si>
  <si>
    <t>特定事業所集中減算</t>
    <rPh sb="0" eb="2">
      <t>トクテイ</t>
    </rPh>
    <rPh sb="2" eb="5">
      <t>ジギョウショ</t>
    </rPh>
    <rPh sb="5" eb="7">
      <t>シュウチュウ</t>
    </rPh>
    <rPh sb="7" eb="9">
      <t>ゲンサン</t>
    </rPh>
    <phoneticPr fontId="21"/>
  </si>
  <si>
    <t>別添のとおり</t>
  </si>
  <si>
    <t>特定事業所加算</t>
    <rPh sb="2" eb="5">
      <t>ジギョウショ</t>
    </rPh>
    <rPh sb="5" eb="7">
      <t>カサン</t>
    </rPh>
    <phoneticPr fontId="21"/>
  </si>
  <si>
    <t>特定事業所医療介護連携加算</t>
    <rPh sb="0" eb="5">
      <t>トクテイジギョウショ</t>
    </rPh>
    <phoneticPr fontId="21"/>
  </si>
  <si>
    <t>ターミナルケアマネジメント加算</t>
    <rPh sb="13" eb="15">
      <t>カサン</t>
    </rPh>
    <phoneticPr fontId="21"/>
  </si>
  <si>
    <t>有</t>
    <rPh sb="0" eb="1">
      <t>ア</t>
    </rPh>
    <phoneticPr fontId="21"/>
  </si>
  <si>
    <t>令和</t>
    <rPh sb="0" eb="2">
      <t>レイワ</t>
    </rPh>
    <phoneticPr fontId="21"/>
  </si>
  <si>
    <t>事業所番号ごとに提出すること。</t>
  </si>
  <si>
    <t>受付番号</t>
  </si>
  <si>
    <t>年</t>
    <rPh sb="0" eb="1">
      <t>ネン</t>
    </rPh>
    <phoneticPr fontId="21"/>
  </si>
  <si>
    <t>連 絡 先</t>
  </si>
  <si>
    <t>　　　基礎技術に関する実習」等に協力又は協力体制の確保の有無（連携可）</t>
  </si>
  <si>
    <t>職名</t>
  </si>
  <si>
    <t>年</t>
  </si>
  <si>
    <t>非常勤で兼務</t>
    <rPh sb="0" eb="3">
      <t>ヒジョウキン</t>
    </rPh>
    <rPh sb="4" eb="6">
      <t>ケンム</t>
    </rPh>
    <phoneticPr fontId="21"/>
  </si>
  <si>
    <t>フリガナ</t>
  </si>
  <si>
    <t>資格</t>
    <rPh sb="0" eb="2">
      <t>シカク</t>
    </rPh>
    <phoneticPr fontId="21"/>
  </si>
  <si>
    <t>電話番号</t>
  </si>
  <si>
    <t>常勤で専従</t>
    <rPh sb="0" eb="2">
      <t>ジョウキン</t>
    </rPh>
    <rPh sb="3" eb="5">
      <t>センジュウ</t>
    </rPh>
    <phoneticPr fontId="21"/>
  </si>
  <si>
    <t>主たる事業所の所在地以外の場所で一部実施する場合の出張所等の所在地</t>
  </si>
  <si>
    <t>法人所轄庁</t>
  </si>
  <si>
    <t>複合型サービス</t>
  </si>
  <si>
    <t>氏名</t>
  </si>
  <si>
    <t>　(1) 「４週」・「暦月」のいずれかを選択してください。</t>
    <rPh sb="7" eb="8">
      <t>シュウ</t>
    </rPh>
    <rPh sb="11" eb="12">
      <t>レキ</t>
    </rPh>
    <rPh sb="12" eb="13">
      <t>ツキ</t>
    </rPh>
    <rPh sb="20" eb="22">
      <t>センタク</t>
    </rPh>
    <phoneticPr fontId="21"/>
  </si>
  <si>
    <t>＋</t>
  </si>
  <si>
    <t>2　変更</t>
  </si>
  <si>
    <t>備　　考</t>
    <rPh sb="0" eb="1">
      <t>ソナエ</t>
    </rPh>
    <rPh sb="3" eb="4">
      <t>コウ</t>
    </rPh>
    <phoneticPr fontId="21"/>
  </si>
  <si>
    <t>代表者の住所</t>
  </si>
  <si>
    <t>管理者の住所</t>
  </si>
  <si>
    <t>異動等の区分</t>
  </si>
  <si>
    <t>(2)  　介護支援専門員の配置状況</t>
  </si>
  <si>
    <t>特記事項</t>
  </si>
  <si>
    <r>
      <rPr>
        <sz val="11"/>
        <color auto="1"/>
        <rFont val="HGSｺﾞｼｯｸM"/>
      </rPr>
      <t>(</t>
    </r>
    <r>
      <rPr>
        <sz val="11"/>
        <color auto="1"/>
        <rFont val="DejaVu Sans"/>
      </rPr>
      <t>市町村記載</t>
    </r>
    <r>
      <rPr>
        <sz val="11"/>
        <color auto="1"/>
        <rFont val="HGSｺﾞｼｯｸM"/>
      </rPr>
      <t>)</t>
    </r>
  </si>
  <si>
    <t>関係書類</t>
  </si>
  <si>
    <t>代表者の職・氏名</t>
  </si>
  <si>
    <t>月</t>
    <rPh sb="0" eb="1">
      <t>ガツ</t>
    </rPh>
    <phoneticPr fontId="21"/>
  </si>
  <si>
    <t>異動等区分</t>
  </si>
  <si>
    <t>計</t>
    <rPh sb="0" eb="1">
      <t>ケイ</t>
    </rPh>
    <phoneticPr fontId="53"/>
  </si>
  <si>
    <t>(8)  　特定事業所集中減算の適用の有無</t>
  </si>
  <si>
    <t>3　終了</t>
  </si>
  <si>
    <t>・</t>
  </si>
  <si>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21"/>
  </si>
  <si>
    <t>無</t>
    <rPh sb="0" eb="1">
      <t>ナ</t>
    </rPh>
    <phoneticPr fontId="21"/>
  </si>
  <si>
    <t>人</t>
    <rPh sb="0" eb="1">
      <t>ニン</t>
    </rPh>
    <phoneticPr fontId="21"/>
  </si>
  <si>
    <t>1　特定事業所加算(Ⅰ)</t>
  </si>
  <si>
    <t>サービス種別</t>
    <rPh sb="4" eb="6">
      <t>シュベツ</t>
    </rPh>
    <phoneticPr fontId="21"/>
  </si>
  <si>
    <t>　  　３５回以上である。</t>
  </si>
  <si>
    <t>2　特定事業所加算(Ⅱ)</t>
  </si>
  <si>
    <t xml:space="preserve"> 当該欄を適宜補正して、すべての出張所等の状況について記載してください。</t>
  </si>
  <si>
    <t>連絡先</t>
  </si>
  <si>
    <t>日</t>
  </si>
  <si>
    <t>該当する資格証等（写）</t>
    <rPh sb="0" eb="2">
      <t>ガイトウ</t>
    </rPh>
    <rPh sb="4" eb="7">
      <t>シカクショウ</t>
    </rPh>
    <rPh sb="7" eb="8">
      <t>トウ</t>
    </rPh>
    <rPh sb="9" eb="10">
      <t>ウツ</t>
    </rPh>
    <phoneticPr fontId="21"/>
  </si>
  <si>
    <t>3　特定事業所加算(Ⅲ)</t>
  </si>
  <si>
    <t>主たる事務所の所在地</t>
  </si>
  <si>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1"/>
  </si>
  <si>
    <t>　E列・・・「介護予防支援担当職員」</t>
    <rPh sb="2" eb="3">
      <t>レツ</t>
    </rPh>
    <rPh sb="7" eb="9">
      <t>カイゴ</t>
    </rPh>
    <rPh sb="9" eb="11">
      <t>ヨボウ</t>
    </rPh>
    <rPh sb="11" eb="13">
      <t>シエン</t>
    </rPh>
    <rPh sb="13" eb="15">
      <t>タントウ</t>
    </rPh>
    <rPh sb="15" eb="17">
      <t>ショクイン</t>
    </rPh>
    <phoneticPr fontId="21"/>
  </si>
  <si>
    <t>4　特定事業所医療介護連携加算</t>
    <rPh sb="2" eb="4">
      <t>トクテイ</t>
    </rPh>
    <rPh sb="4" eb="7">
      <t>ジギョウショ</t>
    </rPh>
    <rPh sb="7" eb="9">
      <t>イリョウ</t>
    </rPh>
    <rPh sb="9" eb="11">
      <t>カイゴ</t>
    </rPh>
    <rPh sb="11" eb="13">
      <t>レンケイ</t>
    </rPh>
    <rPh sb="13" eb="15">
      <t>カサン</t>
    </rPh>
    <phoneticPr fontId="21"/>
  </si>
  <si>
    <t>(7)  　地域包括支援センターからの支援困難ケースが紹介された場合に、当該</t>
  </si>
  <si>
    <t>5　ターミナルケアマネジメント加算</t>
    <rPh sb="15" eb="17">
      <t>カサン</t>
    </rPh>
    <phoneticPr fontId="21"/>
  </si>
  <si>
    <t>１．特定事業所加算(Ⅰ)～(Ⅲ)に係る届出内容</t>
    <rPh sb="2" eb="4">
      <t>トクテイ</t>
    </rPh>
    <rPh sb="4" eb="7">
      <t>ジギョウショ</t>
    </rPh>
    <rPh sb="7" eb="9">
      <t>カサン</t>
    </rPh>
    <rPh sb="17" eb="18">
      <t>カカ</t>
    </rPh>
    <rPh sb="19" eb="21">
      <t>トドケデ</t>
    </rPh>
    <rPh sb="21" eb="23">
      <t>ナイヨウ</t>
    </rPh>
    <phoneticPr fontId="21"/>
  </si>
  <si>
    <t>常勤の従業者の人数</t>
  </si>
  <si>
    <t>　　　事例検討会、研修等に参加している。</t>
  </si>
  <si>
    <t xml:space="preserve"> </t>
  </si>
  <si>
    <t>5週目</t>
    <rPh sb="1" eb="2">
      <t>シュウ</t>
    </rPh>
    <rPh sb="2" eb="3">
      <t>メ</t>
    </rPh>
    <phoneticPr fontId="21"/>
  </si>
  <si>
    <t>主任介護支援専門員</t>
  </si>
  <si>
    <t>　常勤専従</t>
    <rPh sb="1" eb="3">
      <t>ジョウキン</t>
    </rPh>
    <rPh sb="3" eb="5">
      <t>センジュウ</t>
    </rPh>
    <phoneticPr fontId="21"/>
  </si>
  <si>
    <t>事業所名</t>
    <rPh sb="0" eb="3">
      <t>ジギョウショ</t>
    </rPh>
    <rPh sb="3" eb="4">
      <t>メイ</t>
    </rPh>
    <phoneticPr fontId="21"/>
  </si>
  <si>
    <t>常勤の従業者が</t>
    <rPh sb="0" eb="2">
      <t>ジョウキン</t>
    </rPh>
    <rPh sb="3" eb="6">
      <t>ジュウギョウシャ</t>
    </rPh>
    <phoneticPr fontId="21"/>
  </si>
  <si>
    <t>介護支援専門員</t>
    <rPh sb="0" eb="2">
      <t>カイゴ</t>
    </rPh>
    <rPh sb="2" eb="4">
      <t>シエン</t>
    </rPh>
    <rPh sb="4" eb="7">
      <t>センモンイン</t>
    </rPh>
    <phoneticPr fontId="21"/>
  </si>
  <si>
    <t>（指定を受けている場合）</t>
  </si>
  <si>
    <t xml:space="preserve">         を目的とした会議を定期的に開催している。</t>
    <rPh sb="10" eb="12">
      <t>モクテキ</t>
    </rPh>
    <rPh sb="15" eb="17">
      <t>カイギ</t>
    </rPh>
    <rPh sb="18" eb="21">
      <t>テイキテキ</t>
    </rPh>
    <rPh sb="22" eb="24">
      <t>カイサイ</t>
    </rPh>
    <phoneticPr fontId="2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</si>
  <si>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1"/>
  </si>
  <si>
    <t xml:space="preserve">  </t>
  </si>
  <si>
    <t>　      割合が４０％以上</t>
    <rPh sb="7" eb="9">
      <t>ワリアイ</t>
    </rPh>
    <rPh sb="13" eb="15">
      <t>イジョウ</t>
    </rPh>
    <phoneticPr fontId="2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</si>
  <si>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1"/>
  </si>
  <si>
    <t>事　  業 　 所　  名</t>
  </si>
  <si>
    <t>　      ケースを受託する体制を整備している。</t>
    <rPh sb="11" eb="13">
      <t>ジュタク</t>
    </rPh>
    <rPh sb="15" eb="17">
      <t>タイセイ</t>
    </rPh>
    <rPh sb="18" eb="20">
      <t>セイビ</t>
    </rPh>
    <phoneticPr fontId="21"/>
  </si>
  <si>
    <t>(10)　介護支援専門員1人当たり（常勤換算方法による）の担当件数について</t>
  </si>
  <si>
    <t>　　　する実習」等に協力又は協力体制の確保の有無</t>
  </si>
  <si>
    <t>1週目</t>
    <rPh sb="1" eb="2">
      <t>シュウ</t>
    </rPh>
    <rPh sb="2" eb="3">
      <t>メ</t>
    </rPh>
    <phoneticPr fontId="21"/>
  </si>
  <si>
    <t>　　　等を実施している。</t>
  </si>
  <si>
    <t>「法人所轄庁」欄は、申請者が認可法人である場合に、その主務官庁の名称を記載してください。</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</si>
  <si>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1"/>
  </si>
  <si>
    <t>　　年　　　月　　　日</t>
  </si>
  <si>
    <t>　　　　　県　　　　郡市</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</si>
  <si>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1"/>
  </si>
  <si>
    <t>経験ある看護師</t>
    <rPh sb="0" eb="2">
      <t>ケイケン</t>
    </rPh>
    <rPh sb="4" eb="7">
      <t>カンゴシ</t>
    </rPh>
    <phoneticPr fontId="21"/>
  </si>
  <si>
    <t>(1) 　退院・退所加算の算定に係る病院又は診療所等との連携回数の合計が年間</t>
    <rPh sb="5" eb="7">
      <t>タイイン</t>
    </rPh>
    <rPh sb="8" eb="12">
      <t>タイショカサン</t>
    </rPh>
    <rPh sb="13" eb="15">
      <t>サンテイ</t>
    </rPh>
    <rPh sb="36" eb="38">
      <t>ネンカン</t>
    </rPh>
    <phoneticPr fontId="2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</si>
  <si>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1"/>
  </si>
  <si>
    <t>※　令和７年３月31日までの間は、５回以上算定している場合に有にチェック</t>
    <rPh sb="18" eb="19">
      <t>カイ</t>
    </rPh>
    <rPh sb="19" eb="21">
      <t>イジョウ</t>
    </rPh>
    <rPh sb="21" eb="23">
      <t>サンテイ</t>
    </rPh>
    <rPh sb="27" eb="29">
      <t>バアイ</t>
    </rPh>
    <rPh sb="30" eb="31">
      <t>アリ</t>
    </rPh>
    <phoneticPr fontId="21"/>
  </si>
  <si>
    <t>○○○○</t>
  </si>
  <si>
    <t>　すること。</t>
  </si>
  <si>
    <t>従業者の勤務の体制及び勤務形態一覧表</t>
  </si>
  <si>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1"/>
  </si>
  <si>
    <t>介護予防小規模多機能型居宅介護</t>
  </si>
  <si>
    <t>　算定回数に３を乗じた数に令和６年４月から令和７年２月までの間における</t>
  </si>
  <si>
    <t>前々年度の３月から前年度の２月までの間に３５回以上連携したことがわかる書類</t>
    <rPh sb="0" eb="2">
      <t>ゼンゼン</t>
    </rPh>
    <rPh sb="2" eb="4">
      <t>ネンド</t>
    </rPh>
    <rPh sb="6" eb="7">
      <t>ガツ</t>
    </rPh>
    <rPh sb="9" eb="12">
      <t>ゼンネンド</t>
    </rPh>
    <rPh sb="14" eb="15">
      <t>ガツ</t>
    </rPh>
    <rPh sb="18" eb="19">
      <t>アイダ</t>
    </rPh>
    <rPh sb="22" eb="25">
      <t>カイイジョウ</t>
    </rPh>
    <rPh sb="25" eb="27">
      <t>レンケイ</t>
    </rPh>
    <rPh sb="35" eb="37">
      <t>ショルイ</t>
    </rPh>
    <phoneticPr fontId="21"/>
  </si>
  <si>
    <t>　算定回数を加えた数が15以上である場合に有にチェックすること。</t>
    <rPh sb="13" eb="15">
      <t>イジョウ</t>
    </rPh>
    <rPh sb="18" eb="20">
      <t>バアイ</t>
    </rPh>
    <rPh sb="21" eb="22">
      <t>アリ</t>
    </rPh>
    <phoneticPr fontId="21"/>
  </si>
  <si>
    <t>(3) 　特定事業所加算(Ⅰ)、(Ⅱ)又は(Ⅲ)を算定している。</t>
    <rPh sb="5" eb="7">
      <t>トクテイ</t>
    </rPh>
    <rPh sb="7" eb="10">
      <t>ジギョウショ</t>
    </rPh>
    <rPh sb="10" eb="12">
      <t>カサン</t>
    </rPh>
    <rPh sb="19" eb="20">
      <t>マタ</t>
    </rPh>
    <rPh sb="25" eb="27">
      <t>サンテイ</t>
    </rPh>
    <phoneticPr fontId="21"/>
  </si>
  <si>
    <t>　　　　　常勤の従業者の員数に換算する方法」であるため、常勤の従業者については常勤換算方法によらず、実人数で計算する。</t>
  </si>
  <si>
    <t>　提出してください。</t>
    <rPh sb="1" eb="3">
      <t>テイシュツ</t>
    </rPh>
    <phoneticPr fontId="21"/>
  </si>
  <si>
    <t>単位：％</t>
  </si>
  <si>
    <t>３．ターミナルケアマネジメント加算に係る届出内容</t>
    <rPh sb="15" eb="17">
      <t>カサン</t>
    </rPh>
    <rPh sb="18" eb="19">
      <t>カカ</t>
    </rPh>
    <rPh sb="20" eb="22">
      <t>トドケデ</t>
    </rPh>
    <rPh sb="22" eb="24">
      <t>ナイヨウ</t>
    </rPh>
    <phoneticPr fontId="21"/>
  </si>
  <si>
    <t>(1) 　ターミナルケアマネジメントを受けることに同意した利用者について、24</t>
    <rPh sb="19" eb="20">
      <t>ウ</t>
    </rPh>
    <rPh sb="25" eb="27">
      <t>ドウイ</t>
    </rPh>
    <rPh sb="29" eb="32">
      <t>リヨウシャ</t>
    </rPh>
    <phoneticPr fontId="21"/>
  </si>
  <si>
    <t>主任介護支援専門員、介護支援専門員</t>
    <rPh sb="0" eb="2">
      <t>シュニン</t>
    </rPh>
    <rPh sb="2" eb="9">
      <t>カイゴ</t>
    </rPh>
    <rPh sb="10" eb="17">
      <t>カイゴ</t>
    </rPh>
    <phoneticPr fontId="21"/>
  </si>
  <si>
    <t>A</t>
  </si>
  <si>
    <t>　     時間連絡できる体制を確保しており、かつ、必要に応じて指定居宅介護支援</t>
  </si>
  <si>
    <t xml:space="preserve">     　を行うことができる体制を整備している。</t>
  </si>
  <si>
    <t>月</t>
    <rPh sb="0" eb="1">
      <t>ツキ</t>
    </rPh>
    <phoneticPr fontId="21"/>
  </si>
  <si>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</si>
  <si>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</si>
  <si>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</si>
  <si>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・・・プルダウンから選択して入力する必要がある箇所です。</t>
    <rPh sb="10" eb="12">
      <t>センタク</t>
    </rPh>
    <rPh sb="14" eb="16">
      <t>ニュウリョク</t>
    </rPh>
    <rPh sb="18" eb="20">
      <t>ヒツヨウ</t>
    </rPh>
    <rPh sb="23" eb="25">
      <t>カショ</t>
    </rPh>
    <phoneticPr fontId="21"/>
  </si>
  <si>
    <t>(6)　  介護支援専門員に対し、計画的に、研修を実施している。</t>
  </si>
  <si>
    <t>新たに加算を算定する事業所については、協力事業所登録申請所の控えを決定通知書の代用としますので、協力事業所登録申請と加算の申請を同時に行い、協力事業所登録申請書の控えを提出してください。
決定通知書が発行された後に、当該決定通知書の写しを提出してください。</t>
    <rPh sb="0" eb="1">
      <t>アラ</t>
    </rPh>
    <rPh sb="3" eb="5">
      <t>カサン</t>
    </rPh>
    <rPh sb="6" eb="8">
      <t>サンテイ</t>
    </rPh>
    <rPh sb="10" eb="13">
      <t>ジギョウショ</t>
    </rPh>
    <rPh sb="19" eb="21">
      <t>キョウリョク</t>
    </rPh>
    <rPh sb="21" eb="24">
      <t>ジギョウショ</t>
    </rPh>
    <rPh sb="24" eb="26">
      <t>トウロク</t>
    </rPh>
    <rPh sb="26" eb="28">
      <t>シンセイ</t>
    </rPh>
    <rPh sb="28" eb="29">
      <t>ショ</t>
    </rPh>
    <rPh sb="30" eb="31">
      <t>ヒカ</t>
    </rPh>
    <rPh sb="33" eb="35">
      <t>ケッテイ</t>
    </rPh>
    <rPh sb="35" eb="38">
      <t>ツウチショ</t>
    </rPh>
    <rPh sb="39" eb="41">
      <t>ダイヨウ</t>
    </rPh>
    <rPh sb="48" eb="50">
      <t>キョウリョク</t>
    </rPh>
    <rPh sb="50" eb="53">
      <t>ジギョウショ</t>
    </rPh>
    <rPh sb="53" eb="55">
      <t>トウロク</t>
    </rPh>
    <rPh sb="55" eb="57">
      <t>シンセイ</t>
    </rPh>
    <rPh sb="58" eb="60">
      <t>カサン</t>
    </rPh>
    <rPh sb="61" eb="63">
      <t>シンセイ</t>
    </rPh>
    <rPh sb="64" eb="66">
      <t>ドウジ</t>
    </rPh>
    <rPh sb="67" eb="68">
      <t>オコナ</t>
    </rPh>
    <rPh sb="70" eb="72">
      <t>キョウリョク</t>
    </rPh>
    <rPh sb="72" eb="75">
      <t>ジギョウショ</t>
    </rPh>
    <rPh sb="75" eb="77">
      <t>トウロク</t>
    </rPh>
    <rPh sb="77" eb="80">
      <t>シンセイショ</t>
    </rPh>
    <rPh sb="81" eb="82">
      <t>ヒカ</t>
    </rPh>
    <rPh sb="84" eb="86">
      <t>テイシュツ</t>
    </rPh>
    <rPh sb="94" eb="96">
      <t>ケッテイ</t>
    </rPh>
    <rPh sb="96" eb="99">
      <t>ツウチショ</t>
    </rPh>
    <rPh sb="100" eb="102">
      <t>ハッコウ</t>
    </rPh>
    <rPh sb="105" eb="106">
      <t>アト</t>
    </rPh>
    <rPh sb="108" eb="110">
      <t>トウガイ</t>
    </rPh>
    <rPh sb="110" eb="112">
      <t>ケッテイ</t>
    </rPh>
    <rPh sb="112" eb="115">
      <t>ツウチショ</t>
    </rPh>
    <rPh sb="116" eb="117">
      <t>ウツ</t>
    </rPh>
    <rPh sb="119" eb="121">
      <t>テイシュツ</t>
    </rPh>
    <phoneticPr fontId="21"/>
  </si>
  <si>
    <t>F</t>
  </si>
  <si>
    <t>社会福祉士</t>
    <rPh sb="0" eb="2">
      <t>シャカイ</t>
    </rPh>
    <rPh sb="2" eb="5">
      <t>フクシシ</t>
    </rPh>
    <phoneticPr fontId="21"/>
  </si>
  <si>
    <t>　　　難病患者等、高齢者以外の対象者への支援に関する知識等に関する</t>
  </si>
  <si>
    <t>割引をする場合</t>
  </si>
  <si>
    <t>Ｅ</t>
  </si>
  <si>
    <t>④割合（D÷C×100）　　　　　　　　　　　　　</t>
    <rPh sb="1" eb="3">
      <t>ワリアイ</t>
    </rPh>
    <phoneticPr fontId="21"/>
  </si>
  <si>
    <t>④割合（F÷E×100）</t>
    <rPh sb="1" eb="3">
      <t>ワリアイ</t>
    </rPh>
    <phoneticPr fontId="21"/>
  </si>
  <si>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</si>
  <si>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</si>
  <si>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</si>
  <si>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</si>
  <si>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E</t>
  </si>
  <si>
    <t>(13)　必要に応じて、多様な主体により提供される利用者の日常生活全般を</t>
  </si>
  <si>
    <t>　　　作成している。</t>
  </si>
  <si>
    <t>番号⑥、⑦は内容を記入（　　　　　　　　　　　　　　　　　　　　　　　　　　　　）</t>
    <rPh sb="0" eb="2">
      <t>バンゴウ</t>
    </rPh>
    <rPh sb="6" eb="8">
      <t>ナイヨウ</t>
    </rPh>
    <rPh sb="9" eb="11">
      <t>キニュウ</t>
    </rPh>
    <phoneticPr fontId="21"/>
  </si>
  <si>
    <t>(2) 　ターミナルケアマネジメント加算を年間１５回以上算定している。</t>
  </si>
  <si>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1"/>
  </si>
  <si>
    <t>連 携 先 事 業 所 名</t>
    <rPh sb="0" eb="1">
      <t>レン</t>
    </rPh>
    <rPh sb="2" eb="3">
      <t>ケイ</t>
    </rPh>
    <rPh sb="4" eb="5">
      <t>サキ</t>
    </rPh>
    <rPh sb="6" eb="7">
      <t>コト</t>
    </rPh>
    <rPh sb="8" eb="9">
      <t>ゴウ</t>
    </rPh>
    <rPh sb="10" eb="11">
      <t>ショ</t>
    </rPh>
    <rPh sb="12" eb="13">
      <t>メイ</t>
    </rPh>
    <phoneticPr fontId="21"/>
  </si>
  <si>
    <t>異　動　等　区　分</t>
  </si>
  <si>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1"/>
  </si>
  <si>
    <t xml:space="preserve"> 特定事業所加算(A)に係る届出内容</t>
    <rPh sb="1" eb="3">
      <t>トクテイ</t>
    </rPh>
    <rPh sb="3" eb="6">
      <t>ジギョウショ</t>
    </rPh>
    <rPh sb="6" eb="8">
      <t>カサン</t>
    </rPh>
    <rPh sb="12" eb="13">
      <t>カカ</t>
    </rPh>
    <rPh sb="14" eb="16">
      <t>トドケデ</t>
    </rPh>
    <rPh sb="16" eb="18">
      <t>ナイヨウ</t>
    </rPh>
    <phoneticPr fontId="2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</si>
  <si>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</si>
  <si>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1"/>
  </si>
  <si>
    <r>
      <t>判定期間　令和　　</t>
    </r>
    <r>
      <rPr>
        <sz val="11"/>
        <color auto="1"/>
        <rFont val="ＭＳ 明朝"/>
      </rPr>
      <t>年度（　前期　・　後期　）</t>
    </r>
    <rPh sb="0" eb="2">
      <t>ハンテイ</t>
    </rPh>
    <rPh sb="2" eb="4">
      <t>キカン</t>
    </rPh>
    <rPh sb="5" eb="7">
      <t>レイワ</t>
    </rPh>
    <rPh sb="9" eb="11">
      <t>ネンド</t>
    </rPh>
    <rPh sb="13" eb="15">
      <t>ゼンキ</t>
    </rPh>
    <rPh sb="18" eb="20">
      <t>コウキ</t>
    </rPh>
    <phoneticPr fontId="21"/>
  </si>
  <si>
    <t>≪提出不要≫</t>
    <rPh sb="1" eb="3">
      <t>テイシュツ</t>
    </rPh>
    <rPh sb="3" eb="5">
      <t>フヨウ</t>
    </rPh>
    <phoneticPr fontId="21"/>
  </si>
  <si>
    <t>(4)  　24時間常時連絡できる体制を整備している。（連携可）</t>
    <rPh sb="28" eb="30">
      <t>レンケイ</t>
    </rPh>
    <rPh sb="30" eb="31">
      <t>カ</t>
    </rPh>
    <phoneticPr fontId="21"/>
  </si>
  <si>
    <t>⑤正当な理由を除外し、紹介率最高法人を位置付けた居宅サービス計画数（②－③をしたもの）</t>
    <rPh sb="11" eb="13">
      <t>ショウカイ</t>
    </rPh>
    <rPh sb="13" eb="14">
      <t>リツ</t>
    </rPh>
    <rPh sb="14" eb="16">
      <t>サイコウ</t>
    </rPh>
    <phoneticPr fontId="2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</si>
  <si>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</si>
  <si>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1"/>
  </si>
  <si>
    <t>　      当該ケースを受託する体制を整備している。</t>
    <rPh sb="7" eb="9">
      <t>トウガイ</t>
    </rPh>
    <rPh sb="13" eb="15">
      <t>ジュタク</t>
    </rPh>
    <rPh sb="17" eb="19">
      <t>タイセイ</t>
    </rPh>
    <rPh sb="20" eb="22">
      <t>セイビ</t>
    </rPh>
    <phoneticPr fontId="21"/>
  </si>
  <si>
    <t>指定を受けている市町村</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</si>
  <si>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1"/>
  </si>
  <si>
    <t>地域密着型サービス事業所番号</t>
  </si>
  <si>
    <t>(10)　介護支援専門員実務研修における科目「ケアマネジメントの</t>
  </si>
  <si>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1"/>
  </si>
  <si>
    <t>　　　事例検討会、研修会等を実施している。（連携可）</t>
  </si>
  <si>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1"/>
  </si>
  <si>
    <t>月</t>
  </si>
  <si>
    <t>　　　作成している</t>
    <rPh sb="3" eb="5">
      <t>サクセイ</t>
    </rPh>
    <phoneticPr fontId="21"/>
  </si>
  <si>
    <t>(7)  　家族に対する介護等を日常的に行っている児童や、障害者、生活困窮者、</t>
  </si>
  <si>
    <t>(8)  　家族に対する介護等を日常的に行っている児童や、障害者、生活困窮者、</t>
  </si>
  <si>
    <t>(9)  　特定事業所集中減算の適用の有無</t>
  </si>
  <si>
    <t>届　出　者</t>
  </si>
  <si>
    <t>ケアプランデータ連携システムの活用
及び事務職員の配置の体制</t>
  </si>
  <si>
    <t>医療機関コード等</t>
  </si>
  <si>
    <t>（注）常勤・非常勤の区分について</t>
    <rPh sb="1" eb="2">
      <t>チュウ</t>
    </rPh>
    <rPh sb="3" eb="5">
      <t>ジョウキン</t>
    </rPh>
    <rPh sb="6" eb="9">
      <t>ヒジョウキン</t>
    </rPh>
    <rPh sb="10" eb="12">
      <t>クブン</t>
    </rPh>
    <phoneticPr fontId="21"/>
  </si>
  <si>
    <t>＝</t>
  </si>
  <si>
    <t>（標準様式1）</t>
    <rPh sb="1" eb="3">
      <t>ヒョウジュン</t>
    </rPh>
    <rPh sb="3" eb="5">
      <t>ヨウシキ</t>
    </rPh>
    <phoneticPr fontId="21"/>
  </si>
  <si>
    <t>合計</t>
    <rPh sb="0" eb="2">
      <t>ゴウケイ</t>
    </rPh>
    <phoneticPr fontId="21"/>
  </si>
  <si>
    <t>常勤換算方法による人数</t>
    <rPh sb="0" eb="2">
      <t>ジョウキン</t>
    </rPh>
    <rPh sb="2" eb="4">
      <t>カンサン</t>
    </rPh>
    <rPh sb="4" eb="6">
      <t>ホウホウ</t>
    </rPh>
    <rPh sb="9" eb="11">
      <t>ニンズウ</t>
    </rPh>
    <phoneticPr fontId="21"/>
  </si>
  <si>
    <t>判定期間　令和     年度（　前期　・　後期　）</t>
    <rPh sb="0" eb="2">
      <t>ハンテイ</t>
    </rPh>
    <rPh sb="2" eb="4">
      <t>キカン</t>
    </rPh>
    <rPh sb="5" eb="7">
      <t>レイワ</t>
    </rPh>
    <rPh sb="12" eb="14">
      <t>ネンド</t>
    </rPh>
    <rPh sb="16" eb="18">
      <t>ゼンキ</t>
    </rPh>
    <rPh sb="21" eb="23">
      <t>コウキ</t>
    </rPh>
    <phoneticPr fontId="21"/>
  </si>
  <si>
    <t>常勤換算方法対象外の</t>
    <rPh sb="0" eb="2">
      <t>ジョウキン</t>
    </rPh>
    <rPh sb="2" eb="4">
      <t>カンサン</t>
    </rPh>
    <rPh sb="4" eb="6">
      <t>ホウホウ</t>
    </rPh>
    <rPh sb="6" eb="9">
      <t>タイショウガイ</t>
    </rPh>
    <phoneticPr fontId="21"/>
  </si>
  <si>
    <t>認知症対応型共同生活介護</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</si>
  <si>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21"/>
  </si>
  <si>
    <t>4週目</t>
    <rPh sb="1" eb="2">
      <t>シュウ</t>
    </rPh>
    <rPh sb="2" eb="3">
      <t>メ</t>
    </rPh>
    <phoneticPr fontId="21"/>
  </si>
  <si>
    <t>（小数点第2位以下切り捨て）</t>
    <rPh sb="1" eb="4">
      <t>ショウスウテン</t>
    </rPh>
    <rPh sb="4" eb="5">
      <t>ダイ</t>
    </rPh>
    <rPh sb="6" eb="7">
      <t>イ</t>
    </rPh>
    <rPh sb="7" eb="9">
      <t>イカ</t>
    </rPh>
    <rPh sb="9" eb="10">
      <t>キ</t>
    </rPh>
    <rPh sb="11" eb="12">
      <t>ス</t>
    </rPh>
    <phoneticPr fontId="21"/>
  </si>
  <si>
    <t>Ｄ</t>
  </si>
  <si>
    <t>÷</t>
  </si>
  <si>
    <r>
      <rPr>
        <sz val="11"/>
        <color auto="1"/>
        <rFont val="HGSｺﾞｼｯｸM"/>
      </rPr>
      <t xml:space="preserve"> 1 </t>
    </r>
    <r>
      <rPr>
        <sz val="11"/>
        <color auto="1"/>
        <rFont val="DejaVu Sans"/>
      </rPr>
      <t>有　　</t>
    </r>
    <r>
      <rPr>
        <sz val="11"/>
        <color auto="1"/>
        <rFont val="HGSｺﾞｼｯｸM"/>
      </rPr>
      <t xml:space="preserve">2 </t>
    </r>
    <r>
      <rPr>
        <sz val="11"/>
        <color auto="1"/>
        <rFont val="DejaVu Sans"/>
      </rPr>
      <t>無</t>
    </r>
  </si>
  <si>
    <t>常勤換算後の人数</t>
    <rPh sb="0" eb="2">
      <t>ジョウキン</t>
    </rPh>
    <rPh sb="2" eb="4">
      <t>カンサン</t>
    </rPh>
    <rPh sb="4" eb="5">
      <t>ゴ</t>
    </rPh>
    <rPh sb="6" eb="8">
      <t>ニンズウ</t>
    </rPh>
    <phoneticPr fontId="21"/>
  </si>
  <si>
    <r>
      <rPr>
        <sz val="11"/>
        <color auto="1"/>
        <rFont val="DejaVu Sans"/>
      </rPr>
      <t>「異動項目」欄には、</t>
    </r>
    <r>
      <rPr>
        <sz val="11"/>
        <color auto="1"/>
        <rFont val="HGSｺﾞｼｯｸM"/>
      </rPr>
      <t>(</t>
    </r>
    <r>
      <rPr>
        <sz val="11"/>
        <color auto="1"/>
        <rFont val="DejaVu Sans"/>
      </rPr>
      <t>別紙</t>
    </r>
    <r>
      <rPr>
        <sz val="11"/>
        <color auto="1"/>
        <rFont val="HGSｺﾞｼｯｸM"/>
      </rPr>
      <t>1</t>
    </r>
    <r>
      <rPr>
        <sz val="11"/>
        <color auto="1"/>
        <rFont val="DejaVu Sans"/>
      </rPr>
      <t>－３</t>
    </r>
    <r>
      <rPr>
        <sz val="11"/>
        <color auto="1"/>
        <rFont val="HGSｺﾞｼｯｸM"/>
      </rPr>
      <t>)</t>
    </r>
    <r>
      <rPr>
        <sz val="11"/>
        <color auto="1"/>
        <rFont val="DejaVu Sans"/>
      </rPr>
      <t>「介護給付費算定に係る体制等状況一覧表」に掲げる項目（施設等の区分、人員配置区分、</t>
    </r>
  </si>
  <si>
    <t>常勤換算の</t>
    <rPh sb="0" eb="2">
      <t>ジョウキン</t>
    </rPh>
    <rPh sb="2" eb="4">
      <t>カンサン</t>
    </rPh>
    <phoneticPr fontId="21"/>
  </si>
  <si>
    <t>地域密着型通所介護</t>
  </si>
  <si>
    <t>週</t>
  </si>
  <si>
    <t>基準：</t>
    <rPh sb="0" eb="2">
      <t>キジュン</t>
    </rPh>
    <phoneticPr fontId="21"/>
  </si>
  <si>
    <t>　　　年　　　月　　　日</t>
  </si>
  <si>
    <t>■ 常勤換算方法による人数</t>
    <rPh sb="2" eb="4">
      <t>ジョウキン</t>
    </rPh>
    <rPh sb="4" eb="6">
      <t>カンサン</t>
    </rPh>
    <rPh sb="6" eb="8">
      <t>ホウホウ</t>
    </rPh>
    <rPh sb="11" eb="13">
      <t>ニンズウ</t>
    </rPh>
    <phoneticPr fontId="21"/>
  </si>
  <si>
    <t>-</t>
  </si>
  <si>
    <t>【自治体の皆様へ】</t>
    <rPh sb="1" eb="4">
      <t>ジチタイ</t>
    </rPh>
    <rPh sb="5" eb="7">
      <t>ミナサマ</t>
    </rPh>
    <phoneticPr fontId="21"/>
  </si>
  <si>
    <t>D</t>
  </si>
  <si>
    <t>C</t>
  </si>
  <si>
    <t>非常勤で専従</t>
    <rPh sb="0" eb="3">
      <t>ヒジョウキン</t>
    </rPh>
    <rPh sb="4" eb="6">
      <t>センジュウ</t>
    </rPh>
    <phoneticPr fontId="21"/>
  </si>
  <si>
    <t>B</t>
  </si>
  <si>
    <t>常勤で兼務</t>
    <rPh sb="0" eb="2">
      <t>ジョウキン</t>
    </rPh>
    <rPh sb="3" eb="5">
      <t>ケンム</t>
    </rPh>
    <phoneticPr fontId="21"/>
  </si>
  <si>
    <t>常勤の従業者の人数</t>
    <rPh sb="0" eb="2">
      <t>ジョウキン</t>
    </rPh>
    <rPh sb="3" eb="6">
      <t>ジュウギョウシャ</t>
    </rPh>
    <rPh sb="7" eb="9">
      <t>ニンズウ</t>
    </rPh>
    <phoneticPr fontId="21"/>
  </si>
  <si>
    <t>週平均</t>
    <rPh sb="0" eb="3">
      <t>シュウヘイキン</t>
    </rPh>
    <phoneticPr fontId="21"/>
  </si>
  <si>
    <t>当月合計</t>
    <rPh sb="0" eb="2">
      <t>トウゲツ</t>
    </rPh>
    <rPh sb="2" eb="4">
      <t>ゴウケイ</t>
    </rPh>
    <phoneticPr fontId="21"/>
  </si>
  <si>
    <t>常勤換算の対象時間数</t>
    <rPh sb="0" eb="2">
      <t>ジョウキン</t>
    </rPh>
    <rPh sb="2" eb="4">
      <t>カンサン</t>
    </rPh>
    <rPh sb="5" eb="7">
      <t>タイショウ</t>
    </rPh>
    <rPh sb="7" eb="9">
      <t>ジカン</t>
    </rPh>
    <rPh sb="9" eb="10">
      <t>スウ</t>
    </rPh>
    <phoneticPr fontId="21"/>
  </si>
  <si>
    <t>区分</t>
    <rPh sb="0" eb="2">
      <t>クブン</t>
    </rPh>
    <phoneticPr fontId="21"/>
  </si>
  <si>
    <t>記号</t>
    <rPh sb="0" eb="2">
      <t>キゴウ</t>
    </rPh>
    <phoneticPr fontId="21"/>
  </si>
  <si>
    <t>勤務時間数合計</t>
    <rPh sb="0" eb="2">
      <t>キンム</t>
    </rPh>
    <rPh sb="2" eb="5">
      <t>ジカンスウ</t>
    </rPh>
    <rPh sb="5" eb="7">
      <t>ゴウケイ</t>
    </rPh>
    <phoneticPr fontId="21"/>
  </si>
  <si>
    <t>勤務形態</t>
    <rPh sb="0" eb="2">
      <t>キンム</t>
    </rPh>
    <rPh sb="2" eb="4">
      <t>ケイタイ</t>
    </rPh>
    <phoneticPr fontId="21"/>
  </si>
  <si>
    <t>（勤務形態の記号）</t>
    <rPh sb="1" eb="3">
      <t>キンム</t>
    </rPh>
    <rPh sb="3" eb="5">
      <t>ケイタイ</t>
    </rPh>
    <rPh sb="6" eb="8">
      <t>キゴウ</t>
    </rPh>
    <phoneticPr fontId="21"/>
  </si>
  <si>
    <r>
      <t>　　　　　したがって、勤務形態「</t>
    </r>
    <r>
      <rPr>
        <sz val="11"/>
        <color rgb="FF000000"/>
        <rFont val="Calibri"/>
      </rPr>
      <t>A</t>
    </r>
    <r>
      <rPr>
        <sz val="11"/>
        <color rgb="FF000000"/>
        <rFont val="ＭＳ Ｐゴシック"/>
      </rPr>
      <t>：常勤で専従」及び「</t>
    </r>
    <r>
      <rPr>
        <sz val="11"/>
        <color rgb="FF000000"/>
        <rFont val="Calibri"/>
      </rPr>
      <t>B</t>
    </r>
    <r>
      <rPr>
        <sz val="11"/>
        <color rgb="FF000000"/>
        <rFont val="ＭＳ Ｐゴシック"/>
      </rPr>
      <t>：常勤で兼務」については、実態に応じて「常勤換算の対象時間数」及び「常勤換算方法対象外の常勤の従業者の人数」を確認し、</t>
    </r>
  </si>
  <si>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21"/>
  </si>
  <si>
    <t>サービス種別名</t>
    <rPh sb="4" eb="6">
      <t>シュベツ</t>
    </rPh>
    <rPh sb="6" eb="7">
      <t>メイ</t>
    </rPh>
    <phoneticPr fontId="21"/>
  </si>
  <si>
    <t>3週目</t>
    <rPh sb="1" eb="2">
      <t>シュウ</t>
    </rPh>
    <rPh sb="2" eb="3">
      <t>メ</t>
    </rPh>
    <phoneticPr fontId="21"/>
  </si>
  <si>
    <t>）</t>
  </si>
  <si>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1"/>
  </si>
  <si>
    <r>
      <t xml:space="preserve">(11)
</t>
    </r>
    <r>
      <rPr>
        <sz val="11"/>
        <color auto="1"/>
        <rFont val="HGSｺﾞｼｯｸM"/>
      </rPr>
      <t>週平均
勤務時間数</t>
    </r>
    <rPh sb="6" eb="8">
      <t>ヘイキン</t>
    </rPh>
    <rPh sb="9" eb="11">
      <t>キンム</t>
    </rPh>
    <rPh sb="11" eb="13">
      <t>ジカン</t>
    </rPh>
    <rPh sb="13" eb="14">
      <t>スウ</t>
    </rPh>
    <phoneticPr fontId="21"/>
  </si>
  <si>
    <t>(9)</t>
  </si>
  <si>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1"/>
  </si>
  <si>
    <t>(8) 氏　名</t>
  </si>
  <si>
    <t>(7)
資格</t>
    <rPh sb="4" eb="6">
      <t>シカク</t>
    </rPh>
    <phoneticPr fontId="21"/>
  </si>
  <si>
    <t xml:space="preserve">  ⑤サービスの提供にあたって指示を受けた主冶の医師等との密接な連携を確保するため、特定の事業者に
　　　集中していると認められる場合（当該サービスの算定件数から除外する）
  ⑥サービスの質が高いことによる利用者の希望を勘案した場合等により特定の事業者に集中していると
　　　認められる場合
  ⑦その他、正当な理由と都道府県知事、指定都市及び中核市の市長が認めた場合</t>
  </si>
  <si>
    <t>(6)
勤務
形態</t>
  </si>
  <si>
    <t>介護職員等処遇改善加算</t>
    <rPh sb="0" eb="2">
      <t>カイゴ</t>
    </rPh>
    <rPh sb="2" eb="4">
      <t>ショクイン</t>
    </rPh>
    <rPh sb="4" eb="5">
      <t>トウ</t>
    </rPh>
    <rPh sb="5" eb="7">
      <t>ショグウ</t>
    </rPh>
    <rPh sb="7" eb="9">
      <t>カイゼン</t>
    </rPh>
    <rPh sb="9" eb="11">
      <t>カサン</t>
    </rPh>
    <phoneticPr fontId="21"/>
  </si>
  <si>
    <t>地域密着型サービス</t>
  </si>
  <si>
    <t>④割合（H÷G×100）</t>
    <rPh sb="1" eb="3">
      <t>ワリアイ</t>
    </rPh>
    <phoneticPr fontId="21"/>
  </si>
  <si>
    <t>(5) 
職種</t>
  </si>
  <si>
    <t>No</t>
  </si>
  <si>
    <t>当月の日数</t>
    <rPh sb="0" eb="2">
      <t>トウゲツ</t>
    </rPh>
    <rPh sb="3" eb="5">
      <t>ニッスウ</t>
    </rPh>
    <phoneticPr fontId="21"/>
  </si>
  <si>
    <t>(4) 利用者数（新規の場合は推定数）</t>
  </si>
  <si>
    <t>時間/月</t>
    <rPh sb="0" eb="2">
      <t>ジカン</t>
    </rPh>
    <rPh sb="3" eb="4">
      <t>ツキ</t>
    </rPh>
    <phoneticPr fontId="21"/>
  </si>
  <si>
    <t>時間/週</t>
    <rPh sb="0" eb="2">
      <t>ジカン</t>
    </rPh>
    <rPh sb="3" eb="4">
      <t>シュウ</t>
    </rPh>
    <phoneticPr fontId="2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</si>
  <si>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1"/>
  </si>
  <si>
    <t>予定</t>
  </si>
  <si>
    <t>(2)</t>
  </si>
  <si>
    <t>12月</t>
  </si>
  <si>
    <t>４週</t>
  </si>
  <si>
    <t>(1)</t>
  </si>
  <si>
    <t>(</t>
  </si>
  <si>
    <t>月</t>
    <rPh sb="0" eb="1">
      <t>ゲツ</t>
    </rPh>
    <phoneticPr fontId="21"/>
  </si>
  <si>
    <t>)</t>
  </si>
  <si>
    <t>○○　D子</t>
    <rPh sb="4" eb="5">
      <t>コ</t>
    </rPh>
    <phoneticPr fontId="21"/>
  </si>
  <si>
    <t>○○　C子</t>
    <rPh sb="4" eb="5">
      <t>コ</t>
    </rPh>
    <phoneticPr fontId="21"/>
  </si>
  <si>
    <t>○○　B子</t>
    <rPh sb="4" eb="5">
      <t>コ</t>
    </rPh>
    <phoneticPr fontId="21"/>
  </si>
  <si>
    <r>
      <rPr>
        <sz val="11"/>
        <color auto="1"/>
        <rFont val="DejaVu Sans"/>
      </rPr>
      <t>指定</t>
    </r>
    <r>
      <rPr>
        <sz val="11"/>
        <color auto="1"/>
        <rFont val="HGSｺﾞｼｯｸM"/>
      </rPr>
      <t>(</t>
    </r>
    <r>
      <rPr>
        <sz val="11"/>
        <color auto="1"/>
        <rFont val="DejaVu Sans"/>
      </rPr>
      <t>許可</t>
    </r>
    <r>
      <rPr>
        <sz val="11"/>
        <color auto="1"/>
        <rFont val="HGSｺﾞｼｯｸM"/>
      </rPr>
      <t>)</t>
    </r>
  </si>
  <si>
    <t>○○　A郞</t>
    <rPh sb="4" eb="5">
      <t>ロウ</t>
    </rPh>
    <phoneticPr fontId="21"/>
  </si>
  <si>
    <t>主任介護支援専門員</t>
    <rPh sb="0" eb="2">
      <t>シュニン</t>
    </rPh>
    <rPh sb="2" eb="4">
      <t>カイゴ</t>
    </rPh>
    <rPh sb="4" eb="6">
      <t>シエン</t>
    </rPh>
    <rPh sb="6" eb="9">
      <t>センモンイン</t>
    </rPh>
    <phoneticPr fontId="21"/>
  </si>
  <si>
    <t>④当該サービスを位置付けた居宅サービス計画数
（①と同じ計画数）</t>
    <rPh sb="1" eb="3">
      <t>トウガイ</t>
    </rPh>
    <rPh sb="8" eb="11">
      <t>イチヅ</t>
    </rPh>
    <rPh sb="13" eb="15">
      <t>キョタク</t>
    </rPh>
    <rPh sb="19" eb="21">
      <t>ケイカク</t>
    </rPh>
    <rPh sb="21" eb="22">
      <t>スウ</t>
    </rPh>
    <rPh sb="26" eb="27">
      <t>オナ</t>
    </rPh>
    <rPh sb="28" eb="30">
      <t>ケイカク</t>
    </rPh>
    <rPh sb="30" eb="31">
      <t>スウ</t>
    </rPh>
    <phoneticPr fontId="21"/>
  </si>
  <si>
    <t>厚労　太郎</t>
    <rPh sb="0" eb="2">
      <t>コウロウ</t>
    </rPh>
    <rPh sb="3" eb="5">
      <t>タロウ</t>
    </rPh>
    <phoneticPr fontId="21"/>
  </si>
  <si>
    <t>管理者</t>
    <rPh sb="0" eb="3">
      <t>カンリシャ</t>
    </rPh>
    <phoneticPr fontId="21"/>
  </si>
  <si>
    <t>5月</t>
  </si>
  <si>
    <t xml:space="preserve"> 　　 記入の順序は、職種ごとにまとめてください。</t>
    <rPh sb="4" eb="6">
      <t>キニュウ</t>
    </rPh>
    <rPh sb="7" eb="9">
      <t>ジュンジョ</t>
    </rPh>
    <rPh sb="11" eb="13">
      <t>ショクシュ</t>
    </rPh>
    <phoneticPr fontId="2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</si>
  <si>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</si>
  <si>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</si>
  <si>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1"/>
  </si>
  <si>
    <t>　　　　○ 常勤換算方法とは、非常勤の従業者について「事業所の従業者の勤務延時間数を当該事業所において常勤の従業者が勤務すべき時間数で除することにより、</t>
  </si>
  <si>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21"/>
  </si>
  <si>
    <t>社会福祉主事（3年以上従事）</t>
    <rPh sb="0" eb="2">
      <t>シャカイ</t>
    </rPh>
    <rPh sb="2" eb="4">
      <t>フクシ</t>
    </rPh>
    <rPh sb="4" eb="6">
      <t>シュジ</t>
    </rPh>
    <rPh sb="8" eb="9">
      <t>ネン</t>
    </rPh>
    <rPh sb="9" eb="11">
      <t>イジョウ</t>
    </rPh>
    <rPh sb="11" eb="13">
      <t>ジュウジ</t>
    </rPh>
    <phoneticPr fontId="21"/>
  </si>
  <si>
    <t>　　　 その他、特記事項欄としてもご活用ください。</t>
    <rPh sb="6" eb="7">
      <t>タ</t>
    </rPh>
    <rPh sb="8" eb="10">
      <t>トッキ</t>
    </rPh>
    <rPh sb="10" eb="12">
      <t>ジコウ</t>
    </rPh>
    <rPh sb="12" eb="13">
      <t>ラン</t>
    </rPh>
    <rPh sb="18" eb="20">
      <t>カツヨウ</t>
    </rPh>
    <phoneticPr fontId="21"/>
  </si>
  <si>
    <t>本チェック表＜別紙２＞</t>
    <rPh sb="0" eb="1">
      <t>ホン</t>
    </rPh>
    <rPh sb="5" eb="6">
      <t>オモテ</t>
    </rPh>
    <rPh sb="7" eb="9">
      <t>ベッシ</t>
    </rPh>
    <phoneticPr fontId="2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</si>
  <si>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</si>
  <si>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</si>
  <si>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1"/>
  </si>
  <si>
    <t>　紹介率最高法人の名称</t>
    <rPh sb="6" eb="8">
      <t>ホウジン</t>
    </rPh>
    <rPh sb="9" eb="11">
      <t>メイショウ</t>
    </rPh>
    <phoneticPr fontId="21"/>
  </si>
  <si>
    <t>　　  ※ 指定基準の確認に際しては、４週分の入力で差し支えありません。</t>
  </si>
  <si>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1"/>
  </si>
  <si>
    <t>　(8) 従業者の氏名を記入してください。</t>
    <rPh sb="5" eb="8">
      <t>ジュウギョウシャ</t>
    </rPh>
    <rPh sb="9" eb="11">
      <t>シメイ</t>
    </rPh>
    <rPh sb="12" eb="14">
      <t>キニュウ</t>
    </rPh>
    <phoneticPr fontId="21"/>
  </si>
  <si>
    <r>
      <t xml:space="preserve">       ※選択した資格及び研修に関して、</t>
    </r>
    <r>
      <rPr>
        <b/>
        <u/>
        <sz val="12"/>
        <color auto="1"/>
        <rFont val="HGSｺﾞｼｯｸM"/>
      </rPr>
      <t>必要に応じて、</t>
    </r>
    <r>
      <rPr>
        <b/>
        <sz val="12"/>
        <color auto="1"/>
        <rFont val="HGSｺﾞｼｯｸM"/>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</si>
  <si>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1"/>
  </si>
  <si>
    <t>特別地域加算</t>
    <rPh sb="0" eb="2">
      <t>トクベツ</t>
    </rPh>
    <rPh sb="2" eb="4">
      <t>チイキ</t>
    </rPh>
    <rPh sb="4" eb="6">
      <t>カサン</t>
    </rPh>
    <phoneticPr fontId="21"/>
  </si>
  <si>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</si>
  <si>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</si>
  <si>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1"/>
  </si>
  <si>
    <t>２　適用開始年月日</t>
  </si>
  <si>
    <r>
      <rPr>
        <sz val="11"/>
        <color auto="1"/>
        <rFont val="DejaVu Sans"/>
      </rPr>
      <t>異動</t>
    </r>
    <r>
      <rPr>
        <sz val="11"/>
        <color auto="1"/>
        <rFont val="HGSｺﾞｼｯｸM"/>
      </rPr>
      <t>(</t>
    </r>
    <r>
      <rPr>
        <sz val="11"/>
        <color auto="1"/>
        <rFont val="DejaVu Sans"/>
      </rPr>
      <t>予定</t>
    </r>
    <r>
      <rPr>
        <sz val="11"/>
        <color auto="1"/>
        <rFont val="HGSｺﾞｼｯｸM"/>
      </rPr>
      <t>)</t>
    </r>
  </si>
  <si>
    <t>8月</t>
  </si>
  <si>
    <t>職種名</t>
    <rPh sb="0" eb="2">
      <t>ショクシュ</t>
    </rPh>
    <rPh sb="2" eb="3">
      <t>メイ</t>
    </rPh>
    <phoneticPr fontId="21"/>
  </si>
  <si>
    <t>前々年度の３月から前年度の２月までの間にターミナルケアマネジメント加算を算定した回数がわかる書類</t>
    <rPh sb="0" eb="2">
      <t>ゼンゼン</t>
    </rPh>
    <rPh sb="2" eb="4">
      <t>ネンド</t>
    </rPh>
    <rPh sb="6" eb="7">
      <t>ガツ</t>
    </rPh>
    <rPh sb="9" eb="12">
      <t>ゼンネンド</t>
    </rPh>
    <rPh sb="14" eb="15">
      <t>ガツ</t>
    </rPh>
    <rPh sb="18" eb="19">
      <t>アイダ</t>
    </rPh>
    <rPh sb="33" eb="35">
      <t>カサン</t>
    </rPh>
    <rPh sb="36" eb="38">
      <t>サンテイ</t>
    </rPh>
    <rPh sb="40" eb="42">
      <t>カイスウ</t>
    </rPh>
    <rPh sb="46" eb="48">
      <t>ショルイ</t>
    </rPh>
    <phoneticPr fontId="21"/>
  </si>
  <si>
    <t>⑥割合（Ｆ÷Ｅ×100）</t>
    <rPh sb="1" eb="3">
      <t>ワリアイ</t>
    </rPh>
    <phoneticPr fontId="2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</si>
  <si>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21"/>
  </si>
  <si>
    <t xml:space="preserve">％ </t>
  </si>
  <si>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</si>
  <si>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</si>
  <si>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1"/>
  </si>
  <si>
    <t>・・・直接入力する必要がある箇所です。</t>
    <rPh sb="3" eb="5">
      <t>チョクセツ</t>
    </rPh>
    <rPh sb="5" eb="7">
      <t>ニュウリョク</t>
    </rPh>
    <rPh sb="9" eb="11">
      <t>ヒツヨウ</t>
    </rPh>
    <rPh sb="14" eb="16">
      <t>カショ</t>
    </rPh>
    <phoneticPr fontId="21"/>
  </si>
  <si>
    <t>「異動等の区分」欄には、今回届出を行う事業所・施設について該当する数字に「〇」を記入してください。</t>
  </si>
  <si>
    <t>既に指定等を受けている事業</t>
  </si>
  <si>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1"/>
  </si>
  <si>
    <t>②紹介率最高法人を位置付けた居宅サービス計画数</t>
    <rPh sb="1" eb="3">
      <t>ショウカイ</t>
    </rPh>
    <rPh sb="3" eb="4">
      <t>リツ</t>
    </rPh>
    <rPh sb="4" eb="6">
      <t>サイコウ</t>
    </rPh>
    <phoneticPr fontId="2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</si>
  <si>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</si>
  <si>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1"/>
  </si>
  <si>
    <t>　・「名前」に職種名を入力</t>
    <rPh sb="3" eb="5">
      <t>ナマエ</t>
    </rPh>
    <rPh sb="7" eb="9">
      <t>ショクシュ</t>
    </rPh>
    <rPh sb="9" eb="10">
      <t>メイ</t>
    </rPh>
    <rPh sb="11" eb="13">
      <t>ニュウリョク</t>
    </rPh>
    <phoneticPr fontId="21"/>
  </si>
  <si>
    <t>共　通　事　項
（必ず必要な書類）</t>
    <rPh sb="0" eb="1">
      <t>トモ</t>
    </rPh>
    <rPh sb="2" eb="3">
      <t>ツウ</t>
    </rPh>
    <rPh sb="4" eb="5">
      <t>コト</t>
    </rPh>
    <rPh sb="6" eb="7">
      <t>コウ</t>
    </rPh>
    <rPh sb="9" eb="10">
      <t>カナラ</t>
    </rPh>
    <rPh sb="11" eb="13">
      <t>ヒツヨウ</t>
    </rPh>
    <rPh sb="14" eb="16">
      <t>ショルイ</t>
    </rPh>
    <phoneticPr fontId="21"/>
  </si>
  <si>
    <t>　・「数式」タブ　⇒　「名前の定義」を選択</t>
    <rPh sb="3" eb="5">
      <t>スウシキ</t>
    </rPh>
    <rPh sb="12" eb="14">
      <t>ナマエ</t>
    </rPh>
    <rPh sb="15" eb="17">
      <t>テイギ</t>
    </rPh>
    <rPh sb="19" eb="21">
      <t>センタク</t>
    </rPh>
    <phoneticPr fontId="21"/>
  </si>
  <si>
    <t>「主たる事業所の所在地以外の場所で一部実施する場合の出張所等の所在地」について、複数の出張所等を有する場合は、</t>
  </si>
  <si>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</si>
  <si>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1"/>
  </si>
  <si>
    <t>　行が足りない場合は、適宜追加してください。</t>
    <rPh sb="1" eb="2">
      <t>ギョウ</t>
    </rPh>
    <rPh sb="3" eb="4">
      <t>タ</t>
    </rPh>
    <rPh sb="7" eb="9">
      <t>バアイ</t>
    </rPh>
    <rPh sb="11" eb="13">
      <t>テキギ</t>
    </rPh>
    <rPh sb="13" eb="15">
      <t>ツイカ</t>
    </rPh>
    <phoneticPr fontId="21"/>
  </si>
  <si>
    <t>認知症対応型通所介護</t>
  </si>
  <si>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1"/>
  </si>
  <si>
    <t>　D列・・・「介護支援専門員」</t>
    <rPh sb="2" eb="3">
      <t>レツ</t>
    </rPh>
    <rPh sb="7" eb="9">
      <t>カイゴ</t>
    </rPh>
    <rPh sb="9" eb="11">
      <t>シエン</t>
    </rPh>
    <rPh sb="11" eb="14">
      <t>センモンイン</t>
    </rPh>
    <phoneticPr fontId="21"/>
  </si>
  <si>
    <t>　C列・・・「管理者」</t>
    <rPh sb="2" eb="3">
      <t>レツ</t>
    </rPh>
    <rPh sb="7" eb="10">
      <t>カンリシャ</t>
    </rPh>
    <phoneticPr fontId="21"/>
  </si>
  <si>
    <t>　15行目・・・「職種」</t>
    <rPh sb="3" eb="5">
      <t>ギョウメ</t>
    </rPh>
    <rPh sb="9" eb="11">
      <t>ショクシュ</t>
    </rPh>
    <phoneticPr fontId="21"/>
  </si>
  <si>
    <t>※ INDIRECT関数使用のため、以下のとおりセルに「名前の定義」をしています。</t>
    <rPh sb="10" eb="12">
      <t>カンスウ</t>
    </rPh>
    <rPh sb="12" eb="14">
      <t>シヨウ</t>
    </rPh>
    <rPh sb="18" eb="20">
      <t>イカ</t>
    </rPh>
    <rPh sb="28" eb="30">
      <t>ナマエ</t>
    </rPh>
    <rPh sb="31" eb="33">
      <t>テイギ</t>
    </rPh>
    <phoneticPr fontId="21"/>
  </si>
  <si>
    <t>定期巡回・随時対応型訪問介護看護</t>
  </si>
  <si>
    <t>ー</t>
  </si>
  <si>
    <t>保健師</t>
    <rPh sb="0" eb="3">
      <t>ホケンシ</t>
    </rPh>
    <phoneticPr fontId="21"/>
  </si>
  <si>
    <t>加算算定開始する月の分を予定で記載し、算定開始する月の分のみを添付</t>
  </si>
  <si>
    <t>２．職種名・資格名称</t>
    <rPh sb="2" eb="4">
      <t>ショクシュ</t>
    </rPh>
    <rPh sb="4" eb="5">
      <t>メイ</t>
    </rPh>
    <rPh sb="6" eb="8">
      <t>シカク</t>
    </rPh>
    <rPh sb="8" eb="10">
      <t>メイショウ</t>
    </rPh>
    <phoneticPr fontId="21"/>
  </si>
  <si>
    <t>加算
追加
・
加算
削除</t>
    <rPh sb="0" eb="2">
      <t>カサン</t>
    </rPh>
    <rPh sb="3" eb="5">
      <t>ツイカ</t>
    </rPh>
    <rPh sb="8" eb="10">
      <t>カサン</t>
    </rPh>
    <rPh sb="11" eb="13">
      <t>サクジョ</t>
    </rPh>
    <phoneticPr fontId="21"/>
  </si>
  <si>
    <t>介護予防支援</t>
    <rPh sb="0" eb="2">
      <t>カイゴ</t>
    </rPh>
    <rPh sb="2" eb="4">
      <t>ヨボウ</t>
    </rPh>
    <rPh sb="4" eb="6">
      <t>シエン</t>
    </rPh>
    <phoneticPr fontId="21"/>
  </si>
  <si>
    <t>このことについて、関係書類を添えて次のとおり届出します。</t>
  </si>
  <si>
    <t>１．サービス種別</t>
    <rPh sb="6" eb="8">
      <t>シュベツ</t>
    </rPh>
    <phoneticPr fontId="21"/>
  </si>
  <si>
    <t>中山間地域等における小規模事業所加算（地域に関する状況）</t>
    <rPh sb="0" eb="1">
      <t>ナカ</t>
    </rPh>
    <rPh sb="1" eb="3">
      <t>ヤマアイ</t>
    </rPh>
    <rPh sb="3" eb="6">
      <t>チイキナド</t>
    </rPh>
    <rPh sb="10" eb="13">
      <t>ショウキボ</t>
    </rPh>
    <rPh sb="13" eb="16">
      <t>ジギョウショ</t>
    </rPh>
    <rPh sb="16" eb="18">
      <t>カサン</t>
    </rPh>
    <rPh sb="19" eb="21">
      <t>チイキ</t>
    </rPh>
    <rPh sb="22" eb="23">
      <t>カン</t>
    </rPh>
    <rPh sb="25" eb="27">
      <t>ジョウキョウ</t>
    </rPh>
    <phoneticPr fontId="21"/>
  </si>
  <si>
    <t>特定事業所医療介護連携加算</t>
  </si>
  <si>
    <t>任意の様式で可。但し、実施日、内容、参加者等がわかるもの。</t>
    <rPh sb="0" eb="2">
      <t>ニンイ</t>
    </rPh>
    <rPh sb="3" eb="5">
      <t>ヨウシキ</t>
    </rPh>
    <rPh sb="6" eb="7">
      <t>カ</t>
    </rPh>
    <rPh sb="8" eb="9">
      <t>タダ</t>
    </rPh>
    <rPh sb="11" eb="14">
      <t>ジッシビ</t>
    </rPh>
    <rPh sb="15" eb="17">
      <t>ナイヨウ</t>
    </rPh>
    <rPh sb="18" eb="21">
      <t>サンカシャ</t>
    </rPh>
    <rPh sb="21" eb="22">
      <t>トウ</t>
    </rPh>
    <phoneticPr fontId="21"/>
  </si>
  <si>
    <t>介護支援専門員実務研修実習受入協力事業所登録決定通知書の写し</t>
    <rPh sb="0" eb="2">
      <t>カイゴ</t>
    </rPh>
    <rPh sb="2" eb="4">
      <t>シエン</t>
    </rPh>
    <rPh sb="4" eb="7">
      <t>センモンイン</t>
    </rPh>
    <rPh sb="7" eb="9">
      <t>ジツム</t>
    </rPh>
    <rPh sb="9" eb="11">
      <t>ケンシュウ</t>
    </rPh>
    <rPh sb="11" eb="13">
      <t>ジッシュウ</t>
    </rPh>
    <rPh sb="13" eb="15">
      <t>ウケイレ</t>
    </rPh>
    <rPh sb="15" eb="17">
      <t>キョウリョク</t>
    </rPh>
    <rPh sb="17" eb="20">
      <t>ジギョウショ</t>
    </rPh>
    <rPh sb="20" eb="22">
      <t>トウロク</t>
    </rPh>
    <rPh sb="22" eb="24">
      <t>ケッテイ</t>
    </rPh>
    <rPh sb="24" eb="27">
      <t>ツウチショ</t>
    </rPh>
    <rPh sb="28" eb="29">
      <t>ウツ</t>
    </rPh>
    <phoneticPr fontId="21"/>
  </si>
  <si>
    <t>名   称</t>
  </si>
  <si>
    <t>1月</t>
  </si>
  <si>
    <t>任意の様式で可。但し、議事録など実施日、内容、参加者等がわかるもの。</t>
    <rPh sb="0" eb="2">
      <t>ニンイ</t>
    </rPh>
    <rPh sb="3" eb="5">
      <t>ヨウシキ</t>
    </rPh>
    <rPh sb="6" eb="7">
      <t>カ</t>
    </rPh>
    <rPh sb="8" eb="9">
      <t>タダ</t>
    </rPh>
    <rPh sb="16" eb="19">
      <t>ジッシビ</t>
    </rPh>
    <rPh sb="20" eb="22">
      <t>ナイヨウ</t>
    </rPh>
    <rPh sb="23" eb="26">
      <t>サンカシャ</t>
    </rPh>
    <rPh sb="26" eb="27">
      <t>トウ</t>
    </rPh>
    <phoneticPr fontId="21"/>
  </si>
  <si>
    <t>　　備考　　「適用条件」欄には、当該割引率が適用される時間帯、曜日、日時について具体的に記載してください。</t>
  </si>
  <si>
    <t>介護支援専門員に対する研修計画書（案でも可）又は研修記録</t>
    <rPh sb="0" eb="7">
      <t>カイゴ</t>
    </rPh>
    <rPh sb="8" eb="9">
      <t>タイ</t>
    </rPh>
    <rPh sb="11" eb="13">
      <t>ケンシュウ</t>
    </rPh>
    <rPh sb="13" eb="16">
      <t>ケイカクショ</t>
    </rPh>
    <rPh sb="17" eb="18">
      <t>アン</t>
    </rPh>
    <rPh sb="20" eb="21">
      <t>カ</t>
    </rPh>
    <rPh sb="22" eb="23">
      <t>マタ</t>
    </rPh>
    <rPh sb="24" eb="26">
      <t>ケンシュウ</t>
    </rPh>
    <rPh sb="26" eb="28">
      <t>キロク</t>
    </rPh>
    <phoneticPr fontId="21"/>
  </si>
  <si>
    <t>・４月～９月の算定開始の場合
　前年度後期の判定記録
・１０月～３月の算定開始の場合
　当該年度の前期の判定記録</t>
    <rPh sb="2" eb="3">
      <t>ガツ</t>
    </rPh>
    <rPh sb="5" eb="6">
      <t>ガツ</t>
    </rPh>
    <rPh sb="7" eb="9">
      <t>サンテイ</t>
    </rPh>
    <rPh sb="9" eb="11">
      <t>カイシ</t>
    </rPh>
    <rPh sb="12" eb="14">
      <t>バアイ</t>
    </rPh>
    <rPh sb="16" eb="19">
      <t>ゼンネンド</t>
    </rPh>
    <rPh sb="19" eb="20">
      <t>ゴ</t>
    </rPh>
    <rPh sb="20" eb="21">
      <t>キ</t>
    </rPh>
    <rPh sb="22" eb="24">
      <t>ハンテイ</t>
    </rPh>
    <rPh sb="24" eb="26">
      <t>キロク</t>
    </rPh>
    <rPh sb="30" eb="31">
      <t>ガツ</t>
    </rPh>
    <rPh sb="33" eb="34">
      <t>ガツ</t>
    </rPh>
    <rPh sb="35" eb="37">
      <t>サンテイ</t>
    </rPh>
    <rPh sb="37" eb="39">
      <t>カイシ</t>
    </rPh>
    <rPh sb="40" eb="42">
      <t>バアイ</t>
    </rPh>
    <rPh sb="44" eb="46">
      <t>トウガイ</t>
    </rPh>
    <rPh sb="46" eb="48">
      <t>ネンド</t>
    </rPh>
    <rPh sb="49" eb="51">
      <t>ゼンキ</t>
    </rPh>
    <rPh sb="52" eb="54">
      <t>ハンテイ</t>
    </rPh>
    <rPh sb="54" eb="56">
      <t>キロク</t>
    </rPh>
    <phoneticPr fontId="21"/>
  </si>
  <si>
    <t>居宅介護支援における特定事業所集中減算
（提出用 兼 保存用）　＜参考様式１及び参考様式２＞
（参考様式２は正当な理由⑤～⑦に該当する場合に提出 ）</t>
    <rPh sb="21" eb="23">
      <t>テイシュツ</t>
    </rPh>
    <rPh sb="23" eb="24">
      <t>ヨウ</t>
    </rPh>
    <rPh sb="25" eb="26">
      <t>ケン</t>
    </rPh>
    <rPh sb="27" eb="29">
      <t>ホゾン</t>
    </rPh>
    <rPh sb="29" eb="30">
      <t>ヨウ</t>
    </rPh>
    <rPh sb="33" eb="37">
      <t>サンコウヨウシキ</t>
    </rPh>
    <rPh sb="38" eb="39">
      <t>オヨ</t>
    </rPh>
    <rPh sb="40" eb="44">
      <t>サンコウヨウシキ</t>
    </rPh>
    <rPh sb="48" eb="52">
      <t>サンコウヨウシキ</t>
    </rPh>
    <rPh sb="54" eb="56">
      <t>セイトウ</t>
    </rPh>
    <rPh sb="57" eb="59">
      <t>リユウ</t>
    </rPh>
    <rPh sb="63" eb="65">
      <t>ガイトウ</t>
    </rPh>
    <rPh sb="67" eb="69">
      <t>バアイ</t>
    </rPh>
    <rPh sb="70" eb="72">
      <t>テイシュツ</t>
    </rPh>
    <phoneticPr fontId="21"/>
  </si>
  <si>
    <t>地域密着型介護老人福祉施設入所者生活介護</t>
  </si>
  <si>
    <t>変更後の運営規程又は新旧対照表</t>
    <rPh sb="0" eb="2">
      <t>ヘンコウ</t>
    </rPh>
    <rPh sb="2" eb="3">
      <t>ゴ</t>
    </rPh>
    <rPh sb="4" eb="6">
      <t>ウンエイ</t>
    </rPh>
    <rPh sb="6" eb="8">
      <t>キテイ</t>
    </rPh>
    <rPh sb="8" eb="9">
      <t>マタ</t>
    </rPh>
    <rPh sb="10" eb="12">
      <t>シンキュウ</t>
    </rPh>
    <rPh sb="12" eb="15">
      <t>タイショウヒョウ</t>
    </rPh>
    <phoneticPr fontId="21"/>
  </si>
  <si>
    <t>※</t>
  </si>
  <si>
    <t>運営規程</t>
    <rPh sb="0" eb="2">
      <t>ウンエイ</t>
    </rPh>
    <rPh sb="2" eb="4">
      <t>キテイ</t>
    </rPh>
    <phoneticPr fontId="21"/>
  </si>
  <si>
    <t>添　付　書　類</t>
    <rPh sb="0" eb="1">
      <t>ソウ</t>
    </rPh>
    <rPh sb="2" eb="3">
      <t>ヅケ</t>
    </rPh>
    <rPh sb="4" eb="5">
      <t>ショ</t>
    </rPh>
    <rPh sb="6" eb="7">
      <t>タグイ</t>
    </rPh>
    <phoneticPr fontId="21"/>
  </si>
  <si>
    <t>　【正当な理由⑤に該当する場合】</t>
    <rPh sb="2" eb="4">
      <t>セイトウ</t>
    </rPh>
    <rPh sb="5" eb="7">
      <t>リユウ</t>
    </rPh>
    <rPh sb="9" eb="11">
      <t>ガイトウ</t>
    </rPh>
    <rPh sb="13" eb="15">
      <t>バアイ</t>
    </rPh>
    <phoneticPr fontId="53"/>
  </si>
  <si>
    <t>届出事項</t>
    <rPh sb="0" eb="2">
      <t>トドケデ</t>
    </rPh>
    <rPh sb="2" eb="4">
      <t>ジコウ</t>
    </rPh>
    <phoneticPr fontId="21"/>
  </si>
  <si>
    <t>※　加算が算定されなくなる場合、欠員が解消される場合等についても同様に届け出てください。</t>
    <rPh sb="2" eb="4">
      <t>カサン</t>
    </rPh>
    <rPh sb="5" eb="7">
      <t>サンテイ</t>
    </rPh>
    <rPh sb="13" eb="15">
      <t>バアイ</t>
    </rPh>
    <rPh sb="16" eb="18">
      <t>ケツイン</t>
    </rPh>
    <rPh sb="19" eb="21">
      <t>カイショウ</t>
    </rPh>
    <rPh sb="24" eb="26">
      <t>バアイ</t>
    </rPh>
    <rPh sb="26" eb="27">
      <t>トウ</t>
    </rPh>
    <rPh sb="32" eb="34">
      <t>ドウヨウ</t>
    </rPh>
    <rPh sb="35" eb="36">
      <t>トド</t>
    </rPh>
    <rPh sb="37" eb="38">
      <t>デ</t>
    </rPh>
    <phoneticPr fontId="21"/>
  </si>
  <si>
    <t>計</t>
    <rPh sb="0" eb="1">
      <t>ケイ</t>
    </rPh>
    <phoneticPr fontId="21"/>
  </si>
  <si>
    <t>備考</t>
  </si>
  <si>
    <t>Ｃ</t>
  </si>
  <si>
    <t>番号</t>
    <rPh sb="0" eb="2">
      <t>バンゴウ</t>
    </rPh>
    <phoneticPr fontId="21"/>
  </si>
  <si>
    <r>
      <t>⑤80％を超えている場合の理由（</t>
    </r>
    <r>
      <rPr>
        <sz val="9"/>
        <color auto="1"/>
        <rFont val="ＭＳ ゴシック"/>
      </rPr>
      <t>「正当な理由」の場合は、右記の該当番号を記入すること</t>
    </r>
    <r>
      <rPr>
        <sz val="11"/>
        <color auto="1"/>
        <rFont val="ＭＳ ゴシック"/>
      </rPr>
      <t>)</t>
    </r>
    <rPh sb="24" eb="26">
      <t>バアイ</t>
    </rPh>
    <rPh sb="28" eb="30">
      <t>ウキ</t>
    </rPh>
    <phoneticPr fontId="21"/>
  </si>
  <si>
    <t>変　更　前</t>
  </si>
  <si>
    <t>　　　　　　　　　事業所名２</t>
    <rPh sb="9" eb="12">
      <t>ジギョウショ</t>
    </rPh>
    <rPh sb="12" eb="13">
      <t>ナ</t>
    </rPh>
    <phoneticPr fontId="21"/>
  </si>
  <si>
    <t>　　　　　　　　　住所</t>
    <rPh sb="9" eb="11">
      <t>ジュウショ</t>
    </rPh>
    <phoneticPr fontId="21"/>
  </si>
  <si>
    <t>H</t>
  </si>
  <si>
    <t>③紹介率最高法人を位置付けた居宅サービス計画数</t>
    <rPh sb="1" eb="3">
      <t>ショウカイ</t>
    </rPh>
    <rPh sb="3" eb="4">
      <t>リツ</t>
    </rPh>
    <rPh sb="4" eb="6">
      <t>サイコウ</t>
    </rPh>
    <phoneticPr fontId="21"/>
  </si>
  <si>
    <t>G</t>
  </si>
  <si>
    <t>福祉用具貸与</t>
    <rPh sb="0" eb="2">
      <t>フクシ</t>
    </rPh>
    <rPh sb="2" eb="4">
      <t>ヨウグ</t>
    </rPh>
    <rPh sb="4" eb="6">
      <t>タイヨ</t>
    </rPh>
    <phoneticPr fontId="21"/>
  </si>
  <si>
    <t>サービス名</t>
    <rPh sb="4" eb="5">
      <t>メイ</t>
    </rPh>
    <phoneticPr fontId="53"/>
  </si>
  <si>
    <t>地域密着型通所介護</t>
    <rPh sb="0" eb="2">
      <t>チイキ</t>
    </rPh>
    <rPh sb="2" eb="5">
      <t>ミッチャクガタ</t>
    </rPh>
    <rPh sb="5" eb="7">
      <t>ツウショ</t>
    </rPh>
    <rPh sb="7" eb="9">
      <t>カイゴ</t>
    </rPh>
    <phoneticPr fontId="53"/>
  </si>
  <si>
    <t>7月</t>
  </si>
  <si>
    <t>通所介護</t>
    <rPh sb="0" eb="4">
      <t>ツウショカイゴ</t>
    </rPh>
    <phoneticPr fontId="21"/>
  </si>
  <si>
    <t>④割合（B÷A×100）</t>
    <rPh sb="1" eb="3">
      <t>ワリアイ</t>
    </rPh>
    <phoneticPr fontId="21"/>
  </si>
  <si>
    <r>
      <rPr>
        <sz val="11"/>
        <color auto="1"/>
        <rFont val="DejaVu Sans"/>
      </rPr>
      <t>　</t>
    </r>
    <r>
      <rPr>
        <sz val="11"/>
        <color auto="1"/>
        <rFont val="HGSｺﾞｼｯｸM"/>
      </rPr>
      <t>(</t>
    </r>
    <r>
      <rPr>
        <sz val="11"/>
        <color auto="1"/>
        <rFont val="DejaVu Sans"/>
      </rPr>
      <t>ビルの名称等</t>
    </r>
    <r>
      <rPr>
        <sz val="11"/>
        <color auto="1"/>
        <rFont val="HGSｺﾞｼｯｸM"/>
      </rPr>
      <t>)</t>
    </r>
  </si>
  <si>
    <t>Ｆ</t>
  </si>
  <si>
    <t>　</t>
  </si>
  <si>
    <t>事業所番号</t>
  </si>
  <si>
    <t>訪問介護</t>
    <rPh sb="0" eb="2">
      <t>ホウモン</t>
    </rPh>
    <rPh sb="2" eb="4">
      <t>カイゴ</t>
    </rPh>
    <phoneticPr fontId="21"/>
  </si>
  <si>
    <t>①居宅サービス計画の総数</t>
    <rPh sb="1" eb="3">
      <t>キョタク</t>
    </rPh>
    <rPh sb="7" eb="9">
      <t>ケイカク</t>
    </rPh>
    <rPh sb="10" eb="12">
      <t>ソウスウ</t>
    </rPh>
    <phoneticPr fontId="21"/>
  </si>
  <si>
    <t>2月</t>
  </si>
  <si>
    <t>11月</t>
  </si>
  <si>
    <t>２　居宅介護支援事業者</t>
    <rPh sb="2" eb="4">
      <t>キョタク</t>
    </rPh>
    <rPh sb="4" eb="6">
      <t>カイゴ</t>
    </rPh>
    <rPh sb="6" eb="8">
      <t>シエン</t>
    </rPh>
    <rPh sb="8" eb="11">
      <t>ジギョウシャ</t>
    </rPh>
    <phoneticPr fontId="21"/>
  </si>
  <si>
    <t>10月</t>
  </si>
  <si>
    <t>9月</t>
    <rPh sb="1" eb="2">
      <t>ガツ</t>
    </rPh>
    <phoneticPr fontId="21"/>
  </si>
  <si>
    <t>後期</t>
    <rPh sb="0" eb="2">
      <t>コウキ</t>
    </rPh>
    <phoneticPr fontId="21"/>
  </si>
  <si>
    <t>実施
事業</t>
  </si>
  <si>
    <t>6月</t>
  </si>
  <si>
    <t>4月</t>
  </si>
  <si>
    <t>3月</t>
    <rPh sb="1" eb="2">
      <t>ガツ</t>
    </rPh>
    <phoneticPr fontId="21"/>
  </si>
  <si>
    <t>前期</t>
    <rPh sb="0" eb="2">
      <t>ゼンキ</t>
    </rPh>
    <phoneticPr fontId="21"/>
  </si>
  <si>
    <t>　事業所名</t>
    <rPh sb="1" eb="4">
      <t>ジギョウショ</t>
    </rPh>
    <rPh sb="4" eb="5">
      <t>メイ</t>
    </rPh>
    <phoneticPr fontId="21"/>
  </si>
  <si>
    <t>　事業所番号</t>
    <rPh sb="1" eb="4">
      <t>ジギョウショ</t>
    </rPh>
    <rPh sb="4" eb="6">
      <t>バンゴウ</t>
    </rPh>
    <phoneticPr fontId="21"/>
  </si>
  <si>
    <t>同一所在地において行う　　　　　　　　　　　　　　　事業等の種類</t>
  </si>
  <si>
    <t>居宅介護支援における特定事業所集中減算       （　提出用　兼　保存用　）</t>
    <rPh sb="0" eb="2">
      <t>キョタク</t>
    </rPh>
    <rPh sb="2" eb="4">
      <t>カイゴ</t>
    </rPh>
    <rPh sb="4" eb="6">
      <t>シエン</t>
    </rPh>
    <rPh sb="10" eb="12">
      <t>トクテイ</t>
    </rPh>
    <rPh sb="12" eb="15">
      <t>ジギョウショ</t>
    </rPh>
    <rPh sb="15" eb="17">
      <t>シュウチュウ</t>
    </rPh>
    <rPh sb="17" eb="19">
      <t>ゲンサン</t>
    </rPh>
    <rPh sb="28" eb="30">
      <t>テイシュツ</t>
    </rPh>
    <rPh sb="30" eb="31">
      <t>ヨウ</t>
    </rPh>
    <rPh sb="32" eb="33">
      <t>ケン</t>
    </rPh>
    <rPh sb="34" eb="37">
      <t>ホゾンヨウ</t>
    </rPh>
    <phoneticPr fontId="21"/>
  </si>
  <si>
    <t>①当該サービスを位置付けた居宅サービス計画数</t>
    <rPh sb="1" eb="3">
      <t>トウガイ</t>
    </rPh>
    <rPh sb="8" eb="11">
      <t>イチヅ</t>
    </rPh>
    <rPh sb="13" eb="15">
      <t>キョタク</t>
    </rPh>
    <rPh sb="19" eb="21">
      <t>ケイカク</t>
    </rPh>
    <rPh sb="21" eb="22">
      <t>スウ</t>
    </rPh>
    <phoneticPr fontId="21"/>
  </si>
  <si>
    <t>⑥割合（Ｄ÷Ｃ×100）</t>
    <rPh sb="1" eb="3">
      <t>ワリアイ</t>
    </rPh>
    <phoneticPr fontId="21"/>
  </si>
  <si>
    <t>⑤正当な理由を除外し、紹介率最高法人を位置付けた居宅サービス計画数　（②-③をしたもの）</t>
    <rPh sb="11" eb="13">
      <t>ショウカイ</t>
    </rPh>
    <rPh sb="13" eb="14">
      <t>リツ</t>
    </rPh>
    <rPh sb="14" eb="16">
      <t>サイコウ</t>
    </rPh>
    <phoneticPr fontId="21"/>
  </si>
  <si>
    <t>③正当な理由⑤に該当する計画数</t>
  </si>
  <si>
    <t>⑥割合（B÷A×100）</t>
    <rPh sb="1" eb="3">
      <t>ワリアイ</t>
    </rPh>
    <phoneticPr fontId="21"/>
  </si>
  <si>
    <t>　　　　　　　　　　</t>
  </si>
  <si>
    <t xml:space="preserve">　居宅介護支援における特定事業所集中減算　（下記の正当な理由⑤、⑥、⑦を除外して再計算したもの）　　　　　　 </t>
    <rPh sb="1" eb="3">
      <t>キョタク</t>
    </rPh>
    <rPh sb="3" eb="5">
      <t>カイゴ</t>
    </rPh>
    <rPh sb="5" eb="7">
      <t>シエン</t>
    </rPh>
    <rPh sb="11" eb="13">
      <t>トクテイ</t>
    </rPh>
    <rPh sb="13" eb="16">
      <t>ジギョウショ</t>
    </rPh>
    <rPh sb="16" eb="18">
      <t>シュウチュウ</t>
    </rPh>
    <rPh sb="18" eb="20">
      <t>ゲンサン</t>
    </rPh>
    <phoneticPr fontId="21"/>
  </si>
  <si>
    <t>指定事業者による介護予防・日常生活支援総合事業費の割引に係る割引率の設定について</t>
  </si>
  <si>
    <t>　【正当な理由⑥、⑦に該当する場合】</t>
    <rPh sb="2" eb="4">
      <t>セイトウ</t>
    </rPh>
    <rPh sb="5" eb="7">
      <t>リユウ</t>
    </rPh>
    <rPh sb="11" eb="13">
      <t>ガイトウ</t>
    </rPh>
    <rPh sb="15" eb="17">
      <t>バアイ</t>
    </rPh>
    <phoneticPr fontId="53"/>
  </si>
  <si>
    <t>③正当な理由（⑥、⑦）に該当する計画数</t>
  </si>
  <si>
    <t>④正当な理由を除外し、当該サービスを位置付けた居宅サービス計画数（①-③をしたもの）</t>
    <rPh sb="1" eb="3">
      <t>セイトウ</t>
    </rPh>
    <rPh sb="4" eb="6">
      <t>リユウ</t>
    </rPh>
    <rPh sb="7" eb="9">
      <t>ジョガイ</t>
    </rPh>
    <rPh sb="11" eb="13">
      <t>トウガイ</t>
    </rPh>
    <rPh sb="18" eb="21">
      <t>イチヅ</t>
    </rPh>
    <rPh sb="23" eb="25">
      <t>キョタク</t>
    </rPh>
    <rPh sb="29" eb="31">
      <t>ケイカク</t>
    </rPh>
    <rPh sb="31" eb="32">
      <t>スウ</t>
    </rPh>
    <phoneticPr fontId="21"/>
  </si>
  <si>
    <r>
      <rPr>
        <sz val="11"/>
        <color auto="1"/>
        <rFont val="HGSｺﾞｼｯｸM"/>
      </rPr>
      <t xml:space="preserve">1 </t>
    </r>
    <r>
      <rPr>
        <sz val="11"/>
        <color auto="1"/>
        <rFont val="DejaVu Sans"/>
      </rPr>
      <t>新規　</t>
    </r>
    <r>
      <rPr>
        <sz val="11"/>
        <color auto="1"/>
        <rFont val="HGSｺﾞｼｯｸM"/>
      </rPr>
      <t xml:space="preserve">2 </t>
    </r>
    <r>
      <rPr>
        <sz val="11"/>
        <color auto="1"/>
        <rFont val="DejaVu Sans"/>
      </rPr>
      <t>変更　</t>
    </r>
    <r>
      <rPr>
        <sz val="11"/>
        <color auto="1"/>
        <rFont val="HGSｺﾞｼｯｸM"/>
      </rPr>
      <t xml:space="preserve">3 </t>
    </r>
    <r>
      <rPr>
        <sz val="11"/>
        <color auto="1"/>
        <rFont val="DejaVu Sans"/>
      </rPr>
      <t>終了</t>
    </r>
  </si>
  <si>
    <t>ケアプランデータ連携システムの活用及び事務職員の配置の体制</t>
    <rPh sb="8" eb="10">
      <t>レンケイ</t>
    </rPh>
    <rPh sb="15" eb="17">
      <t>カツヨウ</t>
    </rPh>
    <rPh sb="17" eb="18">
      <t>オヨ</t>
    </rPh>
    <rPh sb="19" eb="23">
      <t>ジムショクイン</t>
    </rPh>
    <rPh sb="24" eb="26">
      <t>ハイチ</t>
    </rPh>
    <rPh sb="27" eb="29">
      <t>タイセイ</t>
    </rPh>
    <phoneticPr fontId="53"/>
  </si>
  <si>
    <t>他の法人が運営する指定居宅介護支援事業者と共同で事例検討会、研修会等を実施している記録又は計画書</t>
    <rPh sb="0" eb="1">
      <t>ホカ</t>
    </rPh>
    <rPh sb="2" eb="4">
      <t>ホウジン</t>
    </rPh>
    <rPh sb="5" eb="7">
      <t>ウンエイ</t>
    </rPh>
    <rPh sb="9" eb="11">
      <t>シテイ</t>
    </rPh>
    <rPh sb="11" eb="13">
      <t>キョタク</t>
    </rPh>
    <rPh sb="13" eb="15">
      <t>カイゴ</t>
    </rPh>
    <rPh sb="15" eb="17">
      <t>シエン</t>
    </rPh>
    <rPh sb="17" eb="20">
      <t>ジギョウシャ</t>
    </rPh>
    <rPh sb="21" eb="23">
      <t>キョウドウ</t>
    </rPh>
    <rPh sb="24" eb="26">
      <t>ジレイ</t>
    </rPh>
    <rPh sb="26" eb="29">
      <t>ケントウカイ</t>
    </rPh>
    <rPh sb="30" eb="33">
      <t>ケンシュウカイ</t>
    </rPh>
    <rPh sb="41" eb="43">
      <t>キロク</t>
    </rPh>
    <rPh sb="43" eb="44">
      <t>マタ</t>
    </rPh>
    <rPh sb="45" eb="47">
      <t>ケイカク</t>
    </rPh>
    <rPh sb="47" eb="48">
      <t>ショ</t>
    </rPh>
    <phoneticPr fontId="21"/>
  </si>
  <si>
    <t>介護給付費算定に係る体制等に関する変更に伴い、改正したもの。介護の内容・利用料金の変更等について記載が必要。</t>
    <rPh sb="0" eb="2">
      <t>カイゴ</t>
    </rPh>
    <rPh sb="2" eb="5">
      <t>キュウフヒ</t>
    </rPh>
    <rPh sb="5" eb="7">
      <t>サンテイ</t>
    </rPh>
    <rPh sb="8" eb="9">
      <t>カカ</t>
    </rPh>
    <rPh sb="10" eb="12">
      <t>タイセイ</t>
    </rPh>
    <rPh sb="12" eb="13">
      <t>トウ</t>
    </rPh>
    <rPh sb="14" eb="15">
      <t>カン</t>
    </rPh>
    <rPh sb="17" eb="19">
      <t>ヘンコウ</t>
    </rPh>
    <rPh sb="20" eb="21">
      <t>トモナ</t>
    </rPh>
    <rPh sb="23" eb="25">
      <t>カイセイ</t>
    </rPh>
    <rPh sb="30" eb="32">
      <t>カイゴ</t>
    </rPh>
    <rPh sb="33" eb="35">
      <t>ナイヨウ</t>
    </rPh>
    <rPh sb="36" eb="38">
      <t>リヨウ</t>
    </rPh>
    <rPh sb="38" eb="40">
      <t>リョウキン</t>
    </rPh>
    <rPh sb="41" eb="43">
      <t>ヘンコウ</t>
    </rPh>
    <rPh sb="43" eb="44">
      <t>トウ</t>
    </rPh>
    <rPh sb="48" eb="50">
      <t>キサイ</t>
    </rPh>
    <rPh sb="51" eb="53">
      <t>ヒツヨウ</t>
    </rPh>
    <phoneticPr fontId="21"/>
  </si>
  <si>
    <t>記入者</t>
  </si>
  <si>
    <t>任意の様式で可。ただし、月ごとの連携回数がわかるもの。</t>
    <rPh sb="0" eb="2">
      <t>ニンイ</t>
    </rPh>
    <rPh sb="3" eb="5">
      <t>ヨウシキ</t>
    </rPh>
    <rPh sb="6" eb="7">
      <t>カ</t>
    </rPh>
    <rPh sb="12" eb="13">
      <t>ツキ</t>
    </rPh>
    <rPh sb="16" eb="20">
      <t>レンケイカイスウ</t>
    </rPh>
    <phoneticPr fontId="21"/>
  </si>
  <si>
    <t>特定事業所加算
（Ⅰ）～（Ⅲ）、（A）</t>
    <rPh sb="0" eb="2">
      <t>トクテイ</t>
    </rPh>
    <rPh sb="2" eb="5">
      <t>ジギョウショ</t>
    </rPh>
    <rPh sb="5" eb="7">
      <t>カサン</t>
    </rPh>
    <phoneticPr fontId="21"/>
  </si>
  <si>
    <t>「有限会社」等の別を記入してください。</t>
  </si>
  <si>
    <t>従業者の勤務の体制及び勤務形態一覧表＜標準様式１＞</t>
    <rPh sb="19" eb="21">
      <t>ヒョウジュン</t>
    </rPh>
    <rPh sb="21" eb="23">
      <t>ヨウシキ</t>
    </rPh>
    <phoneticPr fontId="21"/>
  </si>
  <si>
    <r>
      <t>高齢者</t>
    </r>
    <r>
      <rPr>
        <sz val="6"/>
        <color auto="1"/>
        <rFont val="ＭＳ Ｐゴシック"/>
      </rPr>
      <t>※</t>
    </r>
    <r>
      <rPr>
        <sz val="9"/>
        <color auto="1"/>
        <rFont val="ＭＳ Ｐゴシック"/>
      </rPr>
      <t>以外の対象者への支援に関する知識等関する事例検討会、研修等に参加していることが分かる書類（※家族に対する介護等を日常的に行っている児童や、障碍者、生活困窮者、難病患者等）</t>
    </r>
    <rPh sb="0" eb="3">
      <t>コウレイシャ</t>
    </rPh>
    <rPh sb="4" eb="6">
      <t>イガイ</t>
    </rPh>
    <rPh sb="7" eb="10">
      <t>タイショウシャ</t>
    </rPh>
    <rPh sb="12" eb="14">
      <t>シエン</t>
    </rPh>
    <rPh sb="15" eb="16">
      <t>カン</t>
    </rPh>
    <rPh sb="18" eb="21">
      <t>チシキトウ</t>
    </rPh>
    <rPh sb="21" eb="22">
      <t>カン</t>
    </rPh>
    <rPh sb="24" eb="29">
      <t>ジレイケントウカイ</t>
    </rPh>
    <rPh sb="30" eb="32">
      <t>ケンシュウ</t>
    </rPh>
    <rPh sb="32" eb="33">
      <t>トウ</t>
    </rPh>
    <rPh sb="34" eb="36">
      <t>サンカ</t>
    </rPh>
    <rPh sb="43" eb="44">
      <t>ワ</t>
    </rPh>
    <rPh sb="46" eb="48">
      <t>ショルイ</t>
    </rPh>
    <phoneticPr fontId="21"/>
  </si>
  <si>
    <r>
      <rPr>
        <sz val="11"/>
        <color auto="1"/>
        <rFont val="DejaVu Sans"/>
      </rPr>
      <t>　</t>
    </r>
    <r>
      <rPr>
        <sz val="11"/>
        <color auto="1"/>
        <rFont val="HGSｺﾞｼｯｸM"/>
      </rPr>
      <t>(</t>
    </r>
    <r>
      <rPr>
        <sz val="11"/>
        <color auto="1"/>
        <rFont val="DejaVu Sans"/>
      </rPr>
      <t>郵便番号　　―　　　</t>
    </r>
    <r>
      <rPr>
        <sz val="11"/>
        <color auto="1"/>
        <rFont val="HGSｺﾞｼｯｸM"/>
      </rPr>
      <t>)</t>
    </r>
  </si>
  <si>
    <t>介護給付費算定に係る体制等に関する届出書</t>
  </si>
  <si>
    <t>＜地域密着型サービス事業者・地域密着型介護予防サービス事業者用・居宅介護支援事業者・介護予防支援事業者用＞</t>
  </si>
  <si>
    <t>令和</t>
  </si>
  <si>
    <r>
      <rPr>
        <sz val="11"/>
        <color auto="1"/>
        <rFont val="ＭＳ Ｐゴシック"/>
      </rPr>
      <t>大牟田市長　</t>
    </r>
    <r>
      <rPr>
        <sz val="11"/>
        <color auto="1"/>
        <rFont val="DejaVu Sans"/>
      </rPr>
      <t xml:space="preserve">     </t>
    </r>
    <r>
      <rPr>
        <sz val="11"/>
        <color auto="1"/>
        <rFont val="ＭＳ Ｐゴシック"/>
      </rPr>
      <t>　　　</t>
    </r>
    <r>
      <rPr>
        <sz val="11"/>
        <color auto="1"/>
        <rFont val="DejaVu Sans"/>
      </rPr>
      <t xml:space="preserve">     </t>
    </r>
    <r>
      <rPr>
        <sz val="11"/>
        <color auto="1"/>
        <rFont val="ＭＳ Ｐゴシック"/>
      </rPr>
      <t>様</t>
    </r>
    <rPh sb="0" eb="3">
      <t>オオムタ</t>
    </rPh>
    <phoneticPr fontId="21"/>
  </si>
  <si>
    <t>名　　称</t>
  </si>
  <si>
    <r>
      <rPr>
        <sz val="11"/>
        <color auto="1"/>
        <rFont val="HGSｺﾞｼｯｸM"/>
      </rPr>
      <t>FAX</t>
    </r>
    <r>
      <rPr>
        <sz val="11"/>
        <color auto="1"/>
        <rFont val="DejaVu Sans"/>
      </rPr>
      <t>番号</t>
    </r>
  </si>
  <si>
    <t>法人の種別</t>
  </si>
  <si>
    <t>事業所の状況</t>
  </si>
  <si>
    <t>主たる事業所・施設の所在地</t>
  </si>
  <si>
    <t>届出を行う事業所の状況</t>
  </si>
  <si>
    <t>介護予防認知症対応型通所介護</t>
  </si>
  <si>
    <t>異動項目</t>
  </si>
  <si>
    <t>市町村が定める単位の有無</t>
  </si>
  <si>
    <t>年月日</t>
  </si>
  <si>
    <r>
      <rPr>
        <sz val="11"/>
        <color auto="1"/>
        <rFont val="HGSｺﾞｼｯｸM"/>
      </rPr>
      <t>(※</t>
    </r>
    <r>
      <rPr>
        <sz val="11"/>
        <color auto="1"/>
        <rFont val="DejaVu Sans"/>
      </rPr>
      <t>変更の場合</t>
    </r>
    <r>
      <rPr>
        <sz val="11"/>
        <color auto="1"/>
        <rFont val="HGSｺﾞｼｯｸM"/>
      </rPr>
      <t>)</t>
    </r>
  </si>
  <si>
    <t>夜間対応型訪問介護</t>
  </si>
  <si>
    <t>療養通所介護</t>
  </si>
  <si>
    <t>小規模多機能型居宅介護</t>
  </si>
  <si>
    <t>地域密着型特定施設入居者生活介護</t>
  </si>
  <si>
    <t>介護予防認知症対応型共同生活介護</t>
  </si>
  <si>
    <t>「受付番号」欄には記載しないでください。</t>
  </si>
  <si>
    <t>「法人の種別」欄は、申請者が法人である場合に、「社会福祉法人」「医療法人」「社団法人」「財団法人」「株式会社」</t>
  </si>
  <si>
    <t>「実施事業」欄は、該当する欄に「〇」を記入してください。</t>
  </si>
  <si>
    <t>「特記事項」欄には、異動の状況について具体的に記載してください。</t>
  </si>
  <si>
    <t>介護給付費算定に係る体制等に関する届出書　チェック表
（居宅介護支援）</t>
    <rPh sb="0" eb="2">
      <t>カイゴ</t>
    </rPh>
    <rPh sb="2" eb="5">
      <t>キュウフヒ</t>
    </rPh>
    <rPh sb="5" eb="7">
      <t>サンテイ</t>
    </rPh>
    <rPh sb="8" eb="9">
      <t>カカ</t>
    </rPh>
    <rPh sb="10" eb="12">
      <t>タイセイ</t>
    </rPh>
    <rPh sb="12" eb="13">
      <t>トウ</t>
    </rPh>
    <rPh sb="14" eb="15">
      <t>カン</t>
    </rPh>
    <rPh sb="17" eb="20">
      <t>トドケデショ</t>
    </rPh>
    <rPh sb="25" eb="26">
      <t>ヒョウ</t>
    </rPh>
    <rPh sb="28" eb="30">
      <t>キョタク</t>
    </rPh>
    <rPh sb="30" eb="32">
      <t>カイゴ</t>
    </rPh>
    <rPh sb="32" eb="34">
      <t>シエン</t>
    </rPh>
    <phoneticPr fontId="21"/>
  </si>
  <si>
    <t>介護給付費算定に係る体制等状況一覧表＜別紙３＞</t>
  </si>
  <si>
    <t>【特定事業所加算（Ⅰ）～（Ⅲ）】
特定事業所加算（Ⅰ）～（Ⅲ）・特定事業所医療介護連携加算・ターミナルケアマネジメント加算に係る届出書＜別紙４＞ 
【特定事業所加算（Ａ）】
特定事業所加算（Ａ）に係る届出書＜別紙４－２＞</t>
    <rPh sb="1" eb="3">
      <t>トクテイ</t>
    </rPh>
    <rPh sb="3" eb="6">
      <t>ジギョウショ</t>
    </rPh>
    <rPh sb="6" eb="8">
      <t>カサン</t>
    </rPh>
    <rPh sb="17" eb="24">
      <t>トクテイジギョウショカサン</t>
    </rPh>
    <rPh sb="32" eb="34">
      <t>トクテイ</t>
    </rPh>
    <rPh sb="34" eb="37">
      <t>ジギョウショ</t>
    </rPh>
    <rPh sb="37" eb="39">
      <t>イリョウ</t>
    </rPh>
    <rPh sb="39" eb="41">
      <t>カイゴ</t>
    </rPh>
    <rPh sb="41" eb="43">
      <t>レンケイ</t>
    </rPh>
    <rPh sb="43" eb="45">
      <t>カサン</t>
    </rPh>
    <rPh sb="59" eb="61">
      <t>カサン</t>
    </rPh>
    <rPh sb="68" eb="70">
      <t>ベッシ</t>
    </rPh>
    <rPh sb="75" eb="80">
      <t>トクテイジギョウショ</t>
    </rPh>
    <rPh sb="80" eb="82">
      <t>カサン</t>
    </rPh>
    <rPh sb="98" eb="99">
      <t>カカワ</t>
    </rPh>
    <rPh sb="100" eb="103">
      <t>トドケデショ</t>
    </rPh>
    <rPh sb="104" eb="106">
      <t>ベッシ</t>
    </rPh>
    <phoneticPr fontId="21"/>
  </si>
  <si>
    <t>介 護 給 付 費 算 定 に 係 る 体 制 等 状 況 一 覧 表（居宅介護支援）</t>
    <rPh sb="36" eb="38">
      <t>キョタク</t>
    </rPh>
    <rPh sb="38" eb="40">
      <t>カイゴ</t>
    </rPh>
    <rPh sb="40" eb="42">
      <t>シエン</t>
    </rPh>
    <phoneticPr fontId="21"/>
  </si>
  <si>
    <t>特定事業所加算(Ⅰ)～(Ⅲ)・特定事業所医療介護連携加算・ターミナルケアマネジメント加算に係る届出書&lt;別紙４&gt;</t>
  </si>
  <si>
    <t>介護予防支援</t>
  </si>
  <si>
    <t>１　地域包括支援センター</t>
    <rPh sb="2" eb="4">
      <t>チイキ</t>
    </rPh>
    <rPh sb="4" eb="6">
      <t>ホウカツ</t>
    </rPh>
    <rPh sb="6" eb="8">
      <t>シエン</t>
    </rPh>
    <phoneticPr fontId="21"/>
  </si>
  <si>
    <t>サービスの種類</t>
  </si>
  <si>
    <t>割引率</t>
  </si>
  <si>
    <t>事業所・施設名</t>
  </si>
  <si>
    <t>適用条件</t>
  </si>
  <si>
    <r>
      <t>（別紙</t>
    </r>
    <r>
      <rPr>
        <sz val="11"/>
        <color auto="1"/>
        <rFont val="ＭＳ Ｐゴシック"/>
      </rPr>
      <t>５</t>
    </r>
    <r>
      <rPr>
        <sz val="11"/>
        <color auto="1"/>
        <rFont val="DejaVu Sans"/>
      </rPr>
      <t>）</t>
    </r>
  </si>
  <si>
    <t>介護予防ケアマネジメント</t>
    <rPh sb="0" eb="2">
      <t>かいご</t>
    </rPh>
    <rPh sb="2" eb="4">
      <t>よぼう</t>
    </rPh>
    <phoneticPr fontId="21" type="Hiragana"/>
  </si>
  <si>
    <t>指定事業者による介護予防・日常生活支援総合事業費の割引に係る割引率の設定について（別紙５）</t>
  </si>
  <si>
    <t>任意の様式で可。研修記録は既に実施している場合。なお、研修計画又は研修記録は、個人ごとに研修の目標・内容・実施時期・研修期間がわかるもの。</t>
    <rPh sb="0" eb="2">
      <t>ニンイ</t>
    </rPh>
    <rPh sb="3" eb="5">
      <t>ヨウシキ</t>
    </rPh>
    <rPh sb="6" eb="7">
      <t>カ</t>
    </rPh>
    <rPh sb="8" eb="10">
      <t>ケンシュウ</t>
    </rPh>
    <rPh sb="10" eb="12">
      <t>キロク</t>
    </rPh>
    <rPh sb="13" eb="14">
      <t>スデ</t>
    </rPh>
    <rPh sb="15" eb="17">
      <t>ジッシ</t>
    </rPh>
    <rPh sb="21" eb="23">
      <t>バアイ</t>
    </rPh>
    <rPh sb="27" eb="29">
      <t>ケンシュウ</t>
    </rPh>
    <rPh sb="29" eb="31">
      <t>ケイカク</t>
    </rPh>
    <rPh sb="31" eb="32">
      <t>マタ</t>
    </rPh>
    <rPh sb="33" eb="35">
      <t>ケンシュウ</t>
    </rPh>
    <rPh sb="35" eb="37">
      <t>キロク</t>
    </rPh>
    <rPh sb="39" eb="41">
      <t>コジン</t>
    </rPh>
    <rPh sb="44" eb="46">
      <t>ケンシュウ</t>
    </rPh>
    <rPh sb="47" eb="49">
      <t>モクヒョウ</t>
    </rPh>
    <rPh sb="50" eb="52">
      <t>ナイヨウ</t>
    </rPh>
    <rPh sb="53" eb="55">
      <t>ジッシ</t>
    </rPh>
    <rPh sb="55" eb="57">
      <t>ジキ</t>
    </rPh>
    <rPh sb="58" eb="60">
      <t>ケンシュウ</t>
    </rPh>
    <rPh sb="60" eb="62">
      <t>キカン</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</si>
</sst>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0_ "/>
    <numFmt numFmtId="177" formatCode="#,##0.##"/>
    <numFmt numFmtId="178" formatCode="0.0"/>
    <numFmt numFmtId="179" formatCode="#,##0.0&quot;人&quot;"/>
    <numFmt numFmtId="180" formatCode="#,##0.0#"/>
    <numFmt numFmtId="181" formatCode="#,##0.0;[Red]\-#,##0.0"/>
    <numFmt numFmtId="182" formatCode="#,##0&quot;人&quot;"/>
  </numFmts>
  <fonts count="54">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2"/>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8"/>
      <color auto="1"/>
      <name val="ＭＳ 明朝"/>
      <family val="1"/>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2"/>
      <color auto="1"/>
      <name val="DejaVu Sans"/>
      <family val="2"/>
    </font>
    <font>
      <sz val="12"/>
      <color auto="1"/>
      <name val="HGSｺﾞｼｯｸM"/>
      <family val="3"/>
    </font>
    <font>
      <sz val="11"/>
      <color auto="1"/>
      <name val="DejaVu Sans"/>
      <family val="2"/>
    </font>
    <font>
      <sz val="10"/>
      <color auto="1"/>
      <name val="DejaVu Sans"/>
      <family val="2"/>
    </font>
    <font>
      <sz val="9"/>
      <color auto="1"/>
      <name val="ＭＳ Ｐゴシック"/>
      <family val="3"/>
    </font>
    <font>
      <sz val="12"/>
      <color auto="1"/>
      <name val="ＭＳ Ｐゴシック"/>
      <family val="3"/>
    </font>
    <font>
      <sz val="8"/>
      <color auto="1"/>
      <name val="ＭＳ Ｐゴシック"/>
      <family val="3"/>
      <scheme val="minor"/>
    </font>
    <font>
      <sz val="8"/>
      <color rgb="FF0070C0"/>
      <name val="ＭＳ Ｐゴシック"/>
      <family val="3"/>
      <scheme val="minor"/>
    </font>
    <font>
      <sz val="8"/>
      <color auto="1"/>
      <name val="Calibri"/>
      <family val="2"/>
    </font>
    <font>
      <sz val="16"/>
      <color auto="1"/>
      <name val="HGSｺﾞｼｯｸM"/>
      <family val="3"/>
    </font>
    <font>
      <b/>
      <sz val="11"/>
      <color auto="1"/>
      <name val="HGSｺﾞｼｯｸM"/>
      <family val="3"/>
    </font>
    <font>
      <sz val="10"/>
      <color auto="1"/>
      <name val="HGSｺﾞｼｯｸM"/>
      <family val="3"/>
    </font>
    <font>
      <sz val="11"/>
      <color auto="1"/>
      <name val="ＭＳ Ｐ明朝"/>
      <family val="1"/>
    </font>
    <font>
      <sz val="9"/>
      <color auto="1"/>
      <name val="DejaVu Sans"/>
      <family val="2"/>
    </font>
    <font>
      <sz val="11"/>
      <color auto="1"/>
      <name val="ＭＳ 明朝"/>
      <family val="1"/>
    </font>
    <font>
      <sz val="11"/>
      <color auto="1"/>
      <name val="ＭＳ ゴシック"/>
      <family val="3"/>
    </font>
    <font>
      <sz val="10"/>
      <color auto="1"/>
      <name val="ＭＳ ゴシック"/>
      <family val="3"/>
    </font>
    <font>
      <sz val="12"/>
      <color auto="1"/>
      <name val="ＭＳ ゴシック"/>
      <family val="3"/>
    </font>
    <font>
      <sz val="9"/>
      <color auto="1"/>
      <name val="ＭＳ ゴシック"/>
      <family val="3"/>
    </font>
    <font>
      <sz val="10"/>
      <color auto="1"/>
      <name val="ＭＳ Ｐゴシック"/>
      <family val="3"/>
    </font>
    <font>
      <sz val="11"/>
      <color indexed="10"/>
      <name val="ＭＳ ゴシック"/>
      <family val="3"/>
    </font>
    <font>
      <b/>
      <sz val="16"/>
      <color auto="1"/>
      <name val="HGSｺﾞｼｯｸM"/>
      <family val="3"/>
    </font>
    <font>
      <sz val="14"/>
      <color auto="1"/>
      <name val="HGSｺﾞｼｯｸM"/>
      <family val="3"/>
    </font>
    <font>
      <b/>
      <sz val="12"/>
      <color auto="1"/>
      <name val="HGSｺﾞｼｯｸM"/>
      <family val="3"/>
    </font>
    <font>
      <sz val="14"/>
      <color rgb="FFFF0000"/>
      <name val="HGSｺﾞｼｯｸM"/>
      <family val="3"/>
    </font>
    <font>
      <b/>
      <sz val="14"/>
      <color auto="1"/>
      <name val="HGSｺﾞｼｯｸM"/>
      <family val="3"/>
    </font>
    <font>
      <b/>
      <sz val="12"/>
      <color rgb="FFFF0000"/>
      <name val="HGSｺﾞｼｯｸM"/>
      <family val="3"/>
    </font>
    <font>
      <sz val="11"/>
      <color rgb="FF000000"/>
      <name val="ＭＳ Ｐゴシック"/>
      <family val="3"/>
      <scheme val="minor"/>
    </font>
    <font>
      <sz val="12"/>
      <color auto="1"/>
      <name val="HGSｺﾞｼｯｸE"/>
      <family val="3"/>
    </font>
    <font>
      <sz val="16"/>
      <color theme="1"/>
      <name val="ＭＳ Ｐゴシック"/>
      <family val="2"/>
      <scheme val="minor"/>
    </font>
    <font>
      <sz val="6"/>
      <color auto="1"/>
      <name val="ＭＳ 明朝"/>
      <family val="1"/>
    </font>
  </fonts>
  <fills count="37">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180">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top style="double">
        <color indexed="8"/>
      </top>
      <bottom style="thin">
        <color indexed="8"/>
      </bottom>
      <diagonal/>
    </border>
    <border>
      <left/>
      <right style="dashed">
        <color indexed="8"/>
      </right>
      <top style="thin">
        <color indexed="8"/>
      </top>
      <bottom style="thin">
        <color indexed="8"/>
      </bottom>
      <diagonal/>
    </border>
    <border>
      <left/>
      <right style="dashed">
        <color indexed="8"/>
      </right>
      <top/>
      <bottom style="thin">
        <color indexed="8"/>
      </bottom>
      <diagonal/>
    </border>
    <border>
      <left/>
      <right style="dashed">
        <color indexed="8"/>
      </right>
      <top/>
      <bottom style="double">
        <color indexed="8"/>
      </bottom>
      <diagonal/>
    </border>
    <border>
      <left/>
      <right style="dashed">
        <color indexed="8"/>
      </right>
      <top style="double">
        <color indexed="8"/>
      </top>
      <bottom style="thin">
        <color indexed="8"/>
      </bottom>
      <diagonal/>
    </border>
    <border>
      <left style="thin">
        <color indexed="8"/>
      </left>
      <right style="thin">
        <color indexed="8"/>
      </right>
      <top style="thin">
        <color indexed="8"/>
      </top>
      <bottom style="dashed">
        <color indexed="8"/>
      </bottom>
      <diagonal/>
    </border>
    <border>
      <left style="thin">
        <color indexed="8"/>
      </left>
      <right style="thin">
        <color indexed="8"/>
      </right>
      <top style="dashed">
        <color indexed="8"/>
      </top>
      <bottom style="thin">
        <color indexed="8"/>
      </bottom>
      <diagonal/>
    </border>
    <border>
      <left style="thin">
        <color indexed="8"/>
      </left>
      <right style="thin">
        <color indexed="8"/>
      </right>
      <top/>
      <bottom/>
      <diagonal/>
    </border>
    <border>
      <left style="thin">
        <color indexed="8"/>
      </left>
      <right style="thin">
        <color indexed="8"/>
      </right>
      <top style="dashed">
        <color indexed="8"/>
      </top>
      <bottom/>
      <diagonal/>
    </border>
    <border>
      <left style="thin">
        <color indexed="8"/>
      </left>
      <right style="dashed">
        <color indexed="8"/>
      </right>
      <top style="thin">
        <color indexed="8"/>
      </top>
      <bottom/>
      <diagonal/>
    </border>
    <border>
      <left/>
      <right/>
      <top style="thin">
        <color indexed="8"/>
      </top>
      <bottom style="thin">
        <color indexed="8"/>
      </bottom>
      <diagonal/>
    </border>
    <border>
      <left style="dashed">
        <color indexed="8"/>
      </left>
      <right style="thin">
        <color indexed="8"/>
      </right>
      <top style="thin">
        <color indexed="8"/>
      </top>
      <bottom/>
      <diagonal/>
    </border>
    <border>
      <left style="dashed">
        <color indexed="8"/>
      </left>
      <right style="thin">
        <color indexed="8"/>
      </right>
      <top style="thin">
        <color indexed="8"/>
      </top>
      <bottom style="thin">
        <color indexed="8"/>
      </bottom>
      <diagonal/>
    </border>
    <border>
      <left style="dashed">
        <color indexed="8"/>
      </left>
      <right style="thin">
        <color indexed="8"/>
      </right>
      <top style="thin">
        <color indexed="8"/>
      </top>
      <bottom style="double">
        <color indexed="8"/>
      </bottom>
      <diagonal/>
    </border>
    <border>
      <left style="dashed">
        <color indexed="8"/>
      </left>
      <right style="thin">
        <color indexed="8"/>
      </right>
      <top style="double">
        <color indexed="8"/>
      </top>
      <bottom style="thin">
        <color indexed="8"/>
      </bottom>
      <diagonal/>
    </border>
    <border>
      <left style="dashed">
        <color indexed="8"/>
      </left>
      <right style="dashed">
        <color indexed="8"/>
      </right>
      <top style="thin">
        <color indexed="8"/>
      </top>
      <bottom/>
      <diagonal/>
    </border>
    <border>
      <left style="thin">
        <color indexed="8"/>
      </left>
      <right style="thin">
        <color indexed="8"/>
      </right>
      <top style="thin">
        <color indexed="8"/>
      </top>
      <bottom style="double">
        <color indexed="8"/>
      </bottom>
      <diagonal/>
    </border>
    <border>
      <left style="thin">
        <color indexed="8"/>
      </left>
      <right style="thin">
        <color indexed="8"/>
      </right>
      <top style="double">
        <color indexed="8"/>
      </top>
      <bottom style="thin">
        <color indexed="8"/>
      </bottom>
      <diagonal/>
    </border>
    <border>
      <left style="thin">
        <color indexed="8"/>
      </left>
      <right style="dashed">
        <color indexed="8"/>
      </right>
      <top style="thin">
        <color indexed="8"/>
      </top>
      <bottom style="thin">
        <color indexed="8"/>
      </bottom>
      <diagonal/>
    </border>
    <border>
      <left style="dashed">
        <color indexed="8"/>
      </left>
      <right style="dashed">
        <color indexed="8"/>
      </right>
      <top style="thin">
        <color indexed="8"/>
      </top>
      <bottom style="thin">
        <color indexed="8"/>
      </bottom>
      <diagonal/>
    </border>
    <border>
      <left style="dashed">
        <color indexed="8"/>
      </left>
      <right/>
      <top style="thin">
        <color indexed="8"/>
      </top>
      <bottom/>
      <diagonal/>
    </border>
    <border>
      <left/>
      <right/>
      <top/>
      <bottom style="thin">
        <color indexed="8"/>
      </bottom>
      <diagonal/>
    </border>
    <border>
      <left/>
      <right/>
      <top style="thin">
        <color indexed="8"/>
      </top>
      <bottom/>
      <diagonal/>
    </border>
    <border>
      <left/>
      <right style="thin">
        <color indexed="8"/>
      </right>
      <top style="thin">
        <color indexed="8"/>
      </top>
      <bottom style="thin">
        <color indexed="8"/>
      </bottom>
      <diagonal/>
    </border>
    <border>
      <left style="thin">
        <color indexed="8"/>
      </left>
      <right/>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right style="thin">
        <color indexed="8"/>
      </right>
      <top/>
      <bottom style="thin">
        <color indexed="8"/>
      </bottom>
      <diagonal/>
    </border>
    <border>
      <left/>
      <right style="thin">
        <color indexed="8"/>
      </right>
      <top style="thin">
        <color indexed="8"/>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hair">
        <color indexed="64"/>
      </right>
      <top/>
      <bottom/>
      <diagonal/>
    </border>
    <border>
      <left style="thin">
        <color indexed="64"/>
      </left>
      <right style="hair">
        <color indexed="8"/>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8"/>
      </left>
      <right style="thin">
        <color indexed="64"/>
      </right>
      <top style="hair">
        <color indexed="8"/>
      </top>
      <bottom style="medium">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diagonalUp="1">
      <left/>
      <right style="thin">
        <color indexed="64"/>
      </right>
      <top style="hair">
        <color indexed="64"/>
      </top>
      <bottom style="hair">
        <color indexed="64"/>
      </bottom>
      <diagonal style="hair">
        <color indexed="64"/>
      </diagonal>
    </border>
    <border>
      <left/>
      <right/>
      <top/>
      <bottom style="hair">
        <color indexed="64"/>
      </bottom>
      <diagonal/>
    </border>
    <border diagonalUp="1">
      <left style="thin">
        <color indexed="64"/>
      </left>
      <right/>
      <top style="hair">
        <color indexed="64"/>
      </top>
      <bottom style="hair">
        <color indexed="64"/>
      </bottom>
      <diagonal style="thin">
        <color indexed="64"/>
      </diagonal>
    </border>
    <border diagonalUp="1">
      <left style="thin">
        <color indexed="64"/>
      </left>
      <right style="thin">
        <color indexed="64"/>
      </right>
      <top style="hair">
        <color indexed="64"/>
      </top>
      <bottom/>
      <diagonal style="hair">
        <color indexed="64"/>
      </diagonal>
    </border>
    <border diagonalUp="1">
      <left style="thin">
        <color indexed="64"/>
      </left>
      <right style="thin">
        <color indexed="64"/>
      </right>
      <top/>
      <bottom/>
      <diagonal style="hair">
        <color indexed="64"/>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left style="thin">
        <color indexed="64"/>
      </left>
      <right/>
      <top/>
      <bottom style="hair">
        <color indexed="64"/>
      </bottom>
      <diagonal/>
    </border>
    <border diagonalUp="1">
      <left style="thin">
        <color indexed="64"/>
      </left>
      <right/>
      <top style="hair">
        <color indexed="64"/>
      </top>
      <bottom/>
      <diagonal style="hair">
        <color indexed="64"/>
      </diagonal>
    </border>
    <border diagonalUp="1">
      <left style="thin">
        <color indexed="64"/>
      </left>
      <right/>
      <top/>
      <bottom/>
      <diagonal style="hair">
        <color indexed="64"/>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diagonalUp="1">
      <left/>
      <right/>
      <top style="hair">
        <color indexed="64"/>
      </top>
      <bottom style="hair">
        <color indexed="64"/>
      </bottom>
      <diagonal style="hair">
        <color indexed="64"/>
      </diagonal>
    </border>
    <border diagonalUp="1">
      <left/>
      <right/>
      <top style="hair">
        <color indexed="64"/>
      </top>
      <bottom style="hair">
        <color indexed="64"/>
      </bottom>
      <diagonal style="thin">
        <color indexed="64"/>
      </diagonal>
    </border>
    <border diagonalUp="1">
      <left/>
      <right/>
      <top style="hair">
        <color indexed="64"/>
      </top>
      <bottom/>
      <diagonal style="hair">
        <color indexed="64"/>
      </diagonal>
    </border>
    <border diagonalUp="1">
      <left/>
      <right/>
      <top/>
      <bottom/>
      <diagonal style="hair">
        <color indexed="64"/>
      </diagonal>
    </border>
    <border>
      <left/>
      <right style="thin">
        <color indexed="8"/>
      </right>
      <top style="hair">
        <color indexed="8"/>
      </top>
      <bottom style="medium">
        <color indexed="64"/>
      </bottom>
      <diagonal/>
    </border>
    <border>
      <left/>
      <right style="thin">
        <color indexed="64"/>
      </right>
      <top style="thin">
        <color indexed="64"/>
      </top>
      <bottom style="hair">
        <color indexed="64"/>
      </bottom>
      <diagonal/>
    </border>
    <border diagonalUp="1">
      <left/>
      <right style="thin">
        <color indexed="64"/>
      </right>
      <top style="hair">
        <color indexed="64"/>
      </top>
      <bottom style="hair">
        <color indexed="64"/>
      </bottom>
      <diagonal style="thin">
        <color indexed="64"/>
      </diagonal>
    </border>
    <border diagonalUp="1">
      <left/>
      <right style="thin">
        <color indexed="64"/>
      </right>
      <top style="hair">
        <color indexed="64"/>
      </top>
      <bottom/>
      <diagonal style="hair">
        <color indexed="64"/>
      </diagonal>
    </border>
    <border diagonalUp="1">
      <left/>
      <right style="thin">
        <color indexed="64"/>
      </right>
      <top/>
      <bottom/>
      <diagonal style="hair">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8"/>
      </top>
      <bottom style="medium">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right/>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dashed">
        <color indexed="64"/>
      </top>
      <bottom/>
      <diagonal/>
    </border>
    <border>
      <left/>
      <right/>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tted">
        <color indexed="8"/>
      </left>
      <right style="dotted">
        <color indexed="8"/>
      </right>
      <top style="thin">
        <color indexed="8"/>
      </top>
      <bottom style="thin">
        <color indexed="8"/>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dotted">
        <color indexed="64"/>
      </bottom>
      <diagonal/>
    </border>
    <border>
      <left style="thin">
        <color indexed="64"/>
      </left>
      <right/>
      <top style="medium">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s>
  <cellStyleXfs count="59">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12"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2" fillId="0" borderId="0">
      <alignment vertical="center"/>
    </xf>
    <xf numFmtId="0" fontId="12" fillId="0" borderId="0">
      <alignment vertical="center"/>
    </xf>
    <xf numFmtId="0" fontId="12" fillId="0" borderId="0">
      <alignment vertical="center"/>
    </xf>
    <xf numFmtId="0" fontId="7" fillId="0" borderId="0">
      <alignment vertical="center"/>
    </xf>
    <xf numFmtId="0" fontId="7" fillId="0" borderId="0">
      <alignment vertical="center"/>
    </xf>
    <xf numFmtId="0" fontId="13" fillId="32"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0"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cellStyleXfs>
  <cellXfs count="701">
    <xf numFmtId="0" fontId="0" fillId="0" borderId="0" xfId="0"/>
    <xf numFmtId="0" fontId="22" fillId="0" borderId="0" xfId="40" applyFont="1" applyAlignment="1"/>
    <xf numFmtId="0" fontId="22" fillId="0" borderId="0" xfId="40" applyFont="1" applyAlignment="1">
      <alignment horizontal="left"/>
    </xf>
    <xf numFmtId="0" fontId="22" fillId="0" borderId="0" xfId="40" applyFont="1" applyAlignment="1">
      <alignment vertical="center"/>
    </xf>
    <xf numFmtId="0" fontId="12" fillId="0" borderId="0" xfId="40" applyAlignment="1"/>
    <xf numFmtId="0" fontId="23" fillId="0" borderId="0" xfId="40" applyFont="1" applyBorder="1" applyAlignment="1">
      <alignment horizontal="center" vertical="center"/>
    </xf>
    <xf numFmtId="0" fontId="24" fillId="0" borderId="0" xfId="40" applyFont="1" applyAlignment="1">
      <alignment horizontal="center" vertical="center"/>
    </xf>
    <xf numFmtId="0" fontId="25" fillId="0" borderId="0" xfId="40" applyFont="1" applyBorder="1" applyAlignment="1">
      <alignment horizontal="center" vertical="center"/>
    </xf>
    <xf numFmtId="0" fontId="25" fillId="0" borderId="10" xfId="40" applyFont="1" applyBorder="1" applyAlignment="1">
      <alignment horizontal="center" vertical="center" textRotation="255" wrapText="1"/>
    </xf>
    <xf numFmtId="0" fontId="25" fillId="0" borderId="10" xfId="40" applyFont="1" applyBorder="1" applyAlignment="1">
      <alignment horizontal="center" vertical="center" textRotation="255" shrinkToFit="1"/>
    </xf>
    <xf numFmtId="0" fontId="25" fillId="0" borderId="11" xfId="40" applyFont="1" applyBorder="1" applyAlignment="1">
      <alignment horizontal="center" vertical="center" textRotation="255" shrinkToFit="1"/>
    </xf>
    <xf numFmtId="0" fontId="22" fillId="0" borderId="12" xfId="40" applyFont="1" applyBorder="1" applyAlignment="1">
      <alignment horizontal="center" vertical="center" textRotation="255" shrinkToFit="1"/>
    </xf>
    <xf numFmtId="0" fontId="25" fillId="0" borderId="10" xfId="40" applyFont="1" applyBorder="1" applyAlignment="1">
      <alignment horizontal="left" vertical="center" shrinkToFit="1"/>
    </xf>
    <xf numFmtId="0" fontId="25" fillId="0" borderId="13" xfId="40" applyFont="1" applyBorder="1" applyAlignment="1">
      <alignment horizontal="left" vertical="center"/>
    </xf>
    <xf numFmtId="0" fontId="25" fillId="0" borderId="10" xfId="40" applyFont="1" applyBorder="1" applyAlignment="1">
      <alignment horizontal="left" vertical="center" wrapText="1"/>
    </xf>
    <xf numFmtId="0" fontId="25" fillId="0" borderId="10" xfId="40" applyFont="1" applyBorder="1" applyAlignment="1">
      <alignment horizontal="center" vertical="center" wrapText="1"/>
    </xf>
    <xf numFmtId="0" fontId="22" fillId="0" borderId="0" xfId="40" applyFont="1" applyBorder="1" applyAlignment="1">
      <alignment horizontal="center" vertical="center" wrapText="1"/>
    </xf>
    <xf numFmtId="0" fontId="25" fillId="0" borderId="0" xfId="40" applyFont="1" applyAlignment="1"/>
    <xf numFmtId="0" fontId="25" fillId="0" borderId="0" xfId="40" applyFont="1" applyAlignment="1">
      <alignment horizontal="left" vertical="center"/>
    </xf>
    <xf numFmtId="0" fontId="22" fillId="0" borderId="0" xfId="40" applyFont="1" applyAlignment="1">
      <alignment horizontal="left" vertical="center"/>
    </xf>
    <xf numFmtId="0" fontId="25" fillId="0" borderId="14" xfId="40" applyFont="1" applyBorder="1" applyAlignment="1">
      <alignment horizontal="left" vertical="center" wrapText="1"/>
    </xf>
    <xf numFmtId="0" fontId="25" fillId="0" borderId="12" xfId="40" applyFont="1" applyBorder="1" applyAlignment="1">
      <alignment horizontal="left" vertical="center" wrapText="1"/>
    </xf>
    <xf numFmtId="0" fontId="25" fillId="0" borderId="13" xfId="40" applyFont="1" applyBorder="1" applyAlignment="1">
      <alignment horizontal="left" vertical="center" wrapText="1"/>
    </xf>
    <xf numFmtId="0" fontId="25" fillId="0" borderId="11" xfId="40" applyFont="1" applyBorder="1" applyAlignment="1">
      <alignment horizontal="left" vertical="center" wrapText="1"/>
    </xf>
    <xf numFmtId="0" fontId="25" fillId="0" borderId="15" xfId="40" applyFont="1" applyBorder="1" applyAlignment="1">
      <alignment horizontal="left" vertical="center" wrapText="1"/>
    </xf>
    <xf numFmtId="0" fontId="26" fillId="0" borderId="10" xfId="40" applyFont="1" applyBorder="1" applyAlignment="1">
      <alignment horizontal="left" vertical="center" wrapText="1"/>
    </xf>
    <xf numFmtId="0" fontId="25" fillId="0" borderId="15" xfId="40" applyFont="1" applyBorder="1" applyAlignment="1">
      <alignment horizontal="center" vertical="center" textRotation="255" wrapText="1"/>
    </xf>
    <xf numFmtId="0" fontId="0" fillId="0" borderId="13" xfId="40" applyFont="1" applyBorder="1" applyAlignment="1">
      <alignment horizontal="left" vertical="center" wrapText="1"/>
    </xf>
    <xf numFmtId="0" fontId="25" fillId="0" borderId="10" xfId="40" applyFont="1" applyBorder="1" applyAlignment="1">
      <alignment horizontal="center" wrapText="1"/>
    </xf>
    <xf numFmtId="0" fontId="22" fillId="0" borderId="10" xfId="40" applyFont="1" applyBorder="1" applyAlignment="1">
      <alignment horizontal="center" wrapText="1"/>
    </xf>
    <xf numFmtId="0" fontId="22" fillId="0" borderId="13" xfId="40" applyFont="1" applyBorder="1" applyAlignment="1">
      <alignment horizontal="center" vertical="center" textRotation="255" wrapText="1"/>
    </xf>
    <xf numFmtId="0" fontId="22" fillId="0" borderId="14" xfId="40" applyFont="1" applyBorder="1" applyAlignment="1">
      <alignment horizontal="center" vertical="center" textRotation="255" wrapText="1"/>
    </xf>
    <xf numFmtId="0" fontId="22" fillId="0" borderId="16" xfId="40" applyFont="1" applyBorder="1" applyAlignment="1">
      <alignment horizontal="center" vertical="center" textRotation="255" wrapText="1"/>
    </xf>
    <xf numFmtId="0" fontId="25" fillId="0" borderId="17" xfId="40" applyFont="1" applyBorder="1" applyAlignment="1">
      <alignment horizontal="left" vertical="center"/>
    </xf>
    <xf numFmtId="0" fontId="25" fillId="0" borderId="17" xfId="40" applyFont="1" applyBorder="1" applyAlignment="1">
      <alignment horizontal="left" vertical="center" shrinkToFit="1"/>
    </xf>
    <xf numFmtId="0" fontId="25" fillId="0" borderId="18" xfId="40" applyFont="1" applyBorder="1" applyAlignment="1">
      <alignment horizontal="left" vertical="center" shrinkToFit="1"/>
    </xf>
    <xf numFmtId="0" fontId="25" fillId="0" borderId="19" xfId="40" applyFont="1" applyBorder="1" applyAlignment="1">
      <alignment horizontal="left" vertical="center" shrinkToFit="1"/>
    </xf>
    <xf numFmtId="0" fontId="25" fillId="0" borderId="20" xfId="40" applyFont="1" applyBorder="1" applyAlignment="1">
      <alignment horizontal="left" vertical="center" shrinkToFit="1"/>
    </xf>
    <xf numFmtId="0" fontId="25" fillId="0" borderId="0" xfId="40" applyFont="1" applyAlignment="1">
      <alignment horizontal="left"/>
    </xf>
    <xf numFmtId="0" fontId="25" fillId="0" borderId="10" xfId="40" applyFont="1" applyBorder="1" applyAlignment="1">
      <alignment horizontal="left" wrapText="1"/>
    </xf>
    <xf numFmtId="0" fontId="22" fillId="0" borderId="0" xfId="40" applyFont="1" applyBorder="1" applyAlignment="1">
      <alignment horizontal="left" wrapText="1"/>
    </xf>
    <xf numFmtId="0" fontId="22" fillId="0" borderId="0" xfId="40" applyFont="1" applyAlignment="1">
      <alignment horizontal="center" vertical="center"/>
    </xf>
    <xf numFmtId="0" fontId="22" fillId="0" borderId="21" xfId="40" applyFont="1" applyBorder="1" applyAlignment="1">
      <alignment vertical="center"/>
    </xf>
    <xf numFmtId="0" fontId="22" fillId="0" borderId="22" xfId="40" applyFont="1" applyBorder="1" applyAlignment="1">
      <alignment vertical="center"/>
    </xf>
    <xf numFmtId="0" fontId="25" fillId="0" borderId="11" xfId="40" applyFont="1" applyBorder="1" applyAlignment="1">
      <alignment horizontal="justify" vertical="center" wrapText="1"/>
    </xf>
    <xf numFmtId="0" fontId="25" fillId="0" borderId="23" xfId="40" applyFont="1" applyBorder="1" applyAlignment="1">
      <alignment horizontal="justify" vertical="center" wrapText="1"/>
    </xf>
    <xf numFmtId="0" fontId="25" fillId="0" borderId="24" xfId="40" applyFont="1" applyBorder="1" applyAlignment="1">
      <alignment horizontal="justify" vertical="center" wrapText="1"/>
    </xf>
    <xf numFmtId="0" fontId="22" fillId="0" borderId="10" xfId="40" applyFont="1" applyBorder="1" applyAlignment="1">
      <alignment vertical="center" wrapText="1"/>
    </xf>
    <xf numFmtId="0" fontId="22" fillId="0" borderId="22" xfId="40" applyFont="1" applyBorder="1" applyAlignment="1">
      <alignment horizontal="justify" vertical="center" wrapText="1"/>
    </xf>
    <xf numFmtId="0" fontId="22" fillId="0" borderId="21" xfId="40" applyFont="1" applyBorder="1" applyAlignment="1">
      <alignment horizontal="left" vertical="center" wrapText="1"/>
    </xf>
    <xf numFmtId="0" fontId="22" fillId="0" borderId="15" xfId="40" applyFont="1" applyBorder="1" applyAlignment="1">
      <alignment horizontal="left" vertical="center" wrapText="1"/>
    </xf>
    <xf numFmtId="0" fontId="22" fillId="0" borderId="10" xfId="40" applyFont="1" applyBorder="1" applyAlignment="1">
      <alignment horizontal="center" vertical="center" wrapText="1"/>
    </xf>
    <xf numFmtId="0" fontId="22" fillId="0" borderId="25" xfId="40" applyFont="1" applyBorder="1" applyAlignment="1">
      <alignment horizontal="center" vertical="center" textRotation="255"/>
    </xf>
    <xf numFmtId="0" fontId="22" fillId="0" borderId="13" xfId="40" applyFont="1" applyBorder="1" applyAlignment="1">
      <alignment horizontal="center" vertical="center" textRotation="255"/>
    </xf>
    <xf numFmtId="0" fontId="22" fillId="0" borderId="26" xfId="40" applyFont="1" applyBorder="1" applyAlignment="1">
      <alignment horizontal="left" vertical="center" wrapText="1"/>
    </xf>
    <xf numFmtId="0" fontId="25" fillId="0" borderId="27" xfId="40" applyFont="1" applyBorder="1" applyAlignment="1">
      <alignment horizontal="center" vertical="center" wrapText="1"/>
    </xf>
    <xf numFmtId="0" fontId="22" fillId="0" borderId="28" xfId="40" applyFont="1" applyBorder="1" applyAlignment="1">
      <alignment horizontal="center" vertical="center" wrapText="1"/>
    </xf>
    <xf numFmtId="0" fontId="22" fillId="0" borderId="29" xfId="40" applyFont="1" applyBorder="1" applyAlignment="1">
      <alignment horizontal="center" vertical="center" wrapText="1"/>
    </xf>
    <xf numFmtId="0" fontId="22" fillId="0" borderId="30" xfId="40" applyFont="1" applyBorder="1" applyAlignment="1">
      <alignment horizontal="center" vertical="center" wrapText="1"/>
    </xf>
    <xf numFmtId="0" fontId="22" fillId="0" borderId="31" xfId="40" applyFont="1" applyBorder="1" applyAlignment="1">
      <alignment horizontal="justify" vertical="center" wrapText="1"/>
    </xf>
    <xf numFmtId="0" fontId="22" fillId="0" borderId="26" xfId="40" applyFont="1" applyBorder="1" applyAlignment="1">
      <alignment horizontal="justify" vertical="center" wrapText="1"/>
    </xf>
    <xf numFmtId="0" fontId="25" fillId="0" borderId="11" xfId="40" applyFont="1" applyBorder="1" applyAlignment="1">
      <alignment horizontal="center" vertical="center"/>
    </xf>
    <xf numFmtId="0" fontId="25" fillId="0" borderId="15" xfId="40" applyFont="1" applyBorder="1" applyAlignment="1">
      <alignment horizontal="center" vertical="center"/>
    </xf>
    <xf numFmtId="0" fontId="22" fillId="0" borderId="32" xfId="40" applyFont="1" applyBorder="1" applyAlignment="1">
      <alignment horizontal="center" vertical="center" wrapText="1"/>
    </xf>
    <xf numFmtId="0" fontId="22" fillId="0" borderId="33" xfId="40" applyFont="1" applyBorder="1" applyAlignment="1">
      <alignment horizontal="center" vertical="center" wrapText="1"/>
    </xf>
    <xf numFmtId="0" fontId="22" fillId="0" borderId="34" xfId="40" applyFont="1" applyBorder="1" applyAlignment="1">
      <alignment horizontal="left" vertical="center"/>
    </xf>
    <xf numFmtId="0" fontId="22" fillId="0" borderId="35" xfId="40" applyFont="1" applyBorder="1" applyAlignment="1">
      <alignment horizontal="justify" vertical="center" wrapText="1"/>
    </xf>
    <xf numFmtId="0" fontId="22" fillId="0" borderId="10" xfId="40" applyFont="1" applyBorder="1" applyAlignment="1">
      <alignment vertical="center"/>
    </xf>
    <xf numFmtId="0" fontId="22" fillId="0" borderId="35" xfId="40" applyFont="1" applyBorder="1" applyAlignment="1">
      <alignment vertical="center"/>
    </xf>
    <xf numFmtId="0" fontId="25" fillId="0" borderId="10" xfId="40" applyFont="1" applyBorder="1" applyAlignment="1">
      <alignment horizontal="center" vertical="center"/>
    </xf>
    <xf numFmtId="0" fontId="22" fillId="0" borderId="10" xfId="40" applyFont="1" applyBorder="1" applyAlignment="1">
      <alignment horizontal="center" vertical="center"/>
    </xf>
    <xf numFmtId="0" fontId="22" fillId="0" borderId="32" xfId="40" applyFont="1" applyBorder="1" applyAlignment="1">
      <alignment horizontal="center" vertical="center"/>
    </xf>
    <xf numFmtId="0" fontId="22" fillId="0" borderId="33" xfId="40" applyFont="1" applyBorder="1" applyAlignment="1">
      <alignment horizontal="center" vertical="center"/>
    </xf>
    <xf numFmtId="0" fontId="22" fillId="0" borderId="31" xfId="40" applyFont="1" applyBorder="1" applyAlignment="1">
      <alignment horizontal="left" vertical="center"/>
    </xf>
    <xf numFmtId="0" fontId="22" fillId="0" borderId="26" xfId="40" applyFont="1" applyBorder="1" applyAlignment="1">
      <alignment horizontal="left" vertical="center"/>
    </xf>
    <xf numFmtId="0" fontId="22" fillId="0" borderId="36" xfId="40" applyFont="1" applyBorder="1" applyAlignment="1">
      <alignment horizontal="left" vertical="center"/>
    </xf>
    <xf numFmtId="0" fontId="22" fillId="0" borderId="35" xfId="40" applyFont="1" applyBorder="1" applyAlignment="1">
      <alignment horizontal="left" vertical="center"/>
    </xf>
    <xf numFmtId="0" fontId="22" fillId="0" borderId="13" xfId="40" applyFont="1" applyBorder="1" applyAlignment="1">
      <alignment horizontal="left" vertical="center"/>
    </xf>
    <xf numFmtId="0" fontId="22" fillId="0" borderId="37" xfId="40" applyFont="1" applyBorder="1" applyAlignment="1">
      <alignment horizontal="left" vertical="center"/>
    </xf>
    <xf numFmtId="0" fontId="22" fillId="0" borderId="38" xfId="40" applyFont="1" applyBorder="1" applyAlignment="1">
      <alignment horizontal="left" vertical="center"/>
    </xf>
    <xf numFmtId="0" fontId="22" fillId="0" borderId="0" xfId="40" applyFont="1" applyBorder="1" applyAlignment="1">
      <alignment vertical="center"/>
    </xf>
    <xf numFmtId="0" fontId="22" fillId="0" borderId="11" xfId="40" applyFont="1" applyBorder="1" applyAlignment="1">
      <alignment horizontal="center" vertical="center" wrapText="1"/>
    </xf>
    <xf numFmtId="0" fontId="25" fillId="0" borderId="39" xfId="40" applyFont="1" applyBorder="1" applyAlignment="1">
      <alignment horizontal="center" vertical="center" wrapText="1"/>
    </xf>
    <xf numFmtId="0" fontId="22" fillId="0" borderId="26" xfId="40" applyFont="1" applyBorder="1" applyAlignment="1">
      <alignment horizontal="justify" vertical="center"/>
    </xf>
    <xf numFmtId="0" fontId="22" fillId="0" borderId="37" xfId="40" applyFont="1" applyBorder="1" applyAlignment="1">
      <alignment horizontal="justify" vertical="center"/>
    </xf>
    <xf numFmtId="0" fontId="22" fillId="0" borderId="38" xfId="40" applyFont="1" applyBorder="1" applyAlignment="1">
      <alignment horizontal="justify" vertical="center"/>
    </xf>
    <xf numFmtId="0" fontId="25" fillId="0" borderId="14" xfId="40" applyFont="1" applyBorder="1" applyAlignment="1">
      <alignment horizontal="center" vertical="center"/>
    </xf>
    <xf numFmtId="0" fontId="22" fillId="0" borderId="40" xfId="40" applyFont="1" applyBorder="1" applyAlignment="1">
      <alignment horizontal="center" vertical="center" shrinkToFit="1"/>
    </xf>
    <xf numFmtId="0" fontId="22" fillId="0" borderId="26" xfId="40" applyFont="1" applyBorder="1" applyAlignment="1">
      <alignment vertical="center"/>
    </xf>
    <xf numFmtId="0" fontId="22" fillId="0" borderId="37" xfId="40" applyFont="1" applyBorder="1" applyAlignment="1">
      <alignment vertical="center"/>
    </xf>
    <xf numFmtId="0" fontId="22" fillId="0" borderId="38" xfId="40" applyFont="1" applyBorder="1" applyAlignment="1">
      <alignment vertical="center"/>
    </xf>
    <xf numFmtId="0" fontId="22" fillId="0" borderId="0" xfId="40" applyFont="1" applyAlignment="1">
      <alignment horizontal="right" vertical="center"/>
    </xf>
    <xf numFmtId="0" fontId="25" fillId="0" borderId="0" xfId="40" applyFont="1" applyAlignment="1">
      <alignment horizontal="right" vertical="center"/>
    </xf>
    <xf numFmtId="0" fontId="22" fillId="0" borderId="39" xfId="40" applyFont="1" applyBorder="1" applyAlignment="1">
      <alignment horizontal="center" vertical="center" wrapText="1"/>
    </xf>
    <xf numFmtId="0" fontId="25" fillId="0" borderId="11" xfId="40" applyFont="1" applyBorder="1" applyAlignment="1">
      <alignment horizontal="center" vertical="center" shrinkToFit="1"/>
    </xf>
    <xf numFmtId="0" fontId="22" fillId="0" borderId="15" xfId="40" applyFont="1" applyBorder="1" applyAlignment="1">
      <alignment horizontal="center" vertical="center" shrinkToFit="1"/>
    </xf>
    <xf numFmtId="0" fontId="22" fillId="0" borderId="11" xfId="40" applyFont="1" applyBorder="1" applyAlignment="1">
      <alignment horizontal="center" vertical="center"/>
    </xf>
    <xf numFmtId="0" fontId="22" fillId="0" borderId="41" xfId="40" applyFont="1" applyBorder="1" applyAlignment="1">
      <alignment horizontal="center" vertical="center"/>
    </xf>
    <xf numFmtId="0" fontId="25" fillId="0" borderId="0" xfId="40" applyFont="1" applyAlignment="1">
      <alignment vertical="center"/>
    </xf>
    <xf numFmtId="0" fontId="22" fillId="0" borderId="39" xfId="40" applyFont="1" applyBorder="1" applyAlignment="1">
      <alignment vertical="center"/>
    </xf>
    <xf numFmtId="0" fontId="22" fillId="0" borderId="42" xfId="40" applyFont="1" applyBorder="1" applyAlignment="1">
      <alignment vertical="center"/>
    </xf>
    <xf numFmtId="0" fontId="22" fillId="0" borderId="43" xfId="40" applyFont="1" applyBorder="1" applyAlignment="1">
      <alignment vertical="center"/>
    </xf>
    <xf numFmtId="0" fontId="22" fillId="0" borderId="0" xfId="40" applyFont="1" applyBorder="1" applyAlignment="1">
      <alignment horizontal="justify" vertical="center" wrapText="1"/>
    </xf>
    <xf numFmtId="0" fontId="22" fillId="0" borderId="0" xfId="40" applyFont="1" applyAlignment="1">
      <alignment horizontal="left" vertical="center" wrapText="1"/>
    </xf>
    <xf numFmtId="0" fontId="27" fillId="0" borderId="0" xfId="48" applyFont="1">
      <alignment vertical="center"/>
    </xf>
    <xf numFmtId="0" fontId="27" fillId="0" borderId="0" xfId="48" applyFont="1" applyAlignment="1">
      <alignment horizontal="center" vertical="center"/>
    </xf>
    <xf numFmtId="0" fontId="27" fillId="0" borderId="0" xfId="48" applyFont="1" applyAlignment="1">
      <alignment horizontal="left" vertical="center"/>
    </xf>
    <xf numFmtId="0" fontId="27" fillId="0" borderId="0" xfId="48" applyFont="1" applyAlignment="1">
      <alignment vertical="center" wrapText="1"/>
    </xf>
    <xf numFmtId="0" fontId="28" fillId="0" borderId="0" xfId="48" applyFont="1" applyAlignment="1">
      <alignment horizontal="center" vertical="center" wrapText="1"/>
    </xf>
    <xf numFmtId="0" fontId="27" fillId="33" borderId="44" xfId="49" applyFont="1" applyFill="1" applyBorder="1" applyAlignment="1">
      <alignment horizontal="center" vertical="center"/>
    </xf>
    <xf numFmtId="0" fontId="27" fillId="0" borderId="45" xfId="49" applyFont="1" applyBorder="1" applyAlignment="1">
      <alignment horizontal="center" vertical="center" wrapText="1"/>
    </xf>
    <xf numFmtId="0" fontId="27" fillId="0" borderId="46" xfId="49" applyFont="1" applyBorder="1" applyAlignment="1">
      <alignment horizontal="center" vertical="center" wrapText="1"/>
    </xf>
    <xf numFmtId="0" fontId="27" fillId="0" borderId="47" xfId="48" applyFont="1" applyBorder="1">
      <alignment vertical="center"/>
    </xf>
    <xf numFmtId="0" fontId="27" fillId="0" borderId="48" xfId="48" applyFont="1" applyBorder="1">
      <alignment vertical="center"/>
    </xf>
    <xf numFmtId="0" fontId="28" fillId="0" borderId="0" xfId="48" applyFont="1" applyAlignment="1">
      <alignment horizontal="center" vertical="center"/>
    </xf>
    <xf numFmtId="0" fontId="27" fillId="33" borderId="49" xfId="49" applyFont="1" applyFill="1" applyBorder="1" applyAlignment="1">
      <alignment horizontal="center" vertical="center"/>
    </xf>
    <xf numFmtId="0" fontId="27" fillId="0" borderId="50" xfId="49" applyFont="1" applyBorder="1" applyAlignment="1">
      <alignment horizontal="center" vertical="center" wrapText="1"/>
    </xf>
    <xf numFmtId="0" fontId="27" fillId="0" borderId="51" xfId="49" applyFont="1" applyBorder="1" applyAlignment="1">
      <alignment horizontal="center" vertical="center" wrapText="1"/>
    </xf>
    <xf numFmtId="0" fontId="27" fillId="0" borderId="52" xfId="48" applyFont="1" applyBorder="1" applyAlignment="1">
      <alignment vertical="center" wrapText="1"/>
    </xf>
    <xf numFmtId="0" fontId="27" fillId="0" borderId="53" xfId="48" applyFont="1" applyBorder="1" applyAlignment="1">
      <alignment horizontal="left" vertical="center" wrapText="1"/>
    </xf>
    <xf numFmtId="0" fontId="27" fillId="0" borderId="54" xfId="48" applyFont="1" applyBorder="1" applyAlignment="1">
      <alignment horizontal="left" vertical="center" wrapText="1"/>
    </xf>
    <xf numFmtId="0" fontId="27" fillId="0" borderId="55" xfId="48" applyFont="1" applyBorder="1" applyAlignment="1">
      <alignment horizontal="left" vertical="center" wrapText="1"/>
    </xf>
    <xf numFmtId="0" fontId="27" fillId="0" borderId="56" xfId="48" applyFont="1" applyBorder="1" applyAlignment="1">
      <alignment horizontal="left" vertical="center" wrapText="1"/>
    </xf>
    <xf numFmtId="0" fontId="29" fillId="0" borderId="53" xfId="48" applyFont="1" applyBorder="1" applyAlignment="1">
      <alignment horizontal="left" vertical="center" wrapText="1"/>
    </xf>
    <xf numFmtId="0" fontId="27" fillId="0" borderId="57" xfId="46" applyFont="1" applyBorder="1" applyAlignment="1">
      <alignment horizontal="left" vertical="center" wrapText="1"/>
    </xf>
    <xf numFmtId="0" fontId="30" fillId="0" borderId="0" xfId="40" applyFont="1">
      <alignment vertical="center"/>
    </xf>
    <xf numFmtId="0" fontId="29" fillId="33" borderId="44" xfId="49" applyFont="1" applyFill="1" applyBorder="1" applyAlignment="1">
      <alignment horizontal="center" vertical="center" wrapText="1"/>
    </xf>
    <xf numFmtId="0" fontId="27" fillId="0" borderId="52" xfId="49" applyFont="1" applyBorder="1" applyAlignment="1">
      <alignment horizontal="center" vertical="center"/>
    </xf>
    <xf numFmtId="0" fontId="27" fillId="0" borderId="58" xfId="49" applyFont="1" applyBorder="1" applyAlignment="1">
      <alignment horizontal="center" vertical="center"/>
    </xf>
    <xf numFmtId="0" fontId="27" fillId="0" borderId="59" xfId="49" applyFont="1" applyBorder="1" applyAlignment="1">
      <alignment horizontal="center" vertical="center"/>
    </xf>
    <xf numFmtId="0" fontId="27" fillId="0" borderId="60" xfId="49" applyFont="1" applyBorder="1" applyAlignment="1">
      <alignment horizontal="center" vertical="center"/>
    </xf>
    <xf numFmtId="0" fontId="27" fillId="0" borderId="61" xfId="49" applyFont="1" applyBorder="1" applyAlignment="1">
      <alignment horizontal="center" vertical="center"/>
    </xf>
    <xf numFmtId="0" fontId="27" fillId="0" borderId="62" xfId="48" applyFont="1" applyBorder="1" applyAlignment="1">
      <alignment horizontal="center" vertical="center" wrapText="1"/>
    </xf>
    <xf numFmtId="0" fontId="27" fillId="0" borderId="52" xfId="48" applyFont="1" applyBorder="1" applyAlignment="1">
      <alignment horizontal="center" vertical="center" wrapText="1"/>
    </xf>
    <xf numFmtId="0" fontId="27" fillId="0" borderId="63" xfId="48" applyFont="1" applyBorder="1" applyAlignment="1">
      <alignment horizontal="center" vertical="center" wrapText="1"/>
    </xf>
    <xf numFmtId="0" fontId="27" fillId="0" borderId="59" xfId="48" applyFont="1" applyBorder="1" applyAlignment="1">
      <alignment horizontal="center" vertical="center" wrapText="1"/>
    </xf>
    <xf numFmtId="0" fontId="27" fillId="0" borderId="60" xfId="48" applyFont="1" applyBorder="1" applyAlignment="1">
      <alignment horizontal="center" vertical="center" wrapText="1"/>
    </xf>
    <xf numFmtId="0" fontId="27" fillId="0" borderId="61" xfId="48" applyFont="1" applyBorder="1" applyAlignment="1">
      <alignment horizontal="center" vertical="center" wrapText="1"/>
    </xf>
    <xf numFmtId="0" fontId="27" fillId="0" borderId="64" xfId="48" applyFont="1" applyBorder="1" applyAlignment="1">
      <alignment horizontal="center" vertical="center" wrapText="1"/>
    </xf>
    <xf numFmtId="0" fontId="27" fillId="0" borderId="65" xfId="48" applyFont="1" applyBorder="1" applyAlignment="1">
      <alignment horizontal="center" vertical="center" wrapText="1"/>
    </xf>
    <xf numFmtId="0" fontId="27" fillId="0" borderId="66" xfId="48" applyFont="1" applyBorder="1" applyAlignment="1">
      <alignment horizontal="center" vertical="center" wrapText="1"/>
    </xf>
    <xf numFmtId="0" fontId="27" fillId="0" borderId="67" xfId="48" applyFont="1" applyBorder="1" applyAlignment="1">
      <alignment horizontal="center" vertical="center" wrapText="1"/>
    </xf>
    <xf numFmtId="0" fontId="27" fillId="0" borderId="68" xfId="49" applyFont="1" applyBorder="1" applyAlignment="1">
      <alignment horizontal="center" vertical="center"/>
    </xf>
    <xf numFmtId="0" fontId="27" fillId="0" borderId="46" xfId="49" applyFont="1" applyBorder="1" applyAlignment="1">
      <alignment horizontal="center" vertical="center"/>
    </xf>
    <xf numFmtId="0" fontId="27" fillId="0" borderId="69" xfId="48" applyFont="1" applyBorder="1" applyAlignment="1">
      <alignment horizontal="center" vertical="center"/>
    </xf>
    <xf numFmtId="0" fontId="27" fillId="0" borderId="70" xfId="48" applyFont="1" applyBorder="1" applyAlignment="1">
      <alignment horizontal="center" vertical="center"/>
    </xf>
    <xf numFmtId="0" fontId="27" fillId="0" borderId="64" xfId="48" applyFont="1" applyBorder="1" applyAlignment="1">
      <alignment horizontal="center" vertical="center"/>
    </xf>
    <xf numFmtId="0" fontId="27" fillId="0" borderId="71" xfId="48" applyFont="1" applyBorder="1" applyAlignment="1">
      <alignment horizontal="center" vertical="center"/>
    </xf>
    <xf numFmtId="0" fontId="27" fillId="0" borderId="72" xfId="48" applyFont="1" applyBorder="1" applyAlignment="1">
      <alignment horizontal="center" vertical="center"/>
    </xf>
    <xf numFmtId="0" fontId="27" fillId="0" borderId="73" xfId="49" applyFont="1" applyBorder="1" applyAlignment="1">
      <alignment horizontal="center" vertical="center"/>
    </xf>
    <xf numFmtId="0" fontId="27" fillId="33" borderId="74" xfId="49" applyFont="1" applyFill="1" applyBorder="1" applyAlignment="1">
      <alignment horizontal="center" vertical="center"/>
    </xf>
    <xf numFmtId="0" fontId="27" fillId="0" borderId="75" xfId="49" applyFont="1" applyBorder="1" applyAlignment="1">
      <alignment horizontal="left" vertical="center" wrapText="1"/>
    </xf>
    <xf numFmtId="0" fontId="27" fillId="0" borderId="76" xfId="49" applyFont="1" applyBorder="1" applyAlignment="1">
      <alignment horizontal="left" vertical="center"/>
    </xf>
    <xf numFmtId="0" fontId="29" fillId="0" borderId="0" xfId="49" applyFont="1" applyAlignment="1">
      <alignment horizontal="right" vertical="center"/>
    </xf>
    <xf numFmtId="0" fontId="27" fillId="0" borderId="77" xfId="48" applyFont="1" applyBorder="1" applyAlignment="1">
      <alignment horizontal="center" vertical="center"/>
    </xf>
    <xf numFmtId="0" fontId="27" fillId="0" borderId="76" xfId="48" applyFont="1" applyBorder="1" applyAlignment="1">
      <alignment horizontal="left" vertical="center" wrapText="1"/>
    </xf>
    <xf numFmtId="0" fontId="27" fillId="0" borderId="63" xfId="48" applyFont="1" applyBorder="1" applyAlignment="1">
      <alignment horizontal="left" vertical="center" wrapText="1"/>
    </xf>
    <xf numFmtId="0" fontId="0" fillId="0" borderId="78" xfId="0" applyFont="1" applyBorder="1" applyAlignment="1">
      <alignment vertical="center"/>
    </xf>
    <xf numFmtId="0" fontId="27" fillId="0" borderId="79" xfId="48" applyFont="1" applyBorder="1" applyAlignment="1">
      <alignment horizontal="center" vertical="center"/>
    </xf>
    <xf numFmtId="0" fontId="27" fillId="0" borderId="80" xfId="48" applyFont="1" applyBorder="1" applyAlignment="1">
      <alignment horizontal="center" vertical="center"/>
    </xf>
    <xf numFmtId="0" fontId="27" fillId="0" borderId="81" xfId="46" applyFont="1" applyBorder="1" applyAlignment="1">
      <alignment horizontal="left" vertical="center" wrapText="1"/>
    </xf>
    <xf numFmtId="0" fontId="27" fillId="0" borderId="82" xfId="49" applyFont="1" applyBorder="1" applyAlignment="1">
      <alignment horizontal="left" vertical="center" wrapText="1"/>
    </xf>
    <xf numFmtId="0" fontId="27" fillId="0" borderId="52" xfId="49" applyFont="1" applyBorder="1" applyAlignment="1">
      <alignment horizontal="left" vertical="center"/>
    </xf>
    <xf numFmtId="0" fontId="29" fillId="0" borderId="0" xfId="49" applyFont="1">
      <alignment vertical="center"/>
    </xf>
    <xf numFmtId="0" fontId="27" fillId="0" borderId="62" xfId="48" applyFont="1" applyBorder="1" applyAlignment="1">
      <alignment horizontal="center" vertical="center"/>
    </xf>
    <xf numFmtId="0" fontId="27" fillId="0" borderId="52" xfId="48" applyFont="1" applyBorder="1" applyAlignment="1">
      <alignment horizontal="left" vertical="center" wrapText="1"/>
    </xf>
    <xf numFmtId="0" fontId="27" fillId="0" borderId="58" xfId="48" applyFont="1" applyBorder="1" applyAlignment="1">
      <alignment horizontal="left" vertical="center" wrapText="1"/>
    </xf>
    <xf numFmtId="0" fontId="0" fillId="0" borderId="83" xfId="0" applyFont="1" applyBorder="1" applyAlignment="1">
      <alignment vertical="center"/>
    </xf>
    <xf numFmtId="0" fontId="27" fillId="0" borderId="84" xfId="48" applyFont="1" applyBorder="1" applyAlignment="1">
      <alignment horizontal="center" vertical="center"/>
    </xf>
    <xf numFmtId="0" fontId="27" fillId="0" borderId="85" xfId="48" applyFont="1" applyBorder="1" applyAlignment="1">
      <alignment horizontal="center" vertical="center"/>
    </xf>
    <xf numFmtId="0" fontId="27" fillId="33" borderId="86" xfId="49" applyFont="1" applyFill="1" applyBorder="1" applyAlignment="1">
      <alignment horizontal="center" vertical="center" wrapText="1"/>
    </xf>
    <xf numFmtId="0" fontId="31" fillId="0" borderId="87" xfId="49" applyFont="1" applyBorder="1" applyAlignment="1">
      <alignment vertical="center" wrapText="1"/>
    </xf>
    <xf numFmtId="0" fontId="29" fillId="0" borderId="87" xfId="49" applyFont="1" applyBorder="1" applyAlignment="1">
      <alignment vertical="center" wrapText="1"/>
    </xf>
    <xf numFmtId="0" fontId="29" fillId="0" borderId="59" xfId="49" applyFont="1" applyBorder="1" applyAlignment="1">
      <alignment horizontal="left" vertical="center" wrapText="1"/>
    </xf>
    <xf numFmtId="0" fontId="29" fillId="0" borderId="60" xfId="49" applyFont="1" applyBorder="1" applyAlignment="1">
      <alignment horizontal="left" vertical="center" wrapText="1"/>
    </xf>
    <xf numFmtId="0" fontId="29" fillId="0" borderId="61" xfId="49" applyFont="1" applyBorder="1" applyAlignment="1">
      <alignment horizontal="left" vertical="center" wrapText="1"/>
    </xf>
    <xf numFmtId="0" fontId="29" fillId="0" borderId="61" xfId="48" applyFont="1" applyBorder="1" applyAlignment="1">
      <alignment vertical="center" wrapText="1"/>
    </xf>
    <xf numFmtId="0" fontId="29" fillId="0" borderId="59" xfId="48" applyFont="1" applyBorder="1" applyAlignment="1">
      <alignment vertical="center" wrapText="1"/>
    </xf>
    <xf numFmtId="0" fontId="29" fillId="0" borderId="60" xfId="48" applyFont="1" applyBorder="1" applyAlignment="1">
      <alignment vertical="center" wrapText="1"/>
    </xf>
    <xf numFmtId="0" fontId="27" fillId="0" borderId="88" xfId="48" applyFont="1" applyBorder="1" applyAlignment="1">
      <alignment vertical="center" wrapText="1"/>
    </xf>
    <xf numFmtId="0" fontId="22" fillId="34" borderId="0" xfId="0" applyFont="1" applyFill="1" applyAlignment="1">
      <alignment horizontal="center" vertical="center"/>
    </xf>
    <xf numFmtId="0" fontId="22" fillId="34" borderId="0" xfId="0" applyFont="1" applyFill="1" applyAlignment="1">
      <alignment horizontal="left" vertical="center"/>
    </xf>
    <xf numFmtId="0" fontId="32" fillId="34" borderId="0" xfId="0" applyFont="1" applyFill="1" applyAlignment="1">
      <alignment vertical="center"/>
    </xf>
    <xf numFmtId="0" fontId="32" fillId="34" borderId="0" xfId="0" applyFont="1" applyFill="1" applyAlignment="1">
      <alignment horizontal="center" vertical="center"/>
    </xf>
    <xf numFmtId="0" fontId="22" fillId="34" borderId="44" xfId="0" applyFont="1" applyFill="1" applyBorder="1" applyAlignment="1">
      <alignment horizontal="center" vertical="center"/>
    </xf>
    <xf numFmtId="0" fontId="22" fillId="34" borderId="45" xfId="0" applyFont="1" applyFill="1" applyBorder="1" applyAlignment="1">
      <alignment horizontal="center" vertical="center"/>
    </xf>
    <xf numFmtId="0" fontId="22" fillId="34" borderId="46" xfId="0" applyFont="1" applyFill="1" applyBorder="1" applyAlignment="1">
      <alignment horizontal="center" vertical="center"/>
    </xf>
    <xf numFmtId="0" fontId="22" fillId="34" borderId="45" xfId="0" applyFont="1" applyFill="1" applyBorder="1" applyAlignment="1">
      <alignment vertical="center"/>
    </xf>
    <xf numFmtId="0" fontId="22" fillId="34" borderId="46" xfId="0" applyFont="1" applyFill="1" applyBorder="1" applyAlignment="1">
      <alignment vertical="center"/>
    </xf>
    <xf numFmtId="0" fontId="0" fillId="34" borderId="46" xfId="0" applyFont="1" applyFill="1" applyBorder="1" applyAlignment="1">
      <alignment horizontal="center" vertical="center"/>
    </xf>
    <xf numFmtId="0" fontId="22" fillId="34" borderId="89" xfId="0" applyFont="1" applyFill="1" applyBorder="1" applyAlignment="1">
      <alignment vertical="center"/>
    </xf>
    <xf numFmtId="0" fontId="0" fillId="34" borderId="45" xfId="0" applyFont="1" applyFill="1" applyBorder="1" applyAlignment="1">
      <alignment horizontal="center" vertical="center"/>
    </xf>
    <xf numFmtId="0" fontId="0" fillId="34" borderId="89" xfId="0" applyFont="1" applyFill="1" applyBorder="1" applyAlignment="1">
      <alignment horizontal="center" vertical="center"/>
    </xf>
    <xf numFmtId="0" fontId="22" fillId="34" borderId="89" xfId="0" applyFont="1" applyFill="1" applyBorder="1" applyAlignment="1">
      <alignment horizontal="center" vertical="center"/>
    </xf>
    <xf numFmtId="0" fontId="22" fillId="34" borderId="74" xfId="0" applyFont="1" applyFill="1" applyBorder="1" applyAlignment="1">
      <alignment horizontal="center" vertical="center"/>
    </xf>
    <xf numFmtId="0" fontId="22" fillId="34" borderId="90" xfId="0" applyFont="1" applyFill="1" applyBorder="1" applyAlignment="1">
      <alignment horizontal="center" vertical="center"/>
    </xf>
    <xf numFmtId="0" fontId="22" fillId="34" borderId="50" xfId="0" applyFont="1" applyFill="1" applyBorder="1" applyAlignment="1">
      <alignment horizontal="center" vertical="center"/>
    </xf>
    <xf numFmtId="0" fontId="22" fillId="34" borderId="51" xfId="0" applyFont="1" applyFill="1" applyBorder="1" applyAlignment="1">
      <alignment horizontal="center" vertical="center"/>
    </xf>
    <xf numFmtId="0" fontId="22" fillId="34" borderId="91" xfId="0" applyFont="1" applyFill="1" applyBorder="1" applyAlignment="1">
      <alignment horizontal="center" vertical="center"/>
    </xf>
    <xf numFmtId="0" fontId="22" fillId="34" borderId="49" xfId="0" applyFont="1" applyFill="1" applyBorder="1" applyAlignment="1">
      <alignment horizontal="center" vertical="center"/>
    </xf>
    <xf numFmtId="0" fontId="22" fillId="34" borderId="92" xfId="0" applyFont="1" applyFill="1" applyBorder="1" applyAlignment="1">
      <alignment vertical="center"/>
    </xf>
    <xf numFmtId="0" fontId="22" fillId="34" borderId="60" xfId="0" applyFont="1" applyFill="1" applyBorder="1" applyAlignment="1">
      <alignment vertical="center"/>
    </xf>
    <xf numFmtId="0" fontId="22" fillId="34" borderId="60" xfId="0" applyFont="1" applyFill="1" applyBorder="1" applyAlignment="1">
      <alignment horizontal="left" vertical="center"/>
    </xf>
    <xf numFmtId="0" fontId="22" fillId="34" borderId="93" xfId="0" applyFont="1" applyFill="1" applyBorder="1" applyAlignment="1">
      <alignment vertical="center"/>
    </xf>
    <xf numFmtId="0" fontId="22" fillId="34" borderId="92" xfId="0" applyFont="1" applyFill="1" applyBorder="1" applyAlignment="1">
      <alignment horizontal="left" vertical="center"/>
    </xf>
    <xf numFmtId="0" fontId="22" fillId="34" borderId="93" xfId="0" applyFont="1" applyFill="1" applyBorder="1" applyAlignment="1">
      <alignment horizontal="left" vertical="center"/>
    </xf>
    <xf numFmtId="0" fontId="22" fillId="34" borderId="45" xfId="0" applyFont="1" applyFill="1" applyBorder="1" applyAlignment="1">
      <alignment horizontal="left" vertical="center"/>
    </xf>
    <xf numFmtId="0" fontId="22" fillId="34" borderId="46" xfId="0" applyFont="1" applyFill="1" applyBorder="1" applyAlignment="1">
      <alignment horizontal="left" vertical="center"/>
    </xf>
    <xf numFmtId="0" fontId="22" fillId="34" borderId="89" xfId="0" applyFont="1" applyFill="1" applyBorder="1" applyAlignment="1">
      <alignment horizontal="left" vertical="center"/>
    </xf>
    <xf numFmtId="0" fontId="22" fillId="34" borderId="50" xfId="0" applyFont="1" applyFill="1" applyBorder="1" applyAlignment="1">
      <alignment vertical="center" wrapText="1"/>
    </xf>
    <xf numFmtId="0" fontId="22" fillId="34" borderId="51" xfId="0" applyFont="1" applyFill="1" applyBorder="1" applyAlignment="1">
      <alignment vertical="center" wrapText="1"/>
    </xf>
    <xf numFmtId="0" fontId="22" fillId="34" borderId="91" xfId="0" applyFont="1" applyFill="1" applyBorder="1" applyAlignment="1">
      <alignment vertical="center" wrapText="1"/>
    </xf>
    <xf numFmtId="0" fontId="22" fillId="34" borderId="50" xfId="0" applyFont="1" applyFill="1" applyBorder="1" applyAlignment="1">
      <alignment horizontal="left" vertical="center"/>
    </xf>
    <xf numFmtId="0" fontId="22" fillId="34" borderId="91" xfId="0" applyFont="1" applyFill="1" applyBorder="1" applyAlignment="1">
      <alignment horizontal="left" vertical="center"/>
    </xf>
    <xf numFmtId="0" fontId="22" fillId="34" borderId="51" xfId="0" applyFont="1" applyFill="1" applyBorder="1" applyAlignment="1">
      <alignment horizontal="left" vertical="center"/>
    </xf>
    <xf numFmtId="0" fontId="22" fillId="34" borderId="45" xfId="0" applyFont="1" applyFill="1" applyBorder="1" applyAlignment="1">
      <alignment horizontal="center" vertical="center" wrapText="1"/>
    </xf>
    <xf numFmtId="0" fontId="22" fillId="34" borderId="46" xfId="0" applyFont="1" applyFill="1" applyBorder="1" applyAlignment="1">
      <alignment horizontal="center" vertical="center" wrapText="1"/>
    </xf>
    <xf numFmtId="0" fontId="22" fillId="34" borderId="89" xfId="0" applyFont="1" applyFill="1" applyBorder="1" applyAlignment="1">
      <alignment horizontal="center" vertical="center" wrapText="1"/>
    </xf>
    <xf numFmtId="0" fontId="22" fillId="34" borderId="50" xfId="0" applyFont="1" applyFill="1" applyBorder="1" applyAlignment="1">
      <alignment vertical="center"/>
    </xf>
    <xf numFmtId="0" fontId="22" fillId="34" borderId="51" xfId="0" applyFont="1" applyFill="1" applyBorder="1" applyAlignment="1">
      <alignment vertical="center"/>
    </xf>
    <xf numFmtId="0" fontId="0" fillId="34" borderId="51" xfId="0" applyFill="1" applyBorder="1" applyAlignment="1">
      <alignment vertical="center"/>
    </xf>
    <xf numFmtId="0" fontId="0" fillId="34" borderId="91" xfId="0" applyFont="1" applyFill="1" applyBorder="1" applyAlignment="1">
      <alignment vertical="center"/>
    </xf>
    <xf numFmtId="0" fontId="22" fillId="34" borderId="92" xfId="0" applyFont="1" applyFill="1" applyBorder="1" applyAlignment="1">
      <alignment horizontal="left" vertical="center" wrapText="1"/>
    </xf>
    <xf numFmtId="0" fontId="22" fillId="34" borderId="60" xfId="0" applyFont="1" applyFill="1" applyBorder="1" applyAlignment="1">
      <alignment horizontal="left" vertical="center" wrapText="1"/>
    </xf>
    <xf numFmtId="0" fontId="22" fillId="34" borderId="94" xfId="0" applyFont="1" applyFill="1" applyBorder="1" applyAlignment="1">
      <alignment horizontal="left" vertical="center" wrapText="1"/>
    </xf>
    <xf numFmtId="0" fontId="22" fillId="34" borderId="95" xfId="0" applyFont="1" applyFill="1" applyBorder="1" applyAlignment="1">
      <alignment horizontal="left" vertical="center"/>
    </xf>
    <xf numFmtId="0" fontId="22" fillId="34" borderId="96" xfId="0" applyFont="1" applyFill="1" applyBorder="1" applyAlignment="1">
      <alignment horizontal="left" vertical="center" wrapText="1"/>
    </xf>
    <xf numFmtId="0" fontId="22" fillId="34" borderId="95" xfId="0" applyFont="1" applyFill="1" applyBorder="1" applyAlignment="1">
      <alignment horizontal="left" vertical="center" wrapText="1"/>
    </xf>
    <xf numFmtId="0" fontId="22" fillId="34" borderId="97" xfId="0" applyFont="1" applyFill="1" applyBorder="1" applyAlignment="1">
      <alignment horizontal="left" vertical="center"/>
    </xf>
    <xf numFmtId="0" fontId="0" fillId="34" borderId="0" xfId="0" applyFill="1" applyAlignment="1">
      <alignment horizontal="center" vertical="center"/>
    </xf>
    <xf numFmtId="0" fontId="0" fillId="34" borderId="90" xfId="0" applyFill="1" applyBorder="1" applyAlignment="1">
      <alignment horizontal="center" vertical="center"/>
    </xf>
    <xf numFmtId="0" fontId="0" fillId="34" borderId="98" xfId="0" applyFill="1" applyBorder="1" applyAlignment="1">
      <alignment horizontal="center" vertical="center"/>
    </xf>
    <xf numFmtId="0" fontId="0" fillId="34" borderId="99" xfId="0" applyFill="1" applyBorder="1" applyAlignment="1">
      <alignment horizontal="center" vertical="center"/>
    </xf>
    <xf numFmtId="0" fontId="22" fillId="34" borderId="99" xfId="0" applyFont="1" applyFill="1" applyBorder="1" applyAlignment="1">
      <alignment horizontal="center" vertical="center" wrapText="1"/>
    </xf>
    <xf numFmtId="0" fontId="0" fillId="34" borderId="100" xfId="0" applyFill="1" applyBorder="1" applyAlignment="1">
      <alignment horizontal="center" vertical="center"/>
    </xf>
    <xf numFmtId="0" fontId="22" fillId="34" borderId="90" xfId="0" applyFont="1" applyFill="1" applyBorder="1" applyAlignment="1">
      <alignment vertical="center"/>
    </xf>
    <xf numFmtId="0" fontId="22" fillId="34" borderId="0" xfId="0" applyFont="1" applyFill="1" applyAlignment="1">
      <alignment vertical="center"/>
    </xf>
    <xf numFmtId="0" fontId="22" fillId="34" borderId="90" xfId="0" applyFont="1" applyFill="1" applyBorder="1" applyAlignment="1">
      <alignment horizontal="left" vertical="center"/>
    </xf>
    <xf numFmtId="0" fontId="22" fillId="34" borderId="98" xfId="0" applyFont="1" applyFill="1" applyBorder="1" applyAlignment="1">
      <alignment horizontal="left" vertical="center"/>
    </xf>
    <xf numFmtId="0" fontId="22" fillId="34" borderId="99" xfId="0" applyFont="1" applyFill="1" applyBorder="1" applyAlignment="1">
      <alignment vertical="center"/>
    </xf>
    <xf numFmtId="0" fontId="22" fillId="34" borderId="101" xfId="0" applyFont="1" applyFill="1" applyBorder="1" applyAlignment="1">
      <alignment horizontal="left" vertical="center"/>
    </xf>
    <xf numFmtId="0" fontId="22" fillId="34" borderId="99" xfId="0" applyFont="1" applyFill="1" applyBorder="1" applyAlignment="1">
      <alignment horizontal="left" vertical="center"/>
    </xf>
    <xf numFmtId="0" fontId="22" fillId="34" borderId="100" xfId="0" applyFont="1" applyFill="1" applyBorder="1" applyAlignment="1">
      <alignment vertical="center"/>
    </xf>
    <xf numFmtId="0" fontId="22" fillId="34" borderId="102" xfId="0" applyFont="1" applyFill="1" applyBorder="1" applyAlignment="1">
      <alignment horizontal="left" vertical="center"/>
    </xf>
    <xf numFmtId="0" fontId="22" fillId="34" borderId="90" xfId="0" applyFont="1" applyFill="1" applyBorder="1" applyAlignment="1">
      <alignment vertical="center" wrapText="1"/>
    </xf>
    <xf numFmtId="0" fontId="22" fillId="34" borderId="0" xfId="0" applyFont="1" applyFill="1" applyAlignment="1">
      <alignment vertical="center" wrapText="1"/>
    </xf>
    <xf numFmtId="0" fontId="0" fillId="34" borderId="99" xfId="0" applyFill="1" applyBorder="1" applyAlignment="1">
      <alignment vertical="center"/>
    </xf>
    <xf numFmtId="0" fontId="0" fillId="34" borderId="100" xfId="0" applyFill="1" applyBorder="1" applyAlignment="1">
      <alignment vertical="center"/>
    </xf>
    <xf numFmtId="0" fontId="22" fillId="34" borderId="102" xfId="0" applyFont="1" applyFill="1" applyBorder="1" applyAlignment="1">
      <alignment horizontal="center" vertical="center"/>
    </xf>
    <xf numFmtId="0" fontId="22" fillId="34" borderId="101" xfId="0" applyFont="1" applyFill="1" applyBorder="1" applyAlignment="1">
      <alignment horizontal="center" vertical="center" wrapText="1"/>
    </xf>
    <xf numFmtId="0" fontId="22" fillId="34" borderId="98" xfId="0" applyFont="1" applyFill="1" applyBorder="1" applyAlignment="1">
      <alignment horizontal="center" vertical="center" wrapText="1"/>
    </xf>
    <xf numFmtId="0" fontId="22" fillId="34" borderId="102" xfId="0" applyFont="1" applyFill="1" applyBorder="1" applyAlignment="1">
      <alignment vertical="center"/>
    </xf>
    <xf numFmtId="0" fontId="0" fillId="34" borderId="90" xfId="0" applyFill="1" applyBorder="1" applyAlignment="1">
      <alignment vertical="center"/>
    </xf>
    <xf numFmtId="0" fontId="0" fillId="34" borderId="0" xfId="0" applyFill="1" applyAlignment="1">
      <alignment vertical="center"/>
    </xf>
    <xf numFmtId="0" fontId="0" fillId="34" borderId="98" xfId="0" applyFill="1" applyBorder="1" applyAlignment="1">
      <alignment vertical="center"/>
    </xf>
    <xf numFmtId="0" fontId="0" fillId="34" borderId="101" xfId="0" applyFill="1" applyBorder="1" applyAlignment="1">
      <alignment horizontal="left" vertical="center"/>
    </xf>
    <xf numFmtId="0" fontId="0" fillId="34" borderId="50" xfId="0" applyFill="1" applyBorder="1" applyAlignment="1">
      <alignment vertical="center"/>
    </xf>
    <xf numFmtId="0" fontId="0" fillId="34" borderId="103" xfId="0" applyFill="1" applyBorder="1" applyAlignment="1">
      <alignment vertical="center"/>
    </xf>
    <xf numFmtId="0" fontId="0" fillId="34" borderId="104" xfId="0" applyFill="1" applyBorder="1" applyAlignment="1">
      <alignment vertical="center"/>
    </xf>
    <xf numFmtId="0" fontId="0" fillId="34" borderId="105" xfId="0" applyFill="1" applyBorder="1" applyAlignment="1">
      <alignment horizontal="left" vertical="center"/>
    </xf>
    <xf numFmtId="0" fontId="0" fillId="34" borderId="106" xfId="0" applyFill="1" applyBorder="1" applyAlignment="1">
      <alignment vertical="center"/>
    </xf>
    <xf numFmtId="0" fontId="22" fillId="34" borderId="91" xfId="0" applyFont="1" applyFill="1" applyBorder="1" applyAlignment="1">
      <alignment vertical="center"/>
    </xf>
    <xf numFmtId="0" fontId="22" fillId="34" borderId="107" xfId="0" applyFont="1" applyFill="1" applyBorder="1" applyAlignment="1">
      <alignment horizontal="center" vertical="center"/>
    </xf>
    <xf numFmtId="0" fontId="22" fillId="34" borderId="108" xfId="0" applyFont="1" applyFill="1" applyBorder="1" applyAlignment="1">
      <alignment horizontal="center" vertical="center"/>
    </xf>
    <xf numFmtId="0" fontId="22" fillId="34" borderId="46" xfId="0" applyFont="1" applyFill="1" applyBorder="1" applyAlignment="1">
      <alignment vertical="top"/>
    </xf>
    <xf numFmtId="0" fontId="22" fillId="34" borderId="0" xfId="0" applyFont="1" applyFill="1" applyAlignment="1">
      <alignment vertical="top"/>
    </xf>
    <xf numFmtId="0" fontId="22" fillId="34" borderId="109" xfId="0" applyFont="1" applyFill="1" applyBorder="1" applyAlignment="1">
      <alignment horizontal="center" vertical="center"/>
    </xf>
    <xf numFmtId="0" fontId="22" fillId="34" borderId="110" xfId="0" applyFont="1" applyFill="1" applyBorder="1" applyAlignment="1">
      <alignment horizontal="center" vertical="center"/>
    </xf>
    <xf numFmtId="0" fontId="22" fillId="34" borderId="0" xfId="0" applyFont="1" applyFill="1" applyBorder="1" applyAlignment="1">
      <alignment vertical="top"/>
    </xf>
    <xf numFmtId="0" fontId="22" fillId="34" borderId="111" xfId="0" applyFont="1" applyFill="1" applyBorder="1" applyAlignment="1">
      <alignment horizontal="center" vertical="center"/>
    </xf>
    <xf numFmtId="0" fontId="22" fillId="34" borderId="112" xfId="0" applyFont="1" applyFill="1" applyBorder="1" applyAlignment="1">
      <alignment horizontal="center" vertical="center"/>
    </xf>
    <xf numFmtId="0" fontId="22" fillId="34" borderId="50" xfId="0" applyFont="1" applyFill="1" applyBorder="1" applyAlignment="1">
      <alignment vertical="top"/>
    </xf>
    <xf numFmtId="0" fontId="22" fillId="34" borderId="51" xfId="0" applyFont="1" applyFill="1" applyBorder="1" applyAlignment="1">
      <alignment vertical="top"/>
    </xf>
    <xf numFmtId="0" fontId="22" fillId="34" borderId="91" xfId="0" applyFont="1" applyFill="1" applyBorder="1" applyAlignment="1">
      <alignment vertical="top"/>
    </xf>
    <xf numFmtId="0" fontId="22" fillId="34" borderId="113" xfId="0" applyFont="1" applyFill="1" applyBorder="1" applyAlignment="1">
      <alignment horizontal="center" vertical="center"/>
    </xf>
    <xf numFmtId="0" fontId="22" fillId="34" borderId="114" xfId="0" applyFont="1" applyFill="1" applyBorder="1" applyAlignment="1">
      <alignment horizontal="center" vertical="center"/>
    </xf>
    <xf numFmtId="0" fontId="22" fillId="34" borderId="115" xfId="0" applyFont="1" applyFill="1" applyBorder="1" applyAlignment="1">
      <alignment horizontal="center" vertical="center"/>
    </xf>
    <xf numFmtId="0" fontId="22" fillId="0" borderId="0" xfId="0" applyFont="1" applyAlignment="1">
      <alignment horizontal="center" vertical="center" wrapText="1"/>
    </xf>
    <xf numFmtId="0" fontId="22" fillId="0" borderId="44" xfId="0" applyFont="1" applyBorder="1" applyAlignment="1">
      <alignment horizontal="center" vertical="center"/>
    </xf>
    <xf numFmtId="0" fontId="22" fillId="0" borderId="45" xfId="0" applyFont="1" applyBorder="1" applyAlignment="1">
      <alignment horizontal="center" vertical="center"/>
    </xf>
    <xf numFmtId="0" fontId="22" fillId="0" borderId="46" xfId="0" applyFont="1" applyBorder="1" applyAlignment="1">
      <alignment horizontal="center" vertical="center"/>
    </xf>
    <xf numFmtId="0" fontId="22" fillId="0" borderId="89" xfId="0" applyFont="1" applyBorder="1" applyAlignment="1">
      <alignment horizontal="center" vertical="center"/>
    </xf>
    <xf numFmtId="0" fontId="22" fillId="0" borderId="45" xfId="0" applyFont="1" applyBorder="1" applyAlignment="1">
      <alignment horizontal="left" vertical="center"/>
    </xf>
    <xf numFmtId="0" fontId="22" fillId="0" borderId="46" xfId="0" applyFont="1" applyBorder="1" applyAlignment="1">
      <alignment horizontal="left" vertical="center"/>
    </xf>
    <xf numFmtId="0" fontId="22" fillId="0" borderId="89" xfId="0" applyFont="1" applyBorder="1" applyAlignment="1">
      <alignment horizontal="left" vertical="center"/>
    </xf>
    <xf numFmtId="0" fontId="22" fillId="0" borderId="74" xfId="0" applyFont="1" applyBorder="1" applyAlignment="1">
      <alignment horizontal="center" vertical="center"/>
    </xf>
    <xf numFmtId="0" fontId="22" fillId="0" borderId="90" xfId="0" applyFont="1" applyBorder="1" applyAlignment="1">
      <alignment horizontal="center" vertical="center"/>
    </xf>
    <xf numFmtId="0" fontId="22" fillId="0" borderId="102" xfId="0" applyFont="1" applyBorder="1" applyAlignment="1">
      <alignment horizontal="center" vertical="center"/>
    </xf>
    <xf numFmtId="0" fontId="22" fillId="0" borderId="90" xfId="0" applyFont="1" applyBorder="1" applyAlignment="1">
      <alignment horizontal="left" vertical="center"/>
    </xf>
    <xf numFmtId="0" fontId="22" fillId="0" borderId="102" xfId="0" applyFont="1" applyBorder="1" applyAlignment="1">
      <alignment horizontal="left" vertical="center"/>
    </xf>
    <xf numFmtId="0" fontId="22" fillId="0" borderId="49" xfId="0" applyFont="1" applyBorder="1" applyAlignment="1">
      <alignment horizontal="center" vertical="center"/>
    </xf>
    <xf numFmtId="0" fontId="22" fillId="0" borderId="50" xfId="0" applyFont="1" applyBorder="1" applyAlignment="1">
      <alignment horizontal="center" vertical="center"/>
    </xf>
    <xf numFmtId="0" fontId="22" fillId="0" borderId="51" xfId="0" applyFont="1" applyBorder="1" applyAlignment="1">
      <alignment horizontal="center" vertical="center"/>
    </xf>
    <xf numFmtId="0" fontId="22" fillId="0" borderId="91" xfId="0" applyFont="1" applyBorder="1" applyAlignment="1">
      <alignment horizontal="center" vertical="center"/>
    </xf>
    <xf numFmtId="0" fontId="22" fillId="0" borderId="44" xfId="0" applyFont="1" applyBorder="1" applyAlignment="1">
      <alignment horizontal="left" vertical="center"/>
    </xf>
    <xf numFmtId="0" fontId="22" fillId="0" borderId="74" xfId="0" applyFont="1" applyBorder="1" applyAlignment="1">
      <alignment horizontal="left" vertical="center"/>
    </xf>
    <xf numFmtId="0" fontId="22" fillId="0" borderId="74" xfId="0" applyFont="1" applyBorder="1" applyAlignment="1">
      <alignment vertical="center"/>
    </xf>
    <xf numFmtId="0" fontId="22" fillId="0" borderId="102" xfId="0" applyFont="1" applyBorder="1" applyAlignment="1">
      <alignment vertical="center"/>
    </xf>
    <xf numFmtId="0" fontId="22" fillId="0" borderId="90" xfId="0" applyFont="1" applyBorder="1" applyAlignment="1">
      <alignment vertical="center"/>
    </xf>
    <xf numFmtId="0" fontId="22" fillId="0" borderId="51" xfId="0" applyFont="1" applyBorder="1" applyAlignment="1">
      <alignment horizontal="left" vertical="center" wrapText="1"/>
    </xf>
    <xf numFmtId="0" fontId="22" fillId="0" borderId="46" xfId="0" applyFont="1" applyBorder="1" applyAlignment="1">
      <alignment vertical="center"/>
    </xf>
    <xf numFmtId="0" fontId="33" fillId="0" borderId="0" xfId="0" applyFont="1" applyAlignment="1">
      <alignment horizontal="center" vertical="center"/>
    </xf>
    <xf numFmtId="0" fontId="34" fillId="0" borderId="0" xfId="0" applyFont="1" applyAlignment="1">
      <alignment horizontal="center" vertical="center"/>
    </xf>
    <xf numFmtId="0" fontId="22" fillId="0" borderId="49" xfId="0" applyFont="1" applyBorder="1" applyAlignment="1">
      <alignment horizontal="left" vertical="center"/>
    </xf>
    <xf numFmtId="0" fontId="22" fillId="0" borderId="50" xfId="0" applyFont="1" applyBorder="1" applyAlignment="1">
      <alignment vertical="center"/>
    </xf>
    <xf numFmtId="0" fontId="22" fillId="0" borderId="51" xfId="0" applyFont="1" applyBorder="1" applyAlignment="1">
      <alignment vertical="center"/>
    </xf>
    <xf numFmtId="0" fontId="22" fillId="0" borderId="91" xfId="0" applyFont="1" applyBorder="1" applyAlignment="1">
      <alignment vertical="center"/>
    </xf>
    <xf numFmtId="0" fontId="22" fillId="0" borderId="50" xfId="0" applyFont="1" applyBorder="1" applyAlignment="1">
      <alignment horizontal="left" vertical="center"/>
    </xf>
    <xf numFmtId="0" fontId="22" fillId="0" borderId="51" xfId="0" applyFont="1" applyBorder="1" applyAlignment="1">
      <alignment horizontal="left" vertical="center"/>
    </xf>
    <xf numFmtId="0" fontId="22" fillId="0" borderId="91" xfId="0" applyFont="1" applyBorder="1" applyAlignment="1">
      <alignment horizontal="left" vertical="center"/>
    </xf>
    <xf numFmtId="0" fontId="22" fillId="0" borderId="86" xfId="0" applyFont="1" applyBorder="1" applyAlignment="1">
      <alignment horizontal="center" vertical="center"/>
    </xf>
    <xf numFmtId="0" fontId="22" fillId="0" borderId="86" xfId="0" applyFont="1" applyBorder="1" applyAlignment="1">
      <alignment vertical="center"/>
    </xf>
    <xf numFmtId="0" fontId="22" fillId="0" borderId="89" xfId="0" applyFont="1" applyBorder="1" applyAlignment="1">
      <alignment vertical="center"/>
    </xf>
    <xf numFmtId="0" fontId="22" fillId="0" borderId="49" xfId="0" applyFont="1" applyBorder="1" applyAlignment="1">
      <alignment vertical="center"/>
    </xf>
    <xf numFmtId="0" fontId="0" fillId="0" borderId="0" xfId="47" applyFont="1" applyAlignment="1">
      <alignment horizontal="center" vertical="center"/>
    </xf>
    <xf numFmtId="0" fontId="35" fillId="0" borderId="0" xfId="47" applyFont="1" applyAlignment="1">
      <alignment horizontal="center" vertical="center"/>
    </xf>
    <xf numFmtId="0" fontId="0" fillId="0" borderId="0" xfId="47" applyFont="1" applyAlignment="1">
      <alignment vertical="center"/>
    </xf>
    <xf numFmtId="0" fontId="12" fillId="0" borderId="0" xfId="46" applyFont="1">
      <alignment vertical="center"/>
    </xf>
    <xf numFmtId="0" fontId="0" fillId="0" borderId="11" xfId="47" applyFont="1" applyBorder="1" applyAlignment="1">
      <alignment horizontal="left" vertical="center" shrinkToFit="1"/>
    </xf>
    <xf numFmtId="0" fontId="0" fillId="0" borderId="23" xfId="47" applyFont="1" applyBorder="1" applyAlignment="1">
      <alignment horizontal="left" vertical="center"/>
    </xf>
    <xf numFmtId="0" fontId="0" fillId="0" borderId="15" xfId="47" applyFont="1" applyBorder="1" applyAlignment="1">
      <alignment horizontal="left" vertical="center"/>
    </xf>
    <xf numFmtId="0" fontId="36" fillId="0" borderId="0" xfId="46" applyFont="1" applyBorder="1" applyAlignment="1">
      <alignment horizontal="left" vertical="center"/>
    </xf>
    <xf numFmtId="0" fontId="25" fillId="0" borderId="10" xfId="47" applyFont="1" applyBorder="1" applyAlignment="1">
      <alignment horizontal="right" vertical="center"/>
    </xf>
    <xf numFmtId="0" fontId="0" fillId="0" borderId="0" xfId="47" applyFont="1" applyBorder="1" applyAlignment="1">
      <alignment horizontal="center" vertical="center"/>
    </xf>
    <xf numFmtId="0" fontId="0" fillId="0" borderId="13" xfId="47" applyFont="1" applyBorder="1" applyAlignment="1">
      <alignment horizontal="center" vertical="center"/>
    </xf>
    <xf numFmtId="0" fontId="0" fillId="0" borderId="116" xfId="47" applyFont="1" applyBorder="1" applyAlignment="1">
      <alignment horizontal="center" vertical="center"/>
    </xf>
    <xf numFmtId="0" fontId="0" fillId="0" borderId="39" xfId="47" applyFont="1" applyBorder="1" applyAlignment="1">
      <alignment horizontal="center" vertical="center"/>
    </xf>
    <xf numFmtId="0" fontId="37" fillId="0" borderId="0" xfId="39" applyFont="1">
      <alignment vertical="center"/>
    </xf>
    <xf numFmtId="0" fontId="38" fillId="0" borderId="44" xfId="39" applyFont="1" applyBorder="1">
      <alignment vertical="center"/>
    </xf>
    <xf numFmtId="0" fontId="38" fillId="0" borderId="0" xfId="39" applyFont="1">
      <alignment vertical="center"/>
    </xf>
    <xf numFmtId="0" fontId="38" fillId="0" borderId="45" xfId="39" applyFont="1" applyBorder="1">
      <alignment vertical="center"/>
    </xf>
    <xf numFmtId="0" fontId="38" fillId="0" borderId="89" xfId="39" applyFont="1" applyBorder="1">
      <alignment vertical="center"/>
    </xf>
    <xf numFmtId="0" fontId="38" fillId="0" borderId="92" xfId="39" applyFont="1" applyBorder="1" applyAlignment="1">
      <alignment horizontal="center" vertical="center" textRotation="255"/>
    </xf>
    <xf numFmtId="0" fontId="38" fillId="0" borderId="60" xfId="39" applyFont="1" applyBorder="1" applyAlignment="1">
      <alignment horizontal="center" vertical="center" textRotation="255"/>
    </xf>
    <xf numFmtId="0" fontId="38" fillId="0" borderId="93" xfId="39" applyFont="1" applyBorder="1" applyAlignment="1">
      <alignment horizontal="center" vertical="center" textRotation="255"/>
    </xf>
    <xf numFmtId="0" fontId="38" fillId="0" borderId="92" xfId="39" applyFont="1" applyBorder="1" applyAlignment="1">
      <alignment horizontal="center" vertical="center" textRotation="255" shrinkToFit="1"/>
    </xf>
    <xf numFmtId="0" fontId="38" fillId="0" borderId="60" xfId="39" applyFont="1" applyBorder="1" applyAlignment="1">
      <alignment horizontal="center" vertical="center" textRotation="255" shrinkToFit="1"/>
    </xf>
    <xf numFmtId="0" fontId="38" fillId="0" borderId="93" xfId="39" applyFont="1" applyBorder="1" applyAlignment="1">
      <alignment horizontal="center" vertical="center" textRotation="255" shrinkToFit="1"/>
    </xf>
    <xf numFmtId="0" fontId="38" fillId="0" borderId="0" xfId="39" applyFont="1" applyAlignment="1">
      <alignment horizontal="center" vertical="center" textRotation="255"/>
    </xf>
    <xf numFmtId="0" fontId="38" fillId="0" borderId="74" xfId="39" applyFont="1" applyBorder="1">
      <alignment vertical="center"/>
    </xf>
    <xf numFmtId="0" fontId="38" fillId="0" borderId="90" xfId="39" applyFont="1" applyBorder="1">
      <alignment vertical="center"/>
    </xf>
    <xf numFmtId="0" fontId="38" fillId="0" borderId="102" xfId="39" applyFont="1" applyBorder="1">
      <alignment vertical="center"/>
    </xf>
    <xf numFmtId="0" fontId="39" fillId="0" borderId="44" xfId="39" applyFont="1" applyBorder="1">
      <alignment vertical="center"/>
    </xf>
    <xf numFmtId="0" fontId="39" fillId="0" borderId="45" xfId="39" applyFont="1" applyBorder="1">
      <alignment vertical="center"/>
    </xf>
    <xf numFmtId="0" fontId="39" fillId="0" borderId="117" xfId="39" applyFont="1" applyBorder="1">
      <alignment vertical="center"/>
    </xf>
    <xf numFmtId="0" fontId="39" fillId="0" borderId="102" xfId="39" applyFont="1" applyBorder="1">
      <alignment vertical="center"/>
    </xf>
    <xf numFmtId="0" fontId="39" fillId="0" borderId="0" xfId="39" applyFont="1">
      <alignment vertical="center"/>
    </xf>
    <xf numFmtId="0" fontId="40" fillId="0" borderId="0" xfId="39" applyFont="1">
      <alignment vertical="center"/>
    </xf>
    <xf numFmtId="0" fontId="38" fillId="0" borderId="118" xfId="39" applyFont="1" applyBorder="1">
      <alignment vertical="center"/>
    </xf>
    <xf numFmtId="0" fontId="38" fillId="0" borderId="49" xfId="39" applyFont="1" applyBorder="1">
      <alignment vertical="center"/>
    </xf>
    <xf numFmtId="0" fontId="38" fillId="0" borderId="119" xfId="39" applyFont="1" applyBorder="1">
      <alignment vertical="center"/>
    </xf>
    <xf numFmtId="0" fontId="38" fillId="0" borderId="91" xfId="39" applyFont="1" applyBorder="1">
      <alignment vertical="center"/>
    </xf>
    <xf numFmtId="0" fontId="40" fillId="0" borderId="44" xfId="39" applyFont="1" applyBorder="1" applyAlignment="1">
      <alignment horizontal="left" vertical="center"/>
    </xf>
    <xf numFmtId="0" fontId="40" fillId="0" borderId="74" xfId="39" applyFont="1" applyBorder="1" applyAlignment="1">
      <alignment horizontal="left" vertical="center"/>
    </xf>
    <xf numFmtId="0" fontId="38" fillId="0" borderId="50" xfId="39" applyFont="1" applyBorder="1">
      <alignment vertical="center"/>
    </xf>
    <xf numFmtId="0" fontId="38" fillId="0" borderId="86" xfId="39" applyFont="1" applyBorder="1" applyAlignment="1">
      <alignment horizontal="center" vertical="center"/>
    </xf>
    <xf numFmtId="0" fontId="38" fillId="0" borderId="86" xfId="39" applyFont="1" applyBorder="1">
      <alignment vertical="center"/>
    </xf>
    <xf numFmtId="0" fontId="0" fillId="0" borderId="0" xfId="39" applyFont="1" applyAlignment="1">
      <alignment horizontal="left" vertical="center"/>
    </xf>
    <xf numFmtId="0" fontId="38" fillId="0" borderId="120" xfId="39" applyFont="1" applyBorder="1">
      <alignment vertical="center"/>
    </xf>
    <xf numFmtId="0" fontId="40" fillId="0" borderId="49" xfId="39" applyFont="1" applyBorder="1" applyAlignment="1">
      <alignment horizontal="left" vertical="center"/>
    </xf>
    <xf numFmtId="0" fontId="38" fillId="0" borderId="92" xfId="39" applyFont="1" applyBorder="1" applyAlignment="1">
      <alignment horizontal="center" vertical="center"/>
    </xf>
    <xf numFmtId="0" fontId="38" fillId="0" borderId="93" xfId="39" applyFont="1" applyBorder="1" applyAlignment="1">
      <alignment horizontal="center" vertical="center"/>
    </xf>
    <xf numFmtId="0" fontId="38" fillId="0" borderId="92" xfId="39" applyFont="1" applyBorder="1">
      <alignment vertical="center"/>
    </xf>
    <xf numFmtId="0" fontId="38" fillId="0" borderId="121" xfId="39" applyFont="1" applyBorder="1">
      <alignment vertical="center"/>
    </xf>
    <xf numFmtId="0" fontId="38" fillId="0" borderId="51" xfId="39" applyFont="1" applyBorder="1">
      <alignment vertical="center"/>
    </xf>
    <xf numFmtId="0" fontId="38" fillId="0" borderId="122" xfId="39" applyFont="1" applyBorder="1">
      <alignment vertical="center"/>
    </xf>
    <xf numFmtId="0" fontId="37" fillId="0" borderId="123" xfId="39" applyFont="1" applyBorder="1" applyAlignment="1">
      <alignment horizontal="center" vertical="center"/>
    </xf>
    <xf numFmtId="0" fontId="38" fillId="0" borderId="124" xfId="39" applyFont="1" applyBorder="1">
      <alignment vertical="center"/>
    </xf>
    <xf numFmtId="0" fontId="38" fillId="0" borderId="125" xfId="39" applyFont="1" applyBorder="1">
      <alignment vertical="center"/>
    </xf>
    <xf numFmtId="0" fontId="41" fillId="0" borderId="126" xfId="39" applyFont="1" applyBorder="1">
      <alignment vertical="center"/>
    </xf>
    <xf numFmtId="0" fontId="0" fillId="0" borderId="0" xfId="39" applyFont="1">
      <alignment vertical="center"/>
    </xf>
    <xf numFmtId="0" fontId="28" fillId="0" borderId="0" xfId="39" applyFont="1" applyAlignment="1">
      <alignment vertical="center" wrapText="1"/>
    </xf>
    <xf numFmtId="0" fontId="7" fillId="0" borderId="45" xfId="39" applyBorder="1" applyAlignment="1">
      <alignment horizontal="left" vertical="center" wrapText="1"/>
    </xf>
    <xf numFmtId="0" fontId="7" fillId="0" borderId="46" xfId="39" applyBorder="1" applyAlignment="1">
      <alignment horizontal="left" vertical="center" wrapText="1"/>
    </xf>
    <xf numFmtId="0" fontId="7" fillId="0" borderId="89" xfId="39" applyBorder="1" applyAlignment="1">
      <alignment horizontal="left" vertical="center" wrapText="1"/>
    </xf>
    <xf numFmtId="0" fontId="0" fillId="0" borderId="0" xfId="39" applyFont="1" applyAlignment="1">
      <alignment horizontal="left" vertical="center" wrapText="1"/>
    </xf>
    <xf numFmtId="0" fontId="7" fillId="0" borderId="127" xfId="39" applyBorder="1">
      <alignment vertical="center"/>
    </xf>
    <xf numFmtId="0" fontId="7" fillId="0" borderId="86" xfId="39" applyBorder="1" applyAlignment="1">
      <alignment horizontal="left" vertical="center"/>
    </xf>
    <xf numFmtId="0" fontId="37" fillId="0" borderId="86" xfId="39" applyFont="1" applyBorder="1" applyAlignment="1">
      <alignment horizontal="center" vertical="center" textRotation="255"/>
    </xf>
    <xf numFmtId="0" fontId="37" fillId="0" borderId="92" xfId="39" applyFont="1" applyBorder="1" applyAlignment="1">
      <alignment horizontal="center" vertical="center" textRotation="255"/>
    </xf>
    <xf numFmtId="0" fontId="37" fillId="0" borderId="74" xfId="39" applyFont="1" applyBorder="1">
      <alignment vertical="center"/>
    </xf>
    <xf numFmtId="0" fontId="7" fillId="0" borderId="93" xfId="39" applyBorder="1" applyAlignment="1">
      <alignment horizontal="left" vertical="center"/>
    </xf>
    <xf numFmtId="0" fontId="7" fillId="0" borderId="90" xfId="39" applyBorder="1" applyAlignment="1">
      <alignment horizontal="left" vertical="center" wrapText="1"/>
    </xf>
    <xf numFmtId="0" fontId="7" fillId="0" borderId="102" xfId="39" applyBorder="1" applyAlignment="1">
      <alignment horizontal="left" vertical="center" wrapText="1"/>
    </xf>
    <xf numFmtId="0" fontId="28" fillId="0" borderId="128" xfId="39" applyFont="1" applyBorder="1">
      <alignment vertical="center"/>
    </xf>
    <xf numFmtId="0" fontId="7" fillId="0" borderId="86" xfId="39" applyBorder="1" applyAlignment="1">
      <alignment horizontal="center" vertical="distributed" textRotation="255" indent="1"/>
    </xf>
    <xf numFmtId="0" fontId="7" fillId="0" borderId="44" xfId="39" applyBorder="1" applyAlignment="1">
      <alignment horizontal="center" vertical="distributed" textRotation="255" indent="1"/>
    </xf>
    <xf numFmtId="0" fontId="7" fillId="0" borderId="92" xfId="39" applyBorder="1" applyAlignment="1">
      <alignment horizontal="center" vertical="distributed" textRotation="255" indent="1"/>
    </xf>
    <xf numFmtId="0" fontId="7" fillId="0" borderId="74" xfId="39" applyBorder="1" applyAlignment="1">
      <alignment vertical="distributed" textRotation="255" indent="1"/>
    </xf>
    <xf numFmtId="0" fontId="7" fillId="0" borderId="45" xfId="39" applyBorder="1" applyAlignment="1">
      <alignment horizontal="center" vertical="distributed" textRotation="255" indent="1"/>
    </xf>
    <xf numFmtId="0" fontId="7" fillId="0" borderId="46" xfId="39" applyBorder="1" applyAlignment="1">
      <alignment horizontal="center" vertical="distributed" textRotation="255" indent="1"/>
    </xf>
    <xf numFmtId="0" fontId="7" fillId="0" borderId="89" xfId="39" applyBorder="1" applyAlignment="1">
      <alignment horizontal="center" vertical="distributed" textRotation="255" indent="1"/>
    </xf>
    <xf numFmtId="0" fontId="7" fillId="0" borderId="129" xfId="39" applyBorder="1" applyAlignment="1">
      <alignment horizontal="center" vertical="center"/>
    </xf>
    <xf numFmtId="0" fontId="39" fillId="0" borderId="91" xfId="39" applyFont="1" applyBorder="1">
      <alignment vertical="center"/>
    </xf>
    <xf numFmtId="0" fontId="42" fillId="0" borderId="50" xfId="39" applyFont="1" applyBorder="1">
      <alignment vertical="center"/>
    </xf>
    <xf numFmtId="0" fontId="42" fillId="0" borderId="129" xfId="39" applyFont="1" applyBorder="1" applyAlignment="1">
      <alignment horizontal="left" vertical="center"/>
    </xf>
    <xf numFmtId="0" fontId="39" fillId="0" borderId="130" xfId="39" applyFont="1" applyBorder="1" applyAlignment="1">
      <alignment horizontal="left" vertical="center" wrapText="1"/>
    </xf>
    <xf numFmtId="0" fontId="42" fillId="0" borderId="74" xfId="39" applyFont="1" applyBorder="1" applyAlignment="1">
      <alignment horizontal="left" vertical="center" wrapText="1"/>
    </xf>
    <xf numFmtId="0" fontId="42" fillId="0" borderId="131" xfId="39" applyFont="1" applyBorder="1">
      <alignment vertical="center"/>
    </xf>
    <xf numFmtId="0" fontId="42" fillId="0" borderId="118" xfId="39" applyFont="1" applyBorder="1">
      <alignment vertical="center"/>
    </xf>
    <xf numFmtId="0" fontId="42" fillId="0" borderId="102" xfId="39" applyFont="1" applyBorder="1">
      <alignment vertical="center"/>
    </xf>
    <xf numFmtId="0" fontId="7" fillId="0" borderId="74" xfId="39" applyBorder="1">
      <alignment vertical="center"/>
    </xf>
    <xf numFmtId="0" fontId="42" fillId="0" borderId="127" xfId="39" applyFont="1" applyBorder="1" applyAlignment="1">
      <alignment horizontal="left" vertical="center"/>
    </xf>
    <xf numFmtId="0" fontId="39" fillId="0" borderId="93" xfId="39" applyFont="1" applyBorder="1" applyAlignment="1">
      <alignment horizontal="left" vertical="center" wrapText="1"/>
    </xf>
    <xf numFmtId="0" fontId="7" fillId="0" borderId="90" xfId="39" applyBorder="1">
      <alignment vertical="center"/>
    </xf>
    <xf numFmtId="0" fontId="39" fillId="0" borderId="93" xfId="39" applyFont="1" applyBorder="1">
      <alignment vertical="center"/>
    </xf>
    <xf numFmtId="0" fontId="42" fillId="0" borderId="92" xfId="39" applyFont="1" applyBorder="1">
      <alignment vertical="center"/>
    </xf>
    <xf numFmtId="0" fontId="39" fillId="0" borderId="132" xfId="39" applyFont="1" applyBorder="1" applyAlignment="1">
      <alignment horizontal="left" vertical="center" wrapText="1"/>
    </xf>
    <xf numFmtId="0" fontId="42" fillId="0" borderId="44" xfId="39" applyFont="1" applyBorder="1" applyAlignment="1">
      <alignment horizontal="left" vertical="center" wrapText="1"/>
    </xf>
    <xf numFmtId="0" fontId="42" fillId="0" borderId="133" xfId="39" applyFont="1" applyBorder="1">
      <alignment vertical="center"/>
    </xf>
    <xf numFmtId="0" fontId="42" fillId="0" borderId="117" xfId="39" applyFont="1" applyBorder="1">
      <alignment vertical="center"/>
    </xf>
    <xf numFmtId="0" fontId="42" fillId="0" borderId="89" xfId="39" applyFont="1" applyBorder="1">
      <alignment vertical="center"/>
    </xf>
    <xf numFmtId="0" fontId="7" fillId="0" borderId="44" xfId="39" applyBorder="1">
      <alignment vertical="center"/>
    </xf>
    <xf numFmtId="0" fontId="7" fillId="0" borderId="93" xfId="39" applyBorder="1">
      <alignment vertical="center"/>
    </xf>
    <xf numFmtId="0" fontId="7" fillId="0" borderId="92" xfId="39" applyBorder="1">
      <alignment vertical="center"/>
    </xf>
    <xf numFmtId="0" fontId="7" fillId="0" borderId="131" xfId="39" applyBorder="1">
      <alignment vertical="center"/>
    </xf>
    <xf numFmtId="0" fontId="7" fillId="0" borderId="118" xfId="39" applyBorder="1">
      <alignment vertical="center"/>
    </xf>
    <xf numFmtId="0" fontId="7" fillId="0" borderId="102" xfId="39" applyBorder="1">
      <alignment vertical="center"/>
    </xf>
    <xf numFmtId="0" fontId="19" fillId="0" borderId="0" xfId="39" applyFont="1">
      <alignment vertical="center"/>
    </xf>
    <xf numFmtId="0" fontId="7" fillId="0" borderId="134" xfId="39" applyBorder="1">
      <alignment vertical="center"/>
    </xf>
    <xf numFmtId="0" fontId="7" fillId="0" borderId="119" xfId="39" applyBorder="1">
      <alignment vertical="center"/>
    </xf>
    <xf numFmtId="0" fontId="7" fillId="0" borderId="91" xfId="39" applyBorder="1">
      <alignment vertical="center"/>
    </xf>
    <xf numFmtId="0" fontId="7" fillId="0" borderId="135" xfId="39" applyBorder="1" applyAlignment="1">
      <alignment horizontal="center" vertical="center"/>
    </xf>
    <xf numFmtId="0" fontId="42" fillId="0" borderId="49" xfId="39" applyFont="1" applyBorder="1" applyAlignment="1">
      <alignment horizontal="left" vertical="center" wrapText="1"/>
    </xf>
    <xf numFmtId="0" fontId="43" fillId="0" borderId="133" xfId="39" applyFont="1" applyBorder="1">
      <alignment vertical="center"/>
    </xf>
    <xf numFmtId="0" fontId="43" fillId="0" borderId="117" xfId="39" applyFont="1" applyBorder="1">
      <alignment vertical="center"/>
    </xf>
    <xf numFmtId="0" fontId="42" fillId="0" borderId="128" xfId="39" applyFont="1" applyBorder="1" applyAlignment="1">
      <alignment horizontal="left" vertical="center"/>
    </xf>
    <xf numFmtId="0" fontId="39" fillId="0" borderId="136" xfId="39" applyFont="1" applyBorder="1" applyAlignment="1">
      <alignment horizontal="left" vertical="center" wrapText="1"/>
    </xf>
    <xf numFmtId="0" fontId="7" fillId="0" borderId="127" xfId="39" applyBorder="1" applyAlignment="1">
      <alignment horizontal="left" vertical="center"/>
    </xf>
    <xf numFmtId="0" fontId="7" fillId="0" borderId="86" xfId="39" applyBorder="1" applyAlignment="1">
      <alignment horizontal="center" vertical="center"/>
    </xf>
    <xf numFmtId="0" fontId="42" fillId="0" borderId="137" xfId="39" applyFont="1" applyBorder="1">
      <alignment vertical="center"/>
    </xf>
    <xf numFmtId="0" fontId="39" fillId="0" borderId="93" xfId="39" applyFont="1" applyBorder="1" applyAlignment="1">
      <alignment vertical="center" wrapText="1"/>
    </xf>
    <xf numFmtId="0" fontId="42" fillId="0" borderId="86" xfId="39" applyFont="1" applyBorder="1" applyAlignment="1">
      <alignment vertical="center" wrapText="1"/>
    </xf>
    <xf numFmtId="0" fontId="39" fillId="0" borderId="102" xfId="39" applyFont="1" applyBorder="1" applyAlignment="1">
      <alignment vertical="center" wrapText="1"/>
    </xf>
    <xf numFmtId="0" fontId="42" fillId="0" borderId="74" xfId="39" applyFont="1" applyBorder="1" applyAlignment="1">
      <alignment vertical="center" wrapText="1"/>
    </xf>
    <xf numFmtId="0" fontId="42" fillId="0" borderId="128" xfId="39" applyFont="1" applyBorder="1">
      <alignment vertical="center"/>
    </xf>
    <xf numFmtId="0" fontId="39" fillId="0" borderId="136" xfId="39" applyFont="1" applyBorder="1" applyAlignment="1">
      <alignment vertical="center" wrapText="1"/>
    </xf>
    <xf numFmtId="0" fontId="42" fillId="0" borderId="49" xfId="39" applyFont="1" applyBorder="1" applyAlignment="1">
      <alignment vertical="center" wrapText="1"/>
    </xf>
    <xf numFmtId="0" fontId="7" fillId="0" borderId="129" xfId="39" applyBorder="1">
      <alignment vertical="center"/>
    </xf>
    <xf numFmtId="0" fontId="43" fillId="0" borderId="93" xfId="39" applyFont="1" applyBorder="1">
      <alignment vertical="center"/>
    </xf>
    <xf numFmtId="0" fontId="43" fillId="0" borderId="92" xfId="39" applyFont="1" applyBorder="1">
      <alignment vertical="center"/>
    </xf>
    <xf numFmtId="0" fontId="7" fillId="0" borderId="137" xfId="39" applyBorder="1">
      <alignment vertical="center"/>
    </xf>
    <xf numFmtId="0" fontId="43" fillId="0" borderId="91" xfId="39" applyFont="1" applyBorder="1">
      <alignment vertical="center"/>
    </xf>
    <xf numFmtId="0" fontId="43" fillId="0" borderId="51" xfId="39" applyFont="1" applyBorder="1">
      <alignment vertical="center"/>
    </xf>
    <xf numFmtId="0" fontId="43" fillId="0" borderId="128" xfId="39" applyFont="1" applyBorder="1">
      <alignment vertical="center"/>
    </xf>
    <xf numFmtId="0" fontId="43" fillId="0" borderId="60" xfId="39" applyFont="1" applyBorder="1">
      <alignment vertical="center"/>
    </xf>
    <xf numFmtId="0" fontId="43" fillId="0" borderId="137" xfId="39" applyFont="1" applyBorder="1">
      <alignment vertical="center"/>
    </xf>
    <xf numFmtId="176" fontId="37" fillId="0" borderId="90" xfId="39" applyNumberFormat="1" applyFont="1" applyBorder="1">
      <alignment vertical="center"/>
    </xf>
    <xf numFmtId="0" fontId="43" fillId="0" borderId="89" xfId="39" applyFont="1" applyBorder="1">
      <alignment vertical="center"/>
    </xf>
    <xf numFmtId="0" fontId="43" fillId="0" borderId="45" xfId="39" applyFont="1" applyBorder="1">
      <alignment vertical="center"/>
    </xf>
    <xf numFmtId="0" fontId="19" fillId="0" borderId="93" xfId="39" applyFont="1" applyBorder="1">
      <alignment vertical="center"/>
    </xf>
    <xf numFmtId="0" fontId="43" fillId="0" borderId="126" xfId="39" applyFont="1" applyBorder="1">
      <alignment vertical="center"/>
    </xf>
    <xf numFmtId="0" fontId="43" fillId="0" borderId="138" xfId="39" applyFont="1" applyBorder="1">
      <alignment vertical="center"/>
    </xf>
    <xf numFmtId="0" fontId="7" fillId="0" borderId="122" xfId="39" applyBorder="1">
      <alignment vertical="center"/>
    </xf>
    <xf numFmtId="0" fontId="7" fillId="0" borderId="139" xfId="39" applyBorder="1">
      <alignment vertical="center"/>
    </xf>
    <xf numFmtId="0" fontId="7" fillId="0" borderId="51" xfId="39" applyBorder="1">
      <alignment vertical="center"/>
    </xf>
    <xf numFmtId="0" fontId="7" fillId="0" borderId="121" xfId="39" applyBorder="1">
      <alignment vertical="center"/>
    </xf>
    <xf numFmtId="0" fontId="7" fillId="0" borderId="50" xfId="39" applyBorder="1" applyAlignment="1">
      <alignment horizontal="left" vertical="center" wrapText="1"/>
    </xf>
    <xf numFmtId="0" fontId="7" fillId="0" borderId="51" xfId="39" applyBorder="1" applyAlignment="1">
      <alignment horizontal="left" vertical="center" wrapText="1"/>
    </xf>
    <xf numFmtId="0" fontId="7" fillId="0" borderId="91" xfId="39" applyBorder="1" applyAlignment="1">
      <alignment horizontal="left" vertical="center" wrapText="1"/>
    </xf>
    <xf numFmtId="0" fontId="7" fillId="0" borderId="135" xfId="39" applyBorder="1">
      <alignment vertical="center"/>
    </xf>
    <xf numFmtId="0" fontId="27" fillId="0" borderId="46" xfId="39" applyFont="1" applyBorder="1">
      <alignment vertical="center"/>
    </xf>
    <xf numFmtId="0" fontId="27" fillId="0" borderId="126" xfId="39" applyFont="1" applyBorder="1">
      <alignment vertical="center"/>
    </xf>
    <xf numFmtId="0" fontId="24" fillId="0" borderId="0" xfId="44" applyFont="1">
      <alignment vertical="center"/>
    </xf>
    <xf numFmtId="0" fontId="32" fillId="0" borderId="0" xfId="44" applyFont="1">
      <alignment vertical="center"/>
    </xf>
    <xf numFmtId="0" fontId="44" fillId="0" borderId="0" xfId="44" applyFont="1">
      <alignment vertical="center"/>
    </xf>
    <xf numFmtId="0" fontId="32" fillId="34" borderId="0" xfId="44" applyFont="1" applyFill="1">
      <alignment vertical="center"/>
    </xf>
    <xf numFmtId="0" fontId="32" fillId="0" borderId="140" xfId="44" applyFont="1" applyBorder="1" applyAlignment="1">
      <alignment horizontal="center" vertical="center"/>
    </xf>
    <xf numFmtId="0" fontId="32" fillId="0" borderId="141" xfId="44" applyFont="1" applyBorder="1" applyAlignment="1">
      <alignment horizontal="center" vertical="center"/>
    </xf>
    <xf numFmtId="0" fontId="32" fillId="0" borderId="124" xfId="44" applyFont="1" applyBorder="1" applyAlignment="1">
      <alignment horizontal="center" vertical="center"/>
    </xf>
    <xf numFmtId="0" fontId="32" fillId="0" borderId="123" xfId="44" applyFont="1" applyBorder="1">
      <alignment vertical="center"/>
    </xf>
    <xf numFmtId="0" fontId="32" fillId="0" borderId="142" xfId="44" applyFont="1" applyBorder="1">
      <alignment vertical="center"/>
    </xf>
    <xf numFmtId="0" fontId="32" fillId="0" borderId="125" xfId="44" applyFont="1" applyBorder="1">
      <alignment vertical="center"/>
    </xf>
    <xf numFmtId="0" fontId="45" fillId="0" borderId="0" xfId="44" applyFont="1">
      <alignment vertical="center"/>
    </xf>
    <xf numFmtId="0" fontId="32" fillId="0" borderId="0" xfId="44" applyFont="1" applyAlignment="1">
      <alignment horizontal="left" vertical="center"/>
    </xf>
    <xf numFmtId="0" fontId="24" fillId="0" borderId="0" xfId="44" applyFont="1" applyAlignment="1">
      <alignment horizontal="left" vertical="center"/>
    </xf>
    <xf numFmtId="0" fontId="32" fillId="0" borderId="143" xfId="44" applyFont="1" applyBorder="1" applyAlignment="1">
      <alignment horizontal="center" vertical="center" wrapText="1"/>
    </xf>
    <xf numFmtId="0" fontId="32" fillId="0" borderId="0" xfId="44" applyFont="1" applyAlignment="1">
      <alignment horizontal="center" vertical="center" wrapText="1"/>
    </xf>
    <xf numFmtId="0" fontId="32" fillId="0" borderId="144" xfId="44" applyFont="1" applyBorder="1" applyAlignment="1">
      <alignment horizontal="center" vertical="center" wrapText="1"/>
    </xf>
    <xf numFmtId="0" fontId="24" fillId="6" borderId="145" xfId="44" applyFont="1" applyFill="1" applyBorder="1" applyAlignment="1" applyProtection="1">
      <alignment horizontal="center" vertical="center" wrapText="1"/>
      <protection locked="0"/>
    </xf>
    <xf numFmtId="0" fontId="24" fillId="6" borderId="146" xfId="44" applyFont="1" applyFill="1" applyBorder="1" applyAlignment="1" applyProtection="1">
      <alignment horizontal="center" vertical="center" wrapText="1"/>
      <protection locked="0"/>
    </xf>
    <xf numFmtId="0" fontId="24" fillId="6" borderId="147" xfId="44" applyFont="1" applyFill="1" applyBorder="1" applyAlignment="1" applyProtection="1">
      <alignment horizontal="center" vertical="center" wrapText="1"/>
      <protection locked="0"/>
    </xf>
    <xf numFmtId="0" fontId="46" fillId="0" borderId="0" xfId="44" applyFont="1">
      <alignment vertical="center"/>
    </xf>
    <xf numFmtId="0" fontId="45" fillId="0" borderId="102" xfId="44" applyFont="1" applyBorder="1" applyAlignment="1">
      <alignment horizontal="center" vertical="center"/>
    </xf>
    <xf numFmtId="0" fontId="45" fillId="0" borderId="0" xfId="44" applyFont="1" applyAlignment="1">
      <alignment horizontal="center" vertical="center"/>
    </xf>
    <xf numFmtId="0" fontId="45" fillId="0" borderId="44" xfId="44" applyFont="1" applyBorder="1" applyAlignment="1">
      <alignment horizontal="center" vertical="center"/>
    </xf>
    <xf numFmtId="0" fontId="45" fillId="0" borderId="0" xfId="44" applyFont="1" applyAlignment="1">
      <alignment horizontal="left" vertical="center"/>
    </xf>
    <xf numFmtId="177" fontId="45" fillId="0" borderId="44" xfId="44" applyNumberFormat="1" applyFont="1" applyBorder="1" applyAlignment="1">
      <alignment horizontal="center" vertical="center"/>
    </xf>
    <xf numFmtId="0" fontId="24" fillId="0" borderId="0" xfId="44" applyFont="1" applyAlignment="1">
      <alignment vertical="center" wrapText="1"/>
    </xf>
    <xf numFmtId="0" fontId="44" fillId="0" borderId="0" xfId="44" applyFont="1" applyAlignment="1">
      <alignment horizontal="left" vertical="center"/>
    </xf>
    <xf numFmtId="0" fontId="32" fillId="0" borderId="148" xfId="44" applyFont="1" applyBorder="1" applyAlignment="1">
      <alignment horizontal="center" vertical="center" wrapText="1"/>
    </xf>
    <xf numFmtId="0" fontId="32" fillId="0" borderId="51" xfId="44" applyFont="1" applyBorder="1" applyAlignment="1">
      <alignment horizontal="center" vertical="center" wrapText="1"/>
    </xf>
    <xf numFmtId="0" fontId="32" fillId="0" borderId="149" xfId="44" applyFont="1" applyBorder="1" applyAlignment="1">
      <alignment horizontal="center" vertical="center" wrapText="1"/>
    </xf>
    <xf numFmtId="0" fontId="24" fillId="6" borderId="136" xfId="44" applyFont="1" applyFill="1" applyBorder="1" applyAlignment="1" applyProtection="1">
      <alignment horizontal="center" vertical="center" wrapText="1"/>
      <protection locked="0"/>
    </xf>
    <xf numFmtId="0" fontId="24" fillId="6" borderId="49" xfId="44" applyFont="1" applyFill="1" applyBorder="1" applyAlignment="1" applyProtection="1">
      <alignment horizontal="center" vertical="center" wrapText="1"/>
      <protection locked="0"/>
    </xf>
    <xf numFmtId="0" fontId="24" fillId="6" borderId="150" xfId="44" applyFont="1" applyFill="1" applyBorder="1" applyAlignment="1" applyProtection="1">
      <alignment horizontal="center" vertical="center" wrapText="1"/>
      <protection locked="0"/>
    </xf>
    <xf numFmtId="0" fontId="24" fillId="0" borderId="0" xfId="44" applyFont="1" applyAlignment="1">
      <alignment vertical="center" shrinkToFit="1"/>
    </xf>
    <xf numFmtId="0" fontId="45" fillId="0" borderId="49" xfId="44" applyFont="1" applyBorder="1" applyAlignment="1">
      <alignment horizontal="center" vertical="center"/>
    </xf>
    <xf numFmtId="177" fontId="45" fillId="0" borderId="74" xfId="44" applyNumberFormat="1" applyFont="1" applyBorder="1" applyAlignment="1">
      <alignment horizontal="center" vertical="center"/>
    </xf>
    <xf numFmtId="0" fontId="45" fillId="0" borderId="74" xfId="44" applyFont="1" applyBorder="1" applyAlignment="1">
      <alignment horizontal="center" vertical="center"/>
    </xf>
    <xf numFmtId="0" fontId="32" fillId="0" borderId="151" xfId="44" applyFont="1" applyBorder="1" applyAlignment="1">
      <alignment horizontal="center" vertical="center" wrapText="1"/>
    </xf>
    <xf numFmtId="0" fontId="32" fillId="0" borderId="46" xfId="44" applyFont="1" applyBorder="1" applyAlignment="1">
      <alignment horizontal="center" vertical="center" wrapText="1"/>
    </xf>
    <xf numFmtId="0" fontId="32" fillId="0" borderId="152" xfId="44" applyFont="1" applyBorder="1" applyAlignment="1">
      <alignment horizontal="center" vertical="center" wrapText="1"/>
    </xf>
    <xf numFmtId="0" fontId="32" fillId="6" borderId="132" xfId="44" applyFont="1" applyFill="1" applyBorder="1" applyAlignment="1" applyProtection="1">
      <alignment horizontal="center" vertical="center" wrapText="1"/>
      <protection locked="0"/>
    </xf>
    <xf numFmtId="0" fontId="32" fillId="6" borderId="44" xfId="44" applyFont="1" applyFill="1" applyBorder="1" applyAlignment="1" applyProtection="1">
      <alignment horizontal="center" vertical="center" wrapText="1"/>
      <protection locked="0"/>
    </xf>
    <xf numFmtId="0" fontId="32" fillId="6" borderId="153" xfId="44" applyFont="1" applyFill="1" applyBorder="1" applyAlignment="1" applyProtection="1">
      <alignment horizontal="center" vertical="center" wrapText="1"/>
      <protection locked="0"/>
    </xf>
    <xf numFmtId="0" fontId="22" fillId="0" borderId="0" xfId="44" applyFont="1" applyAlignment="1">
      <alignment vertical="center" shrinkToFit="1"/>
    </xf>
    <xf numFmtId="177" fontId="45" fillId="0" borderId="44" xfId="44" applyNumberFormat="1" applyFont="1" applyBorder="1" applyAlignment="1">
      <alignment horizontal="right" vertical="center"/>
    </xf>
    <xf numFmtId="0" fontId="32" fillId="6" borderId="136" xfId="44" applyFont="1" applyFill="1" applyBorder="1" applyAlignment="1" applyProtection="1">
      <alignment horizontal="center" vertical="center" wrapText="1"/>
      <protection locked="0"/>
    </xf>
    <xf numFmtId="0" fontId="32" fillId="6" borderId="49" xfId="44" applyFont="1" applyFill="1" applyBorder="1" applyAlignment="1" applyProtection="1">
      <alignment horizontal="center" vertical="center" wrapText="1"/>
      <protection locked="0"/>
    </xf>
    <xf numFmtId="0" fontId="32" fillId="6" borderId="150" xfId="44" applyFont="1" applyFill="1" applyBorder="1" applyAlignment="1" applyProtection="1">
      <alignment horizontal="center" vertical="center" wrapText="1"/>
      <protection locked="0"/>
    </xf>
    <xf numFmtId="177" fontId="45" fillId="0" borderId="49" xfId="44" applyNumberFormat="1" applyFont="1" applyBorder="1" applyAlignment="1">
      <alignment horizontal="right" vertical="center"/>
    </xf>
    <xf numFmtId="177" fontId="45" fillId="0" borderId="49" xfId="44" applyNumberFormat="1" applyFont="1" applyBorder="1" applyAlignment="1">
      <alignment horizontal="center" vertical="center"/>
    </xf>
    <xf numFmtId="0" fontId="32" fillId="6" borderId="132" xfId="44" applyFont="1" applyFill="1" applyBorder="1" applyAlignment="1" applyProtection="1">
      <alignment horizontal="center" vertical="center" shrinkToFit="1"/>
      <protection locked="0"/>
    </xf>
    <xf numFmtId="0" fontId="32" fillId="6" borderId="44" xfId="44" applyFont="1" applyFill="1" applyBorder="1" applyAlignment="1" applyProtection="1">
      <alignment horizontal="center" vertical="center" shrinkToFit="1"/>
      <protection locked="0"/>
    </xf>
    <xf numFmtId="0" fontId="32" fillId="6" borderId="153" xfId="44" applyFont="1" applyFill="1" applyBorder="1" applyAlignment="1" applyProtection="1">
      <alignment horizontal="center" vertical="center" shrinkToFit="1"/>
      <protection locked="0"/>
    </xf>
    <xf numFmtId="177" fontId="45" fillId="0" borderId="44" xfId="37" applyNumberFormat="1" applyFont="1" applyFill="1" applyBorder="1" applyAlignment="1" applyProtection="1">
      <alignment horizontal="right" vertical="center"/>
    </xf>
    <xf numFmtId="0" fontId="32" fillId="6" borderId="130" xfId="44" applyFont="1" applyFill="1" applyBorder="1" applyAlignment="1" applyProtection="1">
      <alignment horizontal="center" vertical="center" shrinkToFit="1"/>
      <protection locked="0"/>
    </xf>
    <xf numFmtId="0" fontId="32" fillId="6" borderId="74" xfId="44" applyFont="1" applyFill="1" applyBorder="1" applyAlignment="1" applyProtection="1">
      <alignment horizontal="center" vertical="center" shrinkToFit="1"/>
      <protection locked="0"/>
    </xf>
    <xf numFmtId="0" fontId="32" fillId="6" borderId="154" xfId="44" applyFont="1" applyFill="1" applyBorder="1" applyAlignment="1" applyProtection="1">
      <alignment horizontal="center" vertical="center" shrinkToFit="1"/>
      <protection locked="0"/>
    </xf>
    <xf numFmtId="177" fontId="45" fillId="0" borderId="49" xfId="37" applyNumberFormat="1" applyFont="1" applyFill="1" applyBorder="1" applyAlignment="1" applyProtection="1">
      <alignment horizontal="right" vertical="center"/>
    </xf>
    <xf numFmtId="178" fontId="45" fillId="0" borderId="44" xfId="44" applyNumberFormat="1" applyFont="1" applyBorder="1" applyAlignment="1">
      <alignment horizontal="center" vertical="center"/>
    </xf>
    <xf numFmtId="0" fontId="44" fillId="0" borderId="0" xfId="44" applyFont="1" applyAlignment="1">
      <alignment horizontal="right" vertical="center"/>
    </xf>
    <xf numFmtId="177" fontId="45" fillId="0" borderId="0" xfId="44" applyNumberFormat="1" applyFont="1">
      <alignment vertical="center"/>
    </xf>
    <xf numFmtId="0" fontId="45" fillId="0" borderId="0" xfId="44" applyFont="1" applyAlignment="1">
      <alignment horizontal="right" vertical="center"/>
    </xf>
    <xf numFmtId="178" fontId="45" fillId="0" borderId="74" xfId="44" applyNumberFormat="1" applyFont="1" applyBorder="1" applyAlignment="1">
      <alignment horizontal="center" vertical="center"/>
    </xf>
    <xf numFmtId="0" fontId="44" fillId="34" borderId="0" xfId="44" applyFont="1" applyFill="1" applyAlignment="1">
      <alignment horizontal="right" vertical="center"/>
    </xf>
    <xf numFmtId="0" fontId="44" fillId="34" borderId="0" xfId="44" applyFont="1" applyFill="1">
      <alignment vertical="center"/>
    </xf>
    <xf numFmtId="0" fontId="24" fillId="0" borderId="0" xfId="44" applyFont="1" applyAlignment="1">
      <alignment horizontal="center" vertical="center" wrapText="1"/>
    </xf>
    <xf numFmtId="177" fontId="45" fillId="35" borderId="44" xfId="44" applyNumberFormat="1" applyFont="1" applyFill="1" applyBorder="1" applyAlignment="1" applyProtection="1">
      <alignment horizontal="right" vertical="center"/>
      <protection locked="0"/>
    </xf>
    <xf numFmtId="0" fontId="45" fillId="35" borderId="44" xfId="44" applyFont="1" applyFill="1" applyBorder="1" applyAlignment="1" applyProtection="1">
      <alignment horizontal="center" vertical="center"/>
      <protection locked="0"/>
    </xf>
    <xf numFmtId="0" fontId="45" fillId="34" borderId="0" xfId="44" applyFont="1" applyFill="1" applyAlignment="1">
      <alignment horizontal="centerContinuous" vertical="center"/>
    </xf>
    <xf numFmtId="20" fontId="32" fillId="34" borderId="0" xfId="44" applyNumberFormat="1" applyFont="1" applyFill="1">
      <alignment vertical="center"/>
    </xf>
    <xf numFmtId="0" fontId="32" fillId="6" borderId="136" xfId="44" applyFont="1" applyFill="1" applyBorder="1" applyAlignment="1" applyProtection="1">
      <alignment horizontal="center" vertical="center" shrinkToFit="1"/>
      <protection locked="0"/>
    </xf>
    <xf numFmtId="0" fontId="32" fillId="6" borderId="49" xfId="44" applyFont="1" applyFill="1" applyBorder="1" applyAlignment="1" applyProtection="1">
      <alignment horizontal="center" vertical="center" shrinkToFit="1"/>
      <protection locked="0"/>
    </xf>
    <xf numFmtId="0" fontId="32" fillId="6" borderId="150" xfId="44" applyFont="1" applyFill="1" applyBorder="1" applyAlignment="1" applyProtection="1">
      <alignment horizontal="center" vertical="center" shrinkToFit="1"/>
      <protection locked="0"/>
    </xf>
    <xf numFmtId="177" fontId="45" fillId="35" borderId="49" xfId="44" applyNumberFormat="1" applyFont="1" applyFill="1" applyBorder="1" applyAlignment="1" applyProtection="1">
      <alignment horizontal="right" vertical="center"/>
      <protection locked="0"/>
    </xf>
    <xf numFmtId="0" fontId="45" fillId="35" borderId="49" xfId="44" applyFont="1" applyFill="1" applyBorder="1" applyAlignment="1" applyProtection="1">
      <alignment horizontal="center" vertical="center"/>
      <protection locked="0"/>
    </xf>
    <xf numFmtId="178" fontId="45" fillId="0" borderId="49" xfId="44" applyNumberFormat="1" applyFont="1" applyBorder="1" applyAlignment="1">
      <alignment horizontal="center" vertical="center"/>
    </xf>
    <xf numFmtId="0" fontId="32" fillId="34" borderId="0" xfId="44" applyFont="1" applyFill="1" applyAlignment="1">
      <alignment horizontal="centerContinuous" vertical="center"/>
    </xf>
    <xf numFmtId="0" fontId="32" fillId="35" borderId="132" xfId="44" applyFont="1" applyFill="1" applyBorder="1" applyAlignment="1" applyProtection="1">
      <alignment horizontal="center" vertical="center" wrapText="1"/>
      <protection locked="0"/>
    </xf>
    <xf numFmtId="0" fontId="32" fillId="35" borderId="44" xfId="44" applyFont="1" applyFill="1" applyBorder="1" applyAlignment="1" applyProtection="1">
      <alignment horizontal="center" vertical="center" wrapText="1"/>
      <protection locked="0"/>
    </xf>
    <xf numFmtId="0" fontId="32" fillId="35" borderId="153" xfId="44" applyFont="1" applyFill="1" applyBorder="1" applyAlignment="1" applyProtection="1">
      <alignment horizontal="center" vertical="center" wrapText="1"/>
      <protection locked="0"/>
    </xf>
    <xf numFmtId="0" fontId="47" fillId="0" borderId="0" xfId="44" applyFont="1">
      <alignment vertical="center"/>
    </xf>
    <xf numFmtId="0" fontId="32" fillId="35" borderId="130" xfId="44" applyFont="1" applyFill="1" applyBorder="1" applyAlignment="1" applyProtection="1">
      <alignment horizontal="center" vertical="center" wrapText="1"/>
      <protection locked="0"/>
    </xf>
    <xf numFmtId="0" fontId="32" fillId="35" borderId="74" xfId="44" applyFont="1" applyFill="1" applyBorder="1" applyAlignment="1" applyProtection="1">
      <alignment horizontal="center" vertical="center" wrapText="1"/>
      <protection locked="0"/>
    </xf>
    <xf numFmtId="0" fontId="32" fillId="35" borderId="154" xfId="44" applyFont="1" applyFill="1" applyBorder="1" applyAlignment="1" applyProtection="1">
      <alignment horizontal="center" vertical="center" wrapText="1"/>
      <protection locked="0"/>
    </xf>
    <xf numFmtId="179" fontId="45" fillId="34" borderId="44" xfId="44" applyNumberFormat="1" applyFont="1" applyFill="1" applyBorder="1" applyAlignment="1">
      <alignment horizontal="center" vertical="center"/>
    </xf>
    <xf numFmtId="179" fontId="45" fillId="34" borderId="74" xfId="44" applyNumberFormat="1" applyFont="1" applyFill="1" applyBorder="1" applyAlignment="1">
      <alignment horizontal="center" vertical="center"/>
    </xf>
    <xf numFmtId="20" fontId="32" fillId="34" borderId="0" xfId="44" applyNumberFormat="1" applyFont="1" applyFill="1" applyAlignment="1">
      <alignment horizontal="center" vertical="center"/>
    </xf>
    <xf numFmtId="0" fontId="32" fillId="0" borderId="155" xfId="44" applyFont="1" applyBorder="1" applyAlignment="1">
      <alignment horizontal="center" vertical="center" wrapText="1"/>
    </xf>
    <xf numFmtId="0" fontId="32" fillId="0" borderId="156" xfId="44" applyFont="1" applyBorder="1" applyAlignment="1">
      <alignment horizontal="center" vertical="center" wrapText="1"/>
    </xf>
    <xf numFmtId="0" fontId="32" fillId="0" borderId="157" xfId="44" applyFont="1" applyBorder="1" applyAlignment="1">
      <alignment horizontal="center" vertical="center" wrapText="1"/>
    </xf>
    <xf numFmtId="0" fontId="32" fillId="35" borderId="158" xfId="44" applyFont="1" applyFill="1" applyBorder="1" applyAlignment="1" applyProtection="1">
      <alignment horizontal="center" vertical="center" wrapText="1"/>
      <protection locked="0"/>
    </xf>
    <xf numFmtId="0" fontId="32" fillId="35" borderId="159" xfId="44" applyFont="1" applyFill="1" applyBorder="1" applyAlignment="1" applyProtection="1">
      <alignment horizontal="center" vertical="center" wrapText="1"/>
      <protection locked="0"/>
    </xf>
    <xf numFmtId="0" fontId="32" fillId="35" borderId="160" xfId="44" applyFont="1" applyFill="1" applyBorder="1" applyAlignment="1" applyProtection="1">
      <alignment horizontal="center" vertical="center" wrapText="1"/>
      <protection locked="0"/>
    </xf>
    <xf numFmtId="0" fontId="44" fillId="34" borderId="0" xfId="44" applyFont="1" applyFill="1" applyAlignment="1">
      <alignment horizontal="center" vertical="center"/>
    </xf>
    <xf numFmtId="178" fontId="32" fillId="34" borderId="0" xfId="44" applyNumberFormat="1" applyFont="1" applyFill="1">
      <alignment vertical="center"/>
    </xf>
    <xf numFmtId="0" fontId="32" fillId="0" borderId="161" xfId="44" quotePrefix="1" applyFont="1" applyBorder="1" applyAlignment="1">
      <alignment horizontal="center" vertical="center"/>
    </xf>
    <xf numFmtId="0" fontId="32" fillId="0" borderId="146" xfId="44" applyFont="1" applyBorder="1" applyAlignment="1">
      <alignment horizontal="center" vertical="center"/>
    </xf>
    <xf numFmtId="0" fontId="45" fillId="0" borderId="162" xfId="44" applyFont="1" applyBorder="1" applyAlignment="1">
      <alignment horizontal="center" vertical="center"/>
    </xf>
    <xf numFmtId="0" fontId="45" fillId="0" borderId="163" xfId="44" applyFont="1" applyBorder="1" applyAlignment="1">
      <alignment horizontal="center" vertical="center" wrapText="1"/>
    </xf>
    <xf numFmtId="180" fontId="32" fillId="35" borderId="164" xfId="44" applyNumberFormat="1" applyFont="1" applyFill="1" applyBorder="1" applyAlignment="1" applyProtection="1">
      <alignment horizontal="center" vertical="center" shrinkToFit="1"/>
      <protection locked="0"/>
    </xf>
    <xf numFmtId="180" fontId="32" fillId="35" borderId="165" xfId="44" applyNumberFormat="1" applyFont="1" applyFill="1" applyBorder="1" applyAlignment="1" applyProtection="1">
      <alignment horizontal="center" vertical="center" shrinkToFit="1"/>
      <protection locked="0"/>
    </xf>
    <xf numFmtId="180" fontId="32" fillId="35" borderId="163" xfId="44" applyNumberFormat="1" applyFont="1" applyFill="1" applyBorder="1" applyAlignment="1" applyProtection="1">
      <alignment horizontal="center" vertical="center" shrinkToFit="1"/>
      <protection locked="0"/>
    </xf>
    <xf numFmtId="0" fontId="45" fillId="0" borderId="0" xfId="44" applyFont="1" applyAlignment="1">
      <alignment horizontal="centerContinuous" vertical="center"/>
    </xf>
    <xf numFmtId="179" fontId="45" fillId="34" borderId="49" xfId="44" applyNumberFormat="1" applyFont="1" applyFill="1" applyBorder="1" applyAlignment="1">
      <alignment horizontal="center" vertical="center"/>
    </xf>
    <xf numFmtId="0" fontId="32" fillId="0" borderId="143" xfId="44" applyFont="1" applyBorder="1" applyAlignment="1">
      <alignment horizontal="center" vertical="center"/>
    </xf>
    <xf numFmtId="0" fontId="32" fillId="0" borderId="74" xfId="44" applyFont="1" applyBorder="1" applyAlignment="1">
      <alignment horizontal="center" vertical="center"/>
    </xf>
    <xf numFmtId="0" fontId="45" fillId="0" borderId="86" xfId="44" applyFont="1" applyBorder="1" applyAlignment="1">
      <alignment horizontal="center" vertical="center"/>
    </xf>
    <xf numFmtId="0" fontId="45" fillId="0" borderId="166" xfId="44" applyFont="1" applyBorder="1" applyAlignment="1">
      <alignment horizontal="center" vertical="center" wrapText="1"/>
    </xf>
    <xf numFmtId="180" fontId="32" fillId="35" borderId="167" xfId="44" applyNumberFormat="1" applyFont="1" applyFill="1" applyBorder="1" applyAlignment="1" applyProtection="1">
      <alignment horizontal="center" vertical="center" shrinkToFit="1"/>
      <protection locked="0"/>
    </xf>
    <xf numFmtId="180" fontId="32" fillId="35" borderId="168" xfId="44" applyNumberFormat="1" applyFont="1" applyFill="1" applyBorder="1" applyAlignment="1" applyProtection="1">
      <alignment horizontal="center" vertical="center" shrinkToFit="1"/>
      <protection locked="0"/>
    </xf>
    <xf numFmtId="180" fontId="32" fillId="35" borderId="166" xfId="44" applyNumberFormat="1" applyFont="1" applyFill="1" applyBorder="1" applyAlignment="1" applyProtection="1">
      <alignment horizontal="center" vertical="center" shrinkToFit="1"/>
      <protection locked="0"/>
    </xf>
    <xf numFmtId="0" fontId="32" fillId="34" borderId="0" xfId="44" applyFont="1" applyFill="1" applyAlignment="1">
      <alignment horizontal="left" vertical="center"/>
    </xf>
    <xf numFmtId="0" fontId="32" fillId="0" borderId="0" xfId="44" applyFont="1" applyAlignment="1">
      <alignment horizontal="center" vertical="center"/>
    </xf>
    <xf numFmtId="0" fontId="48" fillId="0" borderId="0" xfId="44" applyFont="1" applyAlignment="1">
      <alignment horizontal="right" vertical="center"/>
    </xf>
    <xf numFmtId="0" fontId="44" fillId="35" borderId="0" xfId="44" applyFont="1" applyFill="1" applyAlignment="1" applyProtection="1">
      <alignment horizontal="center" vertical="center"/>
      <protection locked="0"/>
    </xf>
    <xf numFmtId="0" fontId="48" fillId="34" borderId="0" xfId="44" applyFont="1" applyFill="1" applyAlignment="1">
      <alignment horizontal="center" vertical="center"/>
    </xf>
    <xf numFmtId="0" fontId="45" fillId="34" borderId="0" xfId="44" applyFont="1" applyFill="1" applyAlignment="1">
      <alignment horizontal="center" vertical="center"/>
    </xf>
    <xf numFmtId="0" fontId="45" fillId="34" borderId="0" xfId="44" applyFont="1" applyFill="1">
      <alignment vertical="center"/>
    </xf>
    <xf numFmtId="0" fontId="45" fillId="34" borderId="0" xfId="44" applyFont="1" applyFill="1" applyAlignment="1">
      <alignment horizontal="left" vertical="center"/>
    </xf>
    <xf numFmtId="181" fontId="45" fillId="34" borderId="0" xfId="44" applyNumberFormat="1" applyFont="1" applyFill="1" applyAlignment="1">
      <alignment horizontal="center" vertical="center"/>
    </xf>
    <xf numFmtId="0" fontId="24" fillId="0" borderId="0" xfId="44" applyFont="1" applyAlignment="1">
      <alignment horizontal="justify" vertical="center" wrapText="1"/>
    </xf>
    <xf numFmtId="0" fontId="32" fillId="0" borderId="159" xfId="44" applyFont="1" applyBorder="1" applyAlignment="1">
      <alignment horizontal="center" vertical="center"/>
    </xf>
    <xf numFmtId="0" fontId="45" fillId="0" borderId="169" xfId="44" applyFont="1" applyBorder="1" applyAlignment="1">
      <alignment horizontal="center" vertical="center"/>
    </xf>
    <xf numFmtId="0" fontId="45" fillId="0" borderId="170" xfId="44" applyFont="1" applyBorder="1" applyAlignment="1">
      <alignment horizontal="center" vertical="center" wrapText="1"/>
    </xf>
    <xf numFmtId="180" fontId="32" fillId="35" borderId="171" xfId="44" applyNumberFormat="1" applyFont="1" applyFill="1" applyBorder="1" applyAlignment="1" applyProtection="1">
      <alignment horizontal="center" vertical="center" shrinkToFit="1"/>
      <protection locked="0"/>
    </xf>
    <xf numFmtId="180" fontId="32" fillId="35" borderId="172" xfId="44" applyNumberFormat="1" applyFont="1" applyFill="1" applyBorder="1" applyAlignment="1" applyProtection="1">
      <alignment horizontal="center" vertical="center" shrinkToFit="1"/>
      <protection locked="0"/>
    </xf>
    <xf numFmtId="180" fontId="32" fillId="35" borderId="170" xfId="44" applyNumberFormat="1" applyFont="1" applyFill="1" applyBorder="1" applyAlignment="1" applyProtection="1">
      <alignment horizontal="center" vertical="center" shrinkToFit="1"/>
      <protection locked="0"/>
    </xf>
    <xf numFmtId="0" fontId="45" fillId="0" borderId="0" xfId="44" applyFont="1" applyAlignment="1">
      <alignment vertical="center" wrapText="1"/>
    </xf>
    <xf numFmtId="0" fontId="48" fillId="34" borderId="0" xfId="44" applyFont="1" applyFill="1" applyAlignment="1">
      <alignment horizontal="right" vertical="center"/>
    </xf>
    <xf numFmtId="0" fontId="45" fillId="34" borderId="0" xfId="44" applyFont="1" applyFill="1" applyAlignment="1">
      <alignment horizontal="right" vertical="center"/>
    </xf>
    <xf numFmtId="0" fontId="45" fillId="0" borderId="0" xfId="44" applyFont="1" applyAlignment="1">
      <alignment horizontal="justify" vertical="center" wrapText="1"/>
    </xf>
    <xf numFmtId="0" fontId="44" fillId="0" borderId="0" xfId="44" applyFont="1" applyAlignment="1">
      <alignment horizontal="center" vertical="center"/>
    </xf>
    <xf numFmtId="181" fontId="45" fillId="34" borderId="0" xfId="37" applyNumberFormat="1" applyFont="1" applyFill="1" applyBorder="1" applyAlignment="1" applyProtection="1">
      <alignment vertical="center"/>
    </xf>
    <xf numFmtId="178" fontId="45" fillId="34" borderId="0" xfId="44" applyNumberFormat="1" applyFont="1" applyFill="1">
      <alignment vertical="center"/>
    </xf>
    <xf numFmtId="0" fontId="48" fillId="34" borderId="0" xfId="44" applyFont="1" applyFill="1">
      <alignment vertical="center"/>
    </xf>
    <xf numFmtId="182" fontId="45" fillId="34" borderId="0" xfId="44" applyNumberFormat="1" applyFont="1" applyFill="1" applyAlignment="1">
      <alignment horizontal="center" vertical="center"/>
    </xf>
    <xf numFmtId="181" fontId="45" fillId="34" borderId="0" xfId="37" applyNumberFormat="1" applyFont="1" applyFill="1" applyBorder="1" applyAlignment="1" applyProtection="1">
      <alignment horizontal="right" vertical="center"/>
    </xf>
    <xf numFmtId="0" fontId="48" fillId="0" borderId="0" xfId="44" applyFont="1">
      <alignment vertical="center"/>
    </xf>
    <xf numFmtId="0" fontId="48" fillId="0" borderId="0" xfId="44" applyFont="1" applyAlignment="1">
      <alignment horizontal="left" vertical="center"/>
    </xf>
    <xf numFmtId="0" fontId="44" fillId="6" borderId="0" xfId="44" applyFont="1" applyFill="1" applyAlignment="1" applyProtection="1">
      <alignment horizontal="center" vertical="center"/>
      <protection locked="0"/>
    </xf>
    <xf numFmtId="0" fontId="32" fillId="0" borderId="0" xfId="44" applyFont="1" applyAlignment="1">
      <alignment horizontal="right" vertical="center"/>
    </xf>
    <xf numFmtId="0" fontId="32" fillId="0" borderId="169" xfId="44" applyFont="1" applyBorder="1" applyAlignment="1">
      <alignment horizontal="center" vertical="center"/>
    </xf>
    <xf numFmtId="0" fontId="32" fillId="0" borderId="166" xfId="44" applyFont="1" applyBorder="1" applyAlignment="1">
      <alignment horizontal="center" vertical="center" wrapText="1"/>
    </xf>
    <xf numFmtId="0" fontId="24" fillId="0" borderId="173" xfId="44" applyFont="1" applyBorder="1" applyAlignment="1">
      <alignment horizontal="center" vertical="center" wrapText="1"/>
    </xf>
    <xf numFmtId="0" fontId="24" fillId="0" borderId="162" xfId="44" applyFont="1" applyBorder="1" applyAlignment="1">
      <alignment horizontal="center" vertical="center" wrapText="1"/>
    </xf>
    <xf numFmtId="0" fontId="24" fillId="0" borderId="174" xfId="44" applyFont="1" applyBorder="1" applyAlignment="1">
      <alignment horizontal="center" vertical="center" wrapText="1"/>
    </xf>
    <xf numFmtId="0" fontId="24" fillId="0" borderId="163" xfId="44" applyFont="1" applyBorder="1" applyAlignment="1">
      <alignment horizontal="center" vertical="center" wrapText="1"/>
    </xf>
    <xf numFmtId="180" fontId="44" fillId="34" borderId="145" xfId="44" applyNumberFormat="1" applyFont="1" applyFill="1" applyBorder="1" applyAlignment="1">
      <alignment horizontal="center" vertical="center" wrapText="1"/>
    </xf>
    <xf numFmtId="180" fontId="44" fillId="34" borderId="146" xfId="44" applyNumberFormat="1" applyFont="1" applyFill="1" applyBorder="1" applyAlignment="1">
      <alignment horizontal="center" vertical="center" wrapText="1"/>
    </xf>
    <xf numFmtId="180" fontId="44" fillId="34" borderId="147" xfId="44" applyNumberFormat="1" applyFont="1" applyFill="1" applyBorder="1" applyAlignment="1">
      <alignment horizontal="center" vertical="center" wrapText="1"/>
    </xf>
    <xf numFmtId="0" fontId="32" fillId="35" borderId="44" xfId="44" applyFont="1" applyFill="1" applyBorder="1" applyAlignment="1" applyProtection="1">
      <alignment horizontal="center" vertical="center"/>
      <protection locked="0"/>
    </xf>
    <xf numFmtId="0" fontId="24" fillId="0" borderId="175" xfId="44" applyFont="1" applyBorder="1" applyAlignment="1">
      <alignment horizontal="center" vertical="center" wrapText="1"/>
    </xf>
    <xf numFmtId="0" fontId="24" fillId="0" borderId="169" xfId="44" applyFont="1" applyBorder="1" applyAlignment="1">
      <alignment horizontal="center" vertical="center" wrapText="1"/>
    </xf>
    <xf numFmtId="0" fontId="24" fillId="0" borderId="176" xfId="44" applyFont="1" applyBorder="1" applyAlignment="1">
      <alignment horizontal="center" vertical="center" wrapText="1"/>
    </xf>
    <xf numFmtId="0" fontId="24" fillId="0" borderId="170" xfId="44" applyFont="1" applyBorder="1" applyAlignment="1">
      <alignment horizontal="center" vertical="center" wrapText="1"/>
    </xf>
    <xf numFmtId="180" fontId="44" fillId="34" borderId="158" xfId="44" applyNumberFormat="1" applyFont="1" applyFill="1" applyBorder="1" applyAlignment="1">
      <alignment horizontal="center" vertical="center" wrapText="1"/>
    </xf>
    <xf numFmtId="180" fontId="44" fillId="34" borderId="159" xfId="44" applyNumberFormat="1" applyFont="1" applyFill="1" applyBorder="1" applyAlignment="1">
      <alignment horizontal="center" vertical="center" wrapText="1"/>
    </xf>
    <xf numFmtId="180" fontId="44" fillId="34" borderId="160" xfId="44" applyNumberFormat="1" applyFont="1" applyFill="1" applyBorder="1" applyAlignment="1">
      <alignment horizontal="center" vertical="center" wrapText="1"/>
    </xf>
    <xf numFmtId="0" fontId="32" fillId="35" borderId="49" xfId="44" applyFont="1" applyFill="1" applyBorder="1" applyAlignment="1" applyProtection="1">
      <alignment horizontal="center" vertical="center"/>
      <protection locked="0"/>
    </xf>
    <xf numFmtId="180" fontId="44" fillId="34" borderId="145" xfId="37" applyNumberFormat="1" applyFont="1" applyFill="1" applyBorder="1" applyAlignment="1" applyProtection="1">
      <alignment horizontal="center" vertical="center" wrapText="1"/>
    </xf>
    <xf numFmtId="180" fontId="44" fillId="34" borderId="146" xfId="37" applyNumberFormat="1" applyFont="1" applyFill="1" applyBorder="1" applyAlignment="1" applyProtection="1">
      <alignment horizontal="center" vertical="center" wrapText="1"/>
    </xf>
    <xf numFmtId="180" fontId="44" fillId="34" borderId="147" xfId="37" applyNumberFormat="1" applyFont="1" applyFill="1" applyBorder="1" applyAlignment="1" applyProtection="1">
      <alignment horizontal="center" vertical="center" wrapText="1"/>
    </xf>
    <xf numFmtId="180" fontId="44" fillId="34" borderId="158" xfId="37" applyNumberFormat="1" applyFont="1" applyFill="1" applyBorder="1" applyAlignment="1" applyProtection="1">
      <alignment horizontal="center" vertical="center" wrapText="1"/>
    </xf>
    <xf numFmtId="180" fontId="44" fillId="34" borderId="159" xfId="37" applyNumberFormat="1" applyFont="1" applyFill="1" applyBorder="1" applyAlignment="1" applyProtection="1">
      <alignment horizontal="center" vertical="center" wrapText="1"/>
    </xf>
    <xf numFmtId="180" fontId="44" fillId="34" borderId="160" xfId="37" applyNumberFormat="1" applyFont="1" applyFill="1" applyBorder="1" applyAlignment="1" applyProtection="1">
      <alignment horizontal="center" vertical="center" wrapText="1"/>
    </xf>
    <xf numFmtId="0" fontId="32" fillId="0" borderId="0" xfId="44" quotePrefix="1" applyFont="1" applyAlignment="1">
      <alignment horizontal="center" vertical="center"/>
    </xf>
    <xf numFmtId="0" fontId="32" fillId="0" borderId="122" xfId="44" applyFont="1" applyBorder="1" applyAlignment="1">
      <alignment horizontal="center" vertical="center" wrapText="1"/>
    </xf>
    <xf numFmtId="0" fontId="32" fillId="0" borderId="140" xfId="44" applyFont="1" applyBorder="1" applyAlignment="1">
      <alignment horizontal="center" vertical="center" wrapText="1"/>
    </xf>
    <xf numFmtId="0" fontId="32" fillId="35" borderId="145" xfId="44" applyFont="1" applyFill="1" applyBorder="1" applyAlignment="1" applyProtection="1">
      <alignment horizontal="left" vertical="center" wrapText="1"/>
      <protection locked="0"/>
    </xf>
    <xf numFmtId="0" fontId="32" fillId="35" borderId="146" xfId="44" applyFont="1" applyFill="1" applyBorder="1" applyAlignment="1" applyProtection="1">
      <alignment horizontal="left" vertical="center" wrapText="1"/>
      <protection locked="0"/>
    </xf>
    <xf numFmtId="0" fontId="32" fillId="35" borderId="147" xfId="44" applyFont="1" applyFill="1" applyBorder="1" applyAlignment="1" applyProtection="1">
      <alignment horizontal="left" vertical="center" wrapText="1"/>
      <protection locked="0"/>
    </xf>
    <xf numFmtId="0" fontId="32" fillId="6" borderId="86" xfId="44" applyFont="1" applyFill="1" applyBorder="1" applyAlignment="1" applyProtection="1">
      <alignment horizontal="center" vertical="center"/>
      <protection locked="0"/>
    </xf>
    <xf numFmtId="0" fontId="32" fillId="34" borderId="44" xfId="44" applyFont="1" applyFill="1" applyBorder="1" applyAlignment="1">
      <alignment horizontal="center" vertical="center"/>
    </xf>
    <xf numFmtId="0" fontId="32" fillId="35" borderId="130" xfId="44" applyFont="1" applyFill="1" applyBorder="1" applyAlignment="1" applyProtection="1">
      <alignment horizontal="left" vertical="center" wrapText="1"/>
      <protection locked="0"/>
    </xf>
    <xf numFmtId="0" fontId="32" fillId="35" borderId="74" xfId="44" applyFont="1" applyFill="1" applyBorder="1" applyAlignment="1" applyProtection="1">
      <alignment horizontal="left" vertical="center" wrapText="1"/>
      <protection locked="0"/>
    </xf>
    <xf numFmtId="0" fontId="32" fillId="35" borderId="154" xfId="44" applyFont="1" applyFill="1" applyBorder="1" applyAlignment="1" applyProtection="1">
      <alignment horizontal="left" vertical="center" wrapText="1"/>
      <protection locked="0"/>
    </xf>
    <xf numFmtId="0" fontId="32" fillId="34" borderId="49" xfId="44" applyFont="1" applyFill="1" applyBorder="1" applyAlignment="1">
      <alignment horizontal="center" vertical="center"/>
    </xf>
    <xf numFmtId="0" fontId="24" fillId="0" borderId="0" xfId="44" applyFont="1" applyAlignment="1">
      <alignment horizontal="right" vertical="center"/>
    </xf>
    <xf numFmtId="0" fontId="32" fillId="35" borderId="158" xfId="44" applyFont="1" applyFill="1" applyBorder="1" applyAlignment="1" applyProtection="1">
      <alignment horizontal="left" vertical="center" wrapText="1"/>
      <protection locked="0"/>
    </xf>
    <xf numFmtId="0" fontId="32" fillId="35" borderId="159" xfId="44" applyFont="1" applyFill="1" applyBorder="1" applyAlignment="1" applyProtection="1">
      <alignment horizontal="left" vertical="center" wrapText="1"/>
      <protection locked="0"/>
    </xf>
    <xf numFmtId="0" fontId="32" fillId="35" borderId="160" xfId="44" applyFont="1" applyFill="1" applyBorder="1" applyAlignment="1" applyProtection="1">
      <alignment horizontal="left" vertical="center" wrapText="1"/>
      <protection locked="0"/>
    </xf>
    <xf numFmtId="0" fontId="32" fillId="0" borderId="177" xfId="44" applyFont="1" applyBorder="1">
      <alignment vertical="center"/>
    </xf>
    <xf numFmtId="0" fontId="45" fillId="0" borderId="0" xfId="44" applyFont="1" applyAlignment="1">
      <alignment vertical="center" shrinkToFit="1"/>
    </xf>
    <xf numFmtId="180" fontId="32" fillId="35" borderId="162" xfId="44" applyNumberFormat="1" applyFont="1" applyFill="1" applyBorder="1" applyAlignment="1" applyProtection="1">
      <alignment horizontal="center" vertical="center" shrinkToFit="1"/>
      <protection locked="0"/>
    </xf>
    <xf numFmtId="180" fontId="32" fillId="35" borderId="86" xfId="44" applyNumberFormat="1" applyFont="1" applyFill="1" applyBorder="1" applyAlignment="1" applyProtection="1">
      <alignment horizontal="center" vertical="center" shrinkToFit="1"/>
      <protection locked="0"/>
    </xf>
    <xf numFmtId="180" fontId="32" fillId="35" borderId="169" xfId="44" applyNumberFormat="1" applyFont="1" applyFill="1" applyBorder="1" applyAlignment="1" applyProtection="1">
      <alignment horizontal="center" vertical="center" shrinkToFit="1"/>
      <protection locked="0"/>
    </xf>
    <xf numFmtId="0" fontId="24" fillId="0" borderId="0" xfId="44" applyFont="1" applyProtection="1">
      <alignment vertical="center"/>
      <protection locked="0"/>
    </xf>
    <xf numFmtId="0" fontId="32" fillId="0" borderId="0" xfId="44" applyFont="1" applyProtection="1">
      <alignment vertical="center"/>
      <protection locked="0"/>
    </xf>
    <xf numFmtId="0" fontId="44" fillId="0" borderId="0" xfId="44" applyFont="1" applyProtection="1">
      <alignment vertical="center"/>
      <protection locked="0"/>
    </xf>
    <xf numFmtId="0" fontId="24" fillId="0" borderId="0" xfId="44" applyFont="1" applyAlignment="1" applyProtection="1">
      <alignment horizontal="left" vertical="center"/>
      <protection locked="0"/>
    </xf>
    <xf numFmtId="0" fontId="24" fillId="0" borderId="0" xfId="44" applyFont="1" applyAlignment="1" applyProtection="1">
      <alignment vertical="center" wrapText="1"/>
      <protection locked="0"/>
    </xf>
    <xf numFmtId="0" fontId="24" fillId="0" borderId="0" xfId="44" applyFont="1" applyAlignment="1" applyProtection="1">
      <alignment horizontal="justify" vertical="center" wrapText="1"/>
      <protection locked="0"/>
    </xf>
    <xf numFmtId="0" fontId="24" fillId="0" borderId="143" xfId="44" applyFont="1" applyBorder="1">
      <alignment vertical="center"/>
    </xf>
    <xf numFmtId="0" fontId="32" fillId="35" borderId="89" xfId="44" applyFont="1" applyFill="1" applyBorder="1" applyAlignment="1" applyProtection="1">
      <alignment horizontal="center" vertical="center"/>
      <protection locked="0"/>
    </xf>
    <xf numFmtId="0" fontId="32" fillId="35" borderId="91" xfId="44" applyFont="1" applyFill="1" applyBorder="1" applyAlignment="1" applyProtection="1">
      <alignment horizontal="center" vertical="center"/>
      <protection locked="0"/>
    </xf>
    <xf numFmtId="0" fontId="44" fillId="0" borderId="0" xfId="44" applyFont="1" applyAlignment="1" applyProtection="1">
      <alignment horizontal="right" vertical="center"/>
      <protection locked="0"/>
    </xf>
    <xf numFmtId="0" fontId="24" fillId="0" borderId="0" xfId="44" applyFont="1" applyAlignment="1" applyProtection="1">
      <alignment horizontal="right" vertical="center"/>
      <protection locked="0"/>
    </xf>
    <xf numFmtId="0" fontId="6" fillId="34" borderId="0" xfId="44" applyFill="1">
      <alignment vertical="center"/>
    </xf>
    <xf numFmtId="0" fontId="24" fillId="34" borderId="0" xfId="44" applyFont="1" applyFill="1">
      <alignment vertical="center"/>
    </xf>
    <xf numFmtId="0" fontId="48" fillId="34" borderId="0" xfId="44" applyFont="1" applyFill="1" applyAlignment="1">
      <alignment horizontal="left" vertical="center"/>
    </xf>
    <xf numFmtId="0" fontId="24" fillId="34" borderId="0" xfId="44" applyFont="1" applyFill="1" applyAlignment="1">
      <alignment horizontal="left" vertical="center"/>
    </xf>
    <xf numFmtId="0" fontId="24" fillId="35" borderId="86" xfId="44" applyFont="1" applyFill="1" applyBorder="1" applyAlignment="1">
      <alignment horizontal="left" vertical="center"/>
    </xf>
    <xf numFmtId="0" fontId="24" fillId="36" borderId="86" xfId="44" applyFont="1" applyFill="1" applyBorder="1" applyAlignment="1">
      <alignment horizontal="left" vertical="center"/>
    </xf>
    <xf numFmtId="0" fontId="49" fillId="34" borderId="0" xfId="44" applyFont="1" applyFill="1" applyAlignment="1">
      <alignment horizontal="left" vertical="center"/>
    </xf>
    <xf numFmtId="0" fontId="46" fillId="34" borderId="0" xfId="44" applyFont="1" applyFill="1">
      <alignment vertical="center"/>
    </xf>
    <xf numFmtId="0" fontId="50" fillId="34" borderId="0" xfId="44" applyFont="1" applyFill="1" applyAlignment="1">
      <alignment horizontal="left" vertical="center"/>
    </xf>
    <xf numFmtId="0" fontId="50" fillId="0" borderId="0" xfId="44" applyFont="1" applyAlignment="1">
      <alignment horizontal="left" vertical="center"/>
    </xf>
    <xf numFmtId="0" fontId="24" fillId="34" borderId="0" xfId="44" applyFont="1" applyFill="1" applyAlignment="1">
      <alignment vertical="center" textRotation="90"/>
    </xf>
    <xf numFmtId="0" fontId="24" fillId="34" borderId="86" xfId="44" applyFont="1" applyFill="1" applyBorder="1" applyAlignment="1">
      <alignment horizontal="center" vertical="center"/>
    </xf>
    <xf numFmtId="0" fontId="51" fillId="34" borderId="0" xfId="44" applyFont="1" applyFill="1" applyAlignment="1">
      <alignment horizontal="left" vertical="center"/>
    </xf>
    <xf numFmtId="0" fontId="24" fillId="34" borderId="86" xfId="44" applyFont="1" applyFill="1" applyBorder="1" applyAlignment="1">
      <alignment horizontal="left" vertical="center"/>
    </xf>
    <xf numFmtId="0" fontId="51" fillId="34" borderId="0" xfId="44" applyFont="1" applyFill="1" applyAlignment="1">
      <alignment vertical="center" shrinkToFit="1"/>
    </xf>
    <xf numFmtId="0" fontId="24" fillId="34" borderId="0" xfId="44" applyFont="1" applyFill="1" applyAlignment="1">
      <alignment vertical="center" wrapText="1"/>
    </xf>
    <xf numFmtId="0" fontId="24" fillId="34" borderId="0" xfId="44" applyFont="1" applyFill="1" applyAlignment="1">
      <alignment horizontal="left" vertical="center" wrapText="1"/>
    </xf>
    <xf numFmtId="0" fontId="51" fillId="34" borderId="0" xfId="44" applyFont="1" applyFill="1">
      <alignment vertical="center"/>
    </xf>
    <xf numFmtId="0" fontId="0" fillId="34" borderId="0" xfId="44" applyFont="1" applyFill="1" applyAlignment="1">
      <alignment vertical="center" shrinkToFit="1"/>
    </xf>
    <xf numFmtId="0" fontId="52" fillId="34" borderId="0" xfId="44" applyFont="1" applyFill="1">
      <alignment vertical="center"/>
    </xf>
    <xf numFmtId="0" fontId="52" fillId="34" borderId="86" xfId="44" applyFont="1" applyFill="1" applyBorder="1" applyAlignment="1">
      <alignment horizontal="center" vertical="center"/>
    </xf>
    <xf numFmtId="0" fontId="52" fillId="34" borderId="122" xfId="44" applyFont="1" applyFill="1" applyBorder="1" applyAlignment="1">
      <alignment horizontal="center" vertical="center" shrinkToFit="1"/>
    </xf>
    <xf numFmtId="0" fontId="52" fillId="34" borderId="141" xfId="44" applyFont="1" applyFill="1" applyBorder="1" applyAlignment="1">
      <alignment horizontal="center" vertical="center"/>
    </xf>
    <xf numFmtId="0" fontId="52" fillId="34" borderId="124" xfId="44" applyFont="1" applyFill="1" applyBorder="1" applyAlignment="1">
      <alignment horizontal="center" vertical="center"/>
    </xf>
    <xf numFmtId="0" fontId="52" fillId="34" borderId="86" xfId="44" applyFont="1" applyFill="1" applyBorder="1" applyAlignment="1">
      <alignment vertical="center" shrinkToFit="1"/>
    </xf>
    <xf numFmtId="0" fontId="32" fillId="34" borderId="121" xfId="44" applyFont="1" applyFill="1" applyBorder="1" applyAlignment="1">
      <alignment horizontal="center" vertical="center"/>
    </xf>
    <xf numFmtId="0" fontId="32" fillId="34" borderId="173" xfId="44" applyFont="1" applyFill="1" applyBorder="1">
      <alignment vertical="center"/>
    </xf>
    <xf numFmtId="0" fontId="32" fillId="34" borderId="162" xfId="44" applyFont="1" applyFill="1" applyBorder="1">
      <alignment vertical="center"/>
    </xf>
    <xf numFmtId="0" fontId="32" fillId="34" borderId="163" xfId="44" applyFont="1" applyFill="1" applyBorder="1">
      <alignment vertical="center"/>
    </xf>
    <xf numFmtId="0" fontId="32" fillId="34" borderId="178" xfId="44" applyFont="1" applyFill="1" applyBorder="1" applyAlignment="1">
      <alignment horizontal="center" vertical="center"/>
    </xf>
    <xf numFmtId="0" fontId="32" fillId="34" borderId="44" xfId="44" applyFont="1" applyFill="1" applyBorder="1">
      <alignment vertical="center"/>
    </xf>
    <xf numFmtId="0" fontId="32" fillId="34" borderId="86" xfId="44" applyFont="1" applyFill="1" applyBorder="1">
      <alignment vertical="center"/>
    </xf>
    <xf numFmtId="0" fontId="52" fillId="34" borderId="166" xfId="44" applyFont="1" applyFill="1" applyBorder="1">
      <alignment vertical="center"/>
    </xf>
    <xf numFmtId="0" fontId="32" fillId="34" borderId="137" xfId="44" applyFont="1" applyFill="1" applyBorder="1" applyAlignment="1">
      <alignment horizontal="center" vertical="center"/>
    </xf>
    <xf numFmtId="0" fontId="52" fillId="34" borderId="137" xfId="44" applyFont="1" applyFill="1" applyBorder="1" applyAlignment="1">
      <alignment horizontal="center" vertical="center"/>
    </xf>
    <xf numFmtId="0" fontId="52" fillId="34" borderId="179" xfId="44" applyFont="1" applyFill="1" applyBorder="1">
      <alignment vertical="center"/>
    </xf>
    <xf numFmtId="0" fontId="52" fillId="34" borderId="86" xfId="44" applyFont="1" applyFill="1" applyBorder="1">
      <alignment vertical="center"/>
    </xf>
    <xf numFmtId="0" fontId="52" fillId="34" borderId="126" xfId="44" applyFont="1" applyFill="1" applyBorder="1" applyAlignment="1">
      <alignment horizontal="center" vertical="center"/>
    </xf>
    <xf numFmtId="0" fontId="52" fillId="34" borderId="175" xfId="44" applyFont="1" applyFill="1" applyBorder="1">
      <alignment vertical="center"/>
    </xf>
    <xf numFmtId="0" fontId="52" fillId="34" borderId="169" xfId="44" applyFont="1" applyFill="1" applyBorder="1">
      <alignment vertical="center"/>
    </xf>
    <xf numFmtId="0" fontId="52" fillId="34" borderId="170" xfId="44" applyFont="1" applyFill="1" applyBorder="1">
      <alignment vertical="center"/>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桁区切り 3" xfId="37"/>
    <cellStyle name="標準" xfId="0" builtinId="0"/>
    <cellStyle name="標準 2" xfId="38"/>
    <cellStyle name="標準 2 2" xfId="39"/>
    <cellStyle name="標準 2 3" xfId="40"/>
    <cellStyle name="標準 3" xfId="41"/>
    <cellStyle name="標準 3 2" xfId="42"/>
    <cellStyle name="標準 3 2 2" xfId="43"/>
    <cellStyle name="標準 4" xfId="44"/>
    <cellStyle name="標準 5" xfId="45"/>
    <cellStyle name="標準_【現在】介護予防訪問介護相当サービス_1" xfId="46"/>
    <cellStyle name="標準_【現在】介護予防訪問介護相当サービス_2" xfId="47"/>
    <cellStyle name="標準_居宅介護支援（加算届）" xfId="48"/>
    <cellStyle name="標準_訪問介護（加算届）" xfId="49"/>
    <cellStyle name="良い" xfId="50" builtinId="26" customBuiltin="1"/>
    <cellStyle name="見出し 1" xfId="51" builtinId="16" customBuiltin="1"/>
    <cellStyle name="見出し 2" xfId="52" builtinId="17" customBuiltin="1"/>
    <cellStyle name="見出し 3" xfId="53" builtinId="18" customBuiltin="1"/>
    <cellStyle name="見出し 4" xfId="54" builtinId="19" customBuiltin="1"/>
    <cellStyle name="計算" xfId="55" builtinId="22" customBuiltin="1"/>
    <cellStyle name="説明文" xfId="56" builtinId="53" customBuiltin="1"/>
    <cellStyle name="警告文" xfId="57" builtinId="11" customBuiltin="1"/>
    <cellStyle name="集計" xfId="58" builtinId="25" customBuiltin="1"/>
  </cellStyles>
  <dxfs count="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externalLink" Target="externalLinks/externalLink1.xml" /><Relationship Id="rId15" Type="http://schemas.openxmlformats.org/officeDocument/2006/relationships/theme" Target="theme/theme1.xml" /><Relationship Id="rId16" Type="http://schemas.openxmlformats.org/officeDocument/2006/relationships/sharedStrings" Target="sharedStrings.xml" /><Relationship Id="rId1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19</xdr:col>
      <xdr:colOff>0</xdr:colOff>
      <xdr:row>7</xdr:row>
      <xdr:rowOff>219075</xdr:rowOff>
    </xdr:from>
    <xdr:to xmlns:xdr="http://schemas.openxmlformats.org/drawingml/2006/spreadsheetDrawing">
      <xdr:col>20</xdr:col>
      <xdr:colOff>361950</xdr:colOff>
      <xdr:row>31</xdr:row>
      <xdr:rowOff>76835</xdr:rowOff>
    </xdr:to>
    <xdr:sp macro="" textlink="">
      <xdr:nvSpPr>
        <xdr:cNvPr id="2" name="テキスト ボックス 1"/>
        <xdr:cNvSpPr txBox="1"/>
      </xdr:nvSpPr>
      <xdr:spPr>
        <a:xfrm>
          <a:off x="7343775" y="1948180"/>
          <a:ext cx="6115050" cy="536321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en-US" altLang="ja-JP" sz="1200"/>
        </a:p>
        <a:p>
          <a:r>
            <a:rPr kumimoji="1" lang="en-US" altLang="ja-JP" sz="1200"/>
            <a:t>【</a:t>
          </a:r>
          <a:r>
            <a:rPr kumimoji="1" lang="ja-JP" altLang="en-US" sz="1200"/>
            <a:t>正当な理由</a:t>
          </a:r>
          <a:r>
            <a:rPr kumimoji="1" lang="en-US" altLang="ja-JP" sz="1200"/>
            <a:t>】</a:t>
          </a:r>
        </a:p>
        <a:p>
          <a:endParaRPr kumimoji="1" lang="en-US" altLang="ja-JP" sz="1200"/>
        </a:p>
        <a:p>
          <a:r>
            <a:rPr kumimoji="1" lang="ja-JP" altLang="en-US" sz="1200" b="0"/>
            <a:t>①居宅介護支援事業者の実施地域に各サービスが５事業所未満である場合</a:t>
          </a:r>
          <a:endParaRPr kumimoji="1" lang="en-US" altLang="ja-JP" sz="1200" b="0"/>
        </a:p>
        <a:p>
          <a:endParaRPr kumimoji="1" lang="en-US" altLang="ja-JP" sz="1200" b="0"/>
        </a:p>
        <a:p>
          <a:r>
            <a:rPr kumimoji="1" lang="ja-JP" altLang="en-US" sz="1200" b="0"/>
            <a:t>②特別地域居宅介護支援加算を受けている事業者である場合</a:t>
          </a:r>
          <a:endParaRPr kumimoji="1" lang="en-US" altLang="ja-JP" sz="1200" b="0"/>
        </a:p>
        <a:p>
          <a:endParaRPr kumimoji="1" lang="en-US" altLang="ja-JP" sz="1200" b="0"/>
        </a:p>
        <a:p>
          <a:r>
            <a:rPr kumimoji="1" lang="ja-JP" altLang="en-US" sz="1200" b="0"/>
            <a:t>③判定期間の１月当たりの平均居宅サービス計画件数が２０件以下である等、小規模事業所である場合</a:t>
          </a:r>
          <a:endParaRPr kumimoji="1" lang="en-US" altLang="ja-JP" sz="1200" b="0"/>
        </a:p>
        <a:p>
          <a:endParaRPr kumimoji="1" lang="en-US" altLang="ja-JP" sz="1200" b="0"/>
        </a:p>
        <a:p>
          <a:r>
            <a:rPr kumimoji="1" lang="ja-JP" altLang="en-US" sz="1200" b="0"/>
            <a:t>④判定期間の１月当たりの居宅サービス計画のうち、それぞれのサービスが位置付けられた計画件数が１月当たり平均１０件以下である場合</a:t>
          </a:r>
          <a:endParaRPr kumimoji="1" lang="en-US" altLang="ja-JP" sz="1200" b="0"/>
        </a:p>
        <a:p>
          <a:endParaRPr kumimoji="1" lang="en-US" altLang="ja-JP" sz="1200" b="0"/>
        </a:p>
        <a:p>
          <a:r>
            <a:rPr kumimoji="1" lang="ja-JP" altLang="en-US" sz="1200" b="0"/>
            <a:t>⑤サービスの提供にあたって指示を受けた主冶の医師等との密接な連携を確保するため、特定の事業者に集中していると認められる場合（当該サービスの算定件数から除外する）</a:t>
          </a:r>
          <a:endParaRPr kumimoji="1" lang="en-US" altLang="ja-JP" sz="1200" b="0"/>
        </a:p>
        <a:p>
          <a:endParaRPr kumimoji="1" lang="en-US" altLang="ja-JP" sz="1200" b="0"/>
        </a:p>
        <a:p>
          <a:r>
            <a:rPr kumimoji="1" lang="ja-JP" altLang="en-US" sz="1200" b="0"/>
            <a:t>⑥サービスの質が高いことによる利用者の希望を勘案した場合等により特定の事業者に集中していると認められる場合</a:t>
          </a:r>
          <a:endParaRPr kumimoji="1" lang="en-US" altLang="ja-JP" sz="1200" b="0"/>
        </a:p>
        <a:p>
          <a:endParaRPr kumimoji="1" lang="en-US" altLang="ja-JP" sz="1200" b="0"/>
        </a:p>
        <a:p>
          <a:r>
            <a:rPr kumimoji="1" lang="ja-JP" altLang="en-US" sz="1200" b="0"/>
            <a:t>⑦その他、正当な理由と都道府県知事，指定都市及び中核市の市長が認めた場合</a:t>
          </a:r>
          <a:endParaRPr kumimoji="1" lang="en-US" altLang="ja-JP" sz="1200" b="0"/>
        </a:p>
        <a:p>
          <a:endParaRPr kumimoji="1" lang="en-US" altLang="ja-JP" sz="1200" b="0"/>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88900</xdr:rowOff>
    </xdr:from>
    <xdr:to xmlns:xdr="http://schemas.openxmlformats.org/drawingml/2006/spreadsheetDrawing">
      <xdr:col>3</xdr:col>
      <xdr:colOff>279400</xdr:colOff>
      <xdr:row>2</xdr:row>
      <xdr:rowOff>177800</xdr:rowOff>
    </xdr:to>
    <xdr:sp macro="" textlink="">
      <xdr:nvSpPr>
        <xdr:cNvPr id="2" name="正方形/長方形 1"/>
        <xdr:cNvSpPr/>
      </xdr:nvSpPr>
      <xdr:spPr>
        <a:xfrm>
          <a:off x="0" y="346075"/>
          <a:ext cx="1346200"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352425</xdr:colOff>
      <xdr:row>3</xdr:row>
      <xdr:rowOff>38100</xdr:rowOff>
    </xdr:from>
    <xdr:to xmlns:xdr="http://schemas.openxmlformats.org/drawingml/2006/spreadsheetDrawing">
      <xdr:col>3</xdr:col>
      <xdr:colOff>533400</xdr:colOff>
      <xdr:row>4</xdr:row>
      <xdr:rowOff>199390</xdr:rowOff>
    </xdr:to>
    <xdr:sp macro="" textlink="">
      <xdr:nvSpPr>
        <xdr:cNvPr id="2" name="右中かっこ 1"/>
        <xdr:cNvSpPr/>
      </xdr:nvSpPr>
      <xdr:spPr>
        <a:xfrm>
          <a:off x="5619750" y="723900"/>
          <a:ext cx="180975" cy="41846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142875</xdr:colOff>
      <xdr:row>66</xdr:row>
      <xdr:rowOff>19050</xdr:rowOff>
    </xdr:from>
    <xdr:to xmlns:xdr="http://schemas.openxmlformats.org/drawingml/2006/spreadsheetDrawing">
      <xdr:col>14</xdr:col>
      <xdr:colOff>438150</xdr:colOff>
      <xdr:row>74</xdr:row>
      <xdr:rowOff>171450</xdr:rowOff>
    </xdr:to>
    <xdr:sp macro="" textlink="">
      <xdr:nvSpPr>
        <xdr:cNvPr id="3" name="正方形/長方形 2"/>
        <xdr:cNvSpPr/>
      </xdr:nvSpPr>
      <xdr:spPr>
        <a:xfrm>
          <a:off x="142875" y="16906875"/>
          <a:ext cx="13944600" cy="19526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12304;&#20316;&#25104;&#20013;&#12305;02%20&#23450;&#26399;&#24033;&#22238;&#12539;&#38543;&#26178;&#23550;&#24540;&#22411;&#35370;&#21839;&#20171;&#35703;&#30475;&#35703;.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別紙１（届出書）"/>
      <sheetName val="別紙２"/>
      <sheetName val="別紙３"/>
      <sheetName val="別紙4"/>
      <sheetName val="別紙5"/>
      <sheetName val="別紙6"/>
      <sheetName val="別紙7"/>
      <sheetName val="別紙8"/>
      <sheetName val="別紙9"/>
      <sheetName val="参考様式１－１"/>
      <sheetName val="参考様式１－２"/>
      <sheetName val="参考様式１－３"/>
      <sheetName val="参考様式１－４"/>
      <sheetName val="参考様式１－５"/>
      <sheetName val="参考様式１－６"/>
      <sheetName val="参考様式１－７"/>
      <sheetName val="参考様式１－８"/>
      <sheetName val="標準様式１"/>
      <sheetName val="標準様式１シフト記号表"/>
      <sheetName val="標準様式１【記載例】定期巡回・随時対応型"/>
      <sheetName val="標準様式１【記載例】シフト記号表（勤務時間帯）"/>
      <sheetName val="標準様式１記入方法"/>
      <sheetName val="標準様式１プルダウン・リスト"/>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19"/>
      <sheetData sheetId="20">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1"/>
      <sheetData sheetId="22">
        <row r="17">
          <cell r="C17" t="str">
            <v>管理者</v>
          </cell>
          <cell r="D17" t="str">
            <v>オペレーター</v>
          </cell>
          <cell r="E17" t="str">
            <v>訪問介護員</v>
          </cell>
          <cell r="F17" t="str">
            <v>看護職員</v>
          </cell>
          <cell r="G17" t="str">
            <v>理学療法士</v>
          </cell>
          <cell r="H17" t="str">
            <v>作業療法士</v>
          </cell>
          <cell r="I17" t="str">
            <v>言語聴覚士</v>
          </cell>
          <cell r="J17" t="str">
            <v>計画作成責任者</v>
          </cell>
          <cell r="K17" t="str">
            <v>ー</v>
          </cell>
          <cell r="L17" t="str">
            <v>ー</v>
          </cell>
        </row>
      </sheetData>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2.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3.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1.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IV89"/>
  <sheetViews>
    <sheetView tabSelected="1" view="pageBreakPreview" zoomScaleSheetLayoutView="100" workbookViewId="0">
      <selection activeCell="B55" sqref="B55:K55"/>
    </sheetView>
  </sheetViews>
  <sheetFormatPr defaultRowHeight="13.5"/>
  <cols>
    <col min="1" max="1" width="2.5" style="1" customWidth="1"/>
    <col min="2" max="2" width="4.125" style="1" customWidth="1"/>
    <col min="3" max="3" width="3.375" style="1" customWidth="1"/>
    <col min="4" max="4" width="0.375" style="1" customWidth="1"/>
    <col min="5" max="39" width="3.25" style="1" customWidth="1"/>
    <col min="40" max="40" width="2.5" style="1" customWidth="1"/>
    <col min="41" max="41" width="9" style="2" customWidth="1"/>
    <col min="42" max="16384" width="9" style="1" customWidth="1"/>
  </cols>
  <sheetData>
    <row r="1" spans="1:256" s="3" customFormat="1" ht="15" customHeight="1">
      <c r="A1" s="3"/>
      <c r="B1" s="3"/>
      <c r="C1" s="3"/>
      <c r="D1" s="3"/>
      <c r="E1" s="3"/>
      <c r="F1" s="3"/>
      <c r="G1" s="3"/>
      <c r="H1" s="3"/>
      <c r="I1" s="3"/>
      <c r="J1" s="3"/>
      <c r="K1" s="3"/>
      <c r="L1" s="3"/>
      <c r="M1" s="3"/>
      <c r="N1" s="3"/>
      <c r="O1" s="3"/>
      <c r="P1" s="3"/>
      <c r="Q1" s="3"/>
      <c r="R1" s="3"/>
      <c r="S1" s="3"/>
      <c r="T1" s="3"/>
      <c r="U1" s="3"/>
      <c r="V1" s="3"/>
      <c r="W1" s="3"/>
      <c r="X1" s="3"/>
      <c r="Y1" s="3"/>
      <c r="Z1" s="3"/>
      <c r="AA1" s="15" t="s">
        <v>68</v>
      </c>
      <c r="AB1" s="15"/>
      <c r="AC1" s="15"/>
      <c r="AD1" s="15"/>
      <c r="AE1" s="15"/>
      <c r="AF1" s="70"/>
      <c r="AG1" s="70"/>
      <c r="AH1" s="70"/>
      <c r="AI1" s="70"/>
      <c r="AJ1" s="70"/>
      <c r="AK1" s="70"/>
      <c r="AL1" s="70"/>
      <c r="AM1" s="70"/>
      <c r="AN1" s="102"/>
      <c r="AO1" s="19"/>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row>
    <row r="2" spans="1:256" ht="11.25" customHeight="1">
      <c r="A2" s="3"/>
      <c r="B2" s="3"/>
      <c r="C2" s="3"/>
      <c r="D2" s="3"/>
      <c r="E2" s="3"/>
      <c r="F2" s="3"/>
      <c r="G2" s="3"/>
      <c r="H2" s="3"/>
      <c r="I2" s="3"/>
      <c r="J2" s="3"/>
      <c r="K2" s="3"/>
      <c r="L2" s="3"/>
      <c r="M2" s="3"/>
      <c r="N2" s="3"/>
      <c r="O2" s="3"/>
      <c r="P2" s="3"/>
      <c r="Q2" s="3"/>
      <c r="R2" s="3"/>
      <c r="S2" s="3"/>
      <c r="T2" s="3"/>
      <c r="U2" s="3"/>
      <c r="V2" s="3"/>
      <c r="W2" s="3"/>
      <c r="X2" s="3"/>
      <c r="Y2" s="3"/>
      <c r="Z2" s="3"/>
      <c r="AA2" s="4"/>
      <c r="AB2" s="4"/>
      <c r="AC2" s="4"/>
      <c r="AD2" s="4"/>
      <c r="AE2" s="4"/>
      <c r="AF2" s="4"/>
      <c r="AG2" s="4"/>
      <c r="AH2" s="4"/>
      <c r="AI2" s="4"/>
      <c r="AJ2" s="4"/>
      <c r="AK2" s="4"/>
      <c r="AL2" s="4"/>
      <c r="AM2" s="4"/>
      <c r="AN2" s="4"/>
      <c r="AO2" s="103"/>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row>
    <row r="3" spans="1:256" ht="15" customHeight="1">
      <c r="A3" s="3"/>
      <c r="B3" s="5" t="s">
        <v>440</v>
      </c>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pans="1:256" ht="15" customHeight="1">
      <c r="A4" s="3"/>
      <c r="B4" s="5" t="s">
        <v>441</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pans="1:256" ht="15" customHeight="1">
      <c r="A5" s="3"/>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pans="1:256" ht="15" customHeight="1">
      <c r="A6" s="3"/>
      <c r="B6" s="4"/>
      <c r="C6" s="4"/>
      <c r="D6" s="4"/>
      <c r="E6" s="4"/>
      <c r="F6" s="4"/>
      <c r="G6" s="4"/>
      <c r="H6" s="4"/>
      <c r="I6" s="4"/>
      <c r="J6" s="4"/>
      <c r="K6" s="4"/>
      <c r="L6" s="4"/>
      <c r="M6" s="4"/>
      <c r="N6" s="4"/>
      <c r="O6" s="4"/>
      <c r="P6" s="4"/>
      <c r="Q6" s="4"/>
      <c r="R6" s="4"/>
      <c r="S6" s="4"/>
      <c r="T6" s="4"/>
      <c r="U6" s="4"/>
      <c r="V6" s="4"/>
      <c r="W6" s="4"/>
      <c r="X6" s="4"/>
      <c r="Y6" s="4"/>
      <c r="Z6" s="4"/>
      <c r="AA6" s="4"/>
      <c r="AB6" s="4"/>
      <c r="AC6" s="4"/>
      <c r="AD6" s="19"/>
      <c r="AE6" s="91"/>
      <c r="AF6" s="4"/>
      <c r="AG6" s="92" t="s">
        <v>442</v>
      </c>
      <c r="AH6" s="4"/>
      <c r="AI6" s="98" t="s">
        <v>73</v>
      </c>
      <c r="AJ6" s="4"/>
      <c r="AK6" s="98" t="s">
        <v>212</v>
      </c>
      <c r="AL6" s="4"/>
      <c r="AM6" s="98" t="s">
        <v>110</v>
      </c>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pans="1:256" ht="15" customHeight="1">
      <c r="A7" s="3"/>
      <c r="B7" s="7" t="s">
        <v>443</v>
      </c>
      <c r="C7" s="7"/>
      <c r="D7" s="7"/>
      <c r="E7" s="7"/>
      <c r="F7" s="7"/>
      <c r="G7" s="7"/>
      <c r="H7" s="7"/>
      <c r="I7" s="7"/>
      <c r="J7" s="7"/>
      <c r="K7" s="41"/>
      <c r="L7" s="41"/>
      <c r="M7" s="41"/>
      <c r="N7" s="41"/>
      <c r="O7" s="41"/>
      <c r="P7" s="41"/>
      <c r="Q7" s="41"/>
      <c r="R7" s="41"/>
      <c r="S7" s="41"/>
      <c r="T7" s="41"/>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pans="1:256" s="3" customFormat="1" ht="15" customHeight="1">
      <c r="A8" s="3"/>
      <c r="B8" s="3"/>
      <c r="C8" s="3"/>
      <c r="D8" s="3"/>
      <c r="E8" s="3"/>
      <c r="F8" s="3"/>
      <c r="G8" s="3"/>
      <c r="H8" s="3"/>
      <c r="I8" s="3"/>
      <c r="J8" s="3"/>
      <c r="K8" s="3"/>
      <c r="L8" s="3"/>
      <c r="M8" s="3"/>
      <c r="N8" s="3"/>
      <c r="O8" s="3"/>
      <c r="P8" s="3"/>
      <c r="Q8" s="3"/>
      <c r="R8" s="3"/>
      <c r="S8" s="3"/>
      <c r="T8" s="3"/>
      <c r="U8" s="19"/>
      <c r="V8" s="3"/>
      <c r="W8" s="3"/>
      <c r="X8" s="18" t="s">
        <v>45</v>
      </c>
      <c r="Y8" s="19"/>
      <c r="Z8" s="19"/>
      <c r="AA8" s="80"/>
      <c r="AB8" s="80"/>
      <c r="AC8" s="80"/>
      <c r="AD8" s="80"/>
      <c r="AE8" s="80"/>
      <c r="AF8" s="80"/>
      <c r="AG8" s="80"/>
      <c r="AH8" s="80"/>
      <c r="AI8" s="80"/>
      <c r="AJ8" s="80"/>
      <c r="AK8" s="80"/>
      <c r="AL8" s="80"/>
      <c r="AM8" s="80"/>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row>
    <row r="9" spans="1:256" s="3" customFormat="1" ht="15" customHeight="1">
      <c r="A9" s="3"/>
      <c r="B9" s="3"/>
      <c r="C9" s="3"/>
      <c r="D9" s="3"/>
      <c r="E9" s="3"/>
      <c r="F9" s="3"/>
      <c r="G9" s="3"/>
      <c r="H9" s="3"/>
      <c r="I9" s="3"/>
      <c r="J9" s="3"/>
      <c r="K9" s="3"/>
      <c r="L9" s="3"/>
      <c r="M9" s="3"/>
      <c r="N9" s="3"/>
      <c r="O9" s="3"/>
      <c r="P9" s="3"/>
      <c r="Q9" s="3"/>
      <c r="R9" s="3"/>
      <c r="S9" s="3"/>
      <c r="T9" s="3"/>
      <c r="U9" s="19"/>
      <c r="V9" s="3"/>
      <c r="W9" s="3"/>
      <c r="X9" s="18" t="s">
        <v>365</v>
      </c>
      <c r="Y9" s="19"/>
      <c r="Z9" s="19"/>
      <c r="AA9" s="80"/>
      <c r="AB9" s="80"/>
      <c r="AC9" s="80"/>
      <c r="AD9" s="80"/>
      <c r="AE9" s="80"/>
      <c r="AF9" s="80"/>
      <c r="AG9" s="80"/>
      <c r="AH9" s="80"/>
      <c r="AI9" s="80"/>
      <c r="AJ9" s="80"/>
      <c r="AK9" s="80"/>
      <c r="AL9" s="80"/>
      <c r="AM9" s="80"/>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row>
    <row r="10" spans="1:256" s="3" customFormat="1" ht="15" customHeight="1">
      <c r="A10" s="3"/>
      <c r="B10" s="3"/>
      <c r="C10" s="3"/>
      <c r="D10" s="3"/>
      <c r="E10" s="3"/>
      <c r="F10" s="3"/>
      <c r="G10" s="3"/>
      <c r="H10" s="3"/>
      <c r="I10" s="3"/>
      <c r="J10" s="3"/>
      <c r="K10" s="3"/>
      <c r="L10" s="3"/>
      <c r="M10" s="3"/>
      <c r="N10" s="3"/>
      <c r="O10" s="3"/>
      <c r="P10" s="3"/>
      <c r="Q10" s="3"/>
      <c r="R10" s="3"/>
      <c r="S10" s="3"/>
      <c r="T10" s="3"/>
      <c r="U10" s="19"/>
      <c r="V10" s="3"/>
      <c r="W10" s="3"/>
      <c r="X10" s="4"/>
      <c r="Y10" s="19"/>
      <c r="Z10" s="19"/>
      <c r="AA10" s="80"/>
      <c r="AB10" s="80"/>
      <c r="AC10" s="80"/>
      <c r="AD10" s="80"/>
      <c r="AE10" s="80"/>
      <c r="AF10" s="80"/>
      <c r="AG10" s="80"/>
      <c r="AH10" s="80"/>
      <c r="AI10" s="80"/>
      <c r="AJ10" s="80"/>
      <c r="AK10" s="80"/>
      <c r="AL10" s="80"/>
      <c r="AM10" s="80"/>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row>
    <row r="11" spans="1:256" s="3" customFormat="1" ht="15" customHeight="1">
      <c r="A11" s="3"/>
      <c r="B11" s="3"/>
      <c r="C11" s="18" t="s">
        <v>359</v>
      </c>
      <c r="D11" s="19"/>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row>
    <row r="12" spans="1:256" ht="7.5" customHeight="1">
      <c r="A12" s="3"/>
      <c r="B12" s="3"/>
      <c r="C12" s="19"/>
      <c r="D12" s="19"/>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row>
    <row r="13" spans="1:256" ht="15" customHeight="1">
      <c r="A13" s="3"/>
      <c r="B13" s="8" t="s">
        <v>217</v>
      </c>
      <c r="C13" s="20" t="s">
        <v>75</v>
      </c>
      <c r="D13" s="20"/>
      <c r="E13" s="20"/>
      <c r="F13" s="20"/>
      <c r="G13" s="20"/>
      <c r="H13" s="20"/>
      <c r="I13" s="20"/>
      <c r="J13" s="20"/>
      <c r="K13" s="20"/>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row>
    <row r="14" spans="1:256" ht="22.5" customHeight="1">
      <c r="A14" s="3"/>
      <c r="B14" s="8"/>
      <c r="C14" s="21" t="s">
        <v>444</v>
      </c>
      <c r="D14" s="21"/>
      <c r="E14" s="21"/>
      <c r="F14" s="21"/>
      <c r="G14" s="21"/>
      <c r="H14" s="21"/>
      <c r="I14" s="21"/>
      <c r="J14" s="21"/>
      <c r="K14" s="21"/>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row>
    <row r="15" spans="1:256" ht="15" customHeight="1">
      <c r="A15" s="3"/>
      <c r="B15" s="8"/>
      <c r="C15" s="14" t="s">
        <v>113</v>
      </c>
      <c r="D15" s="14"/>
      <c r="E15" s="14"/>
      <c r="F15" s="14"/>
      <c r="G15" s="14"/>
      <c r="H15" s="14"/>
      <c r="I15" s="14"/>
      <c r="J15" s="14"/>
      <c r="K15" s="14"/>
      <c r="L15" s="44" t="s">
        <v>439</v>
      </c>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row>
    <row r="16" spans="1:256" ht="15" customHeight="1">
      <c r="A16" s="3"/>
      <c r="B16" s="8"/>
      <c r="C16" s="14"/>
      <c r="D16" s="14"/>
      <c r="E16" s="14"/>
      <c r="F16" s="14"/>
      <c r="G16" s="14"/>
      <c r="H16" s="14"/>
      <c r="I16" s="14"/>
      <c r="J16" s="14"/>
      <c r="K16" s="14"/>
      <c r="L16" s="45" t="s">
        <v>144</v>
      </c>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row>
    <row r="17" spans="1:256" ht="15" customHeight="1">
      <c r="A17" s="3"/>
      <c r="B17" s="8"/>
      <c r="C17" s="14"/>
      <c r="D17" s="14"/>
      <c r="E17" s="14"/>
      <c r="F17" s="14"/>
      <c r="G17" s="14"/>
      <c r="H17" s="14"/>
      <c r="I17" s="14"/>
      <c r="J17" s="14"/>
      <c r="K17" s="14"/>
      <c r="L17" s="46" t="s">
        <v>397</v>
      </c>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row>
    <row r="18" spans="1:256" ht="15" customHeight="1">
      <c r="A18" s="3"/>
      <c r="B18" s="8"/>
      <c r="C18" s="14" t="s">
        <v>70</v>
      </c>
      <c r="D18" s="14"/>
      <c r="E18" s="14"/>
      <c r="F18" s="14"/>
      <c r="G18" s="14"/>
      <c r="H18" s="14"/>
      <c r="I18" s="14"/>
      <c r="J18" s="14"/>
      <c r="K18" s="14"/>
      <c r="L18" s="15" t="s">
        <v>77</v>
      </c>
      <c r="M18" s="15"/>
      <c r="N18" s="15"/>
      <c r="O18" s="15"/>
      <c r="P18" s="15"/>
      <c r="Q18" s="67"/>
      <c r="R18" s="67"/>
      <c r="S18" s="67"/>
      <c r="T18" s="67"/>
      <c r="U18" s="67"/>
      <c r="V18" s="67"/>
      <c r="W18" s="67"/>
      <c r="X18" s="67"/>
      <c r="Y18" s="67"/>
      <c r="Z18" s="67"/>
      <c r="AA18" s="81" t="s">
        <v>445</v>
      </c>
      <c r="AB18" s="81"/>
      <c r="AC18" s="81"/>
      <c r="AD18" s="81"/>
      <c r="AE18" s="81"/>
      <c r="AF18" s="70"/>
      <c r="AG18" s="70"/>
      <c r="AH18" s="70"/>
      <c r="AI18" s="70"/>
      <c r="AJ18" s="70"/>
      <c r="AK18" s="70"/>
      <c r="AL18" s="70"/>
      <c r="AM18" s="70"/>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row>
    <row r="19" spans="1:256" ht="15" customHeight="1">
      <c r="A19" s="4"/>
      <c r="B19" s="8"/>
      <c r="C19" s="12" t="s">
        <v>446</v>
      </c>
      <c r="D19" s="12"/>
      <c r="E19" s="12"/>
      <c r="F19" s="12"/>
      <c r="G19" s="12"/>
      <c r="H19" s="12"/>
      <c r="I19" s="12"/>
      <c r="J19" s="12"/>
      <c r="K19" s="12"/>
      <c r="L19" s="47"/>
      <c r="M19" s="47"/>
      <c r="N19" s="47"/>
      <c r="O19" s="47"/>
      <c r="P19" s="47"/>
      <c r="Q19" s="47"/>
      <c r="R19" s="47"/>
      <c r="S19" s="47"/>
      <c r="T19" s="47"/>
      <c r="U19" s="15" t="s">
        <v>80</v>
      </c>
      <c r="V19" s="15"/>
      <c r="W19" s="15"/>
      <c r="X19" s="15"/>
      <c r="Y19" s="15"/>
      <c r="Z19" s="15"/>
      <c r="AA19" s="47"/>
      <c r="AB19" s="47"/>
      <c r="AC19" s="47"/>
      <c r="AD19" s="47"/>
      <c r="AE19" s="47"/>
      <c r="AF19" s="47"/>
      <c r="AG19" s="47"/>
      <c r="AH19" s="47"/>
      <c r="AI19" s="47"/>
      <c r="AJ19" s="47"/>
      <c r="AK19" s="47"/>
      <c r="AL19" s="47"/>
      <c r="AM19" s="47"/>
      <c r="AN19" s="4"/>
      <c r="AO19" s="1"/>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row>
    <row r="20" spans="1:256" ht="15" customHeight="1">
      <c r="A20" s="4"/>
      <c r="B20" s="8"/>
      <c r="C20" s="22" t="s">
        <v>94</v>
      </c>
      <c r="D20" s="22"/>
      <c r="E20" s="22"/>
      <c r="F20" s="22"/>
      <c r="G20" s="22"/>
      <c r="H20" s="22"/>
      <c r="I20" s="22"/>
      <c r="J20" s="22"/>
      <c r="K20" s="22"/>
      <c r="L20" s="15" t="s">
        <v>72</v>
      </c>
      <c r="M20" s="15"/>
      <c r="N20" s="15"/>
      <c r="O20" s="15"/>
      <c r="P20" s="15"/>
      <c r="Q20" s="67"/>
      <c r="R20" s="67"/>
      <c r="S20" s="67"/>
      <c r="T20" s="67"/>
      <c r="U20" s="67"/>
      <c r="V20" s="67"/>
      <c r="W20" s="67"/>
      <c r="X20" s="67"/>
      <c r="Y20" s="67"/>
      <c r="Z20" s="67"/>
      <c r="AA20" s="82" t="s">
        <v>82</v>
      </c>
      <c r="AB20" s="82"/>
      <c r="AC20" s="82"/>
      <c r="AD20" s="82"/>
      <c r="AE20" s="82"/>
      <c r="AF20" s="67"/>
      <c r="AG20" s="67"/>
      <c r="AH20" s="67"/>
      <c r="AI20" s="67"/>
      <c r="AJ20" s="67"/>
      <c r="AK20" s="67"/>
      <c r="AL20" s="67"/>
      <c r="AM20" s="67"/>
      <c r="AN20" s="4"/>
      <c r="AO20" s="1"/>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row>
    <row r="21" spans="1:256" ht="15" customHeight="1">
      <c r="A21" s="4"/>
      <c r="B21" s="8"/>
      <c r="C21" s="23" t="s">
        <v>87</v>
      </c>
      <c r="D21" s="23"/>
      <c r="E21" s="23"/>
      <c r="F21" s="23"/>
      <c r="G21" s="23"/>
      <c r="H21" s="23"/>
      <c r="I21" s="23"/>
      <c r="J21" s="23"/>
      <c r="K21" s="23"/>
      <c r="L21" s="44" t="s">
        <v>439</v>
      </c>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
      <c r="AO21" s="1"/>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row>
    <row r="22" spans="1:256" ht="15" customHeight="1">
      <c r="A22" s="4"/>
      <c r="B22" s="8"/>
      <c r="C22" s="23"/>
      <c r="D22" s="23"/>
      <c r="E22" s="23"/>
      <c r="F22" s="23"/>
      <c r="G22" s="23"/>
      <c r="H22" s="23"/>
      <c r="I22" s="23"/>
      <c r="J22" s="23"/>
      <c r="K22" s="23"/>
      <c r="L22" s="45" t="s">
        <v>144</v>
      </c>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
      <c r="AO22" s="1"/>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row>
    <row r="23" spans="1:256" ht="15" customHeight="1">
      <c r="A23" s="4"/>
      <c r="B23" s="8"/>
      <c r="C23" s="23"/>
      <c r="D23" s="23"/>
      <c r="E23" s="23"/>
      <c r="F23" s="23"/>
      <c r="G23" s="23"/>
      <c r="H23" s="23"/>
      <c r="I23" s="23"/>
      <c r="J23" s="23"/>
      <c r="K23" s="23"/>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
      <c r="AO23" s="1"/>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row>
    <row r="24" spans="1:256" ht="15" customHeight="1">
      <c r="A24" s="4"/>
      <c r="B24" s="9" t="s">
        <v>447</v>
      </c>
      <c r="C24" s="23" t="s">
        <v>75</v>
      </c>
      <c r="D24" s="23"/>
      <c r="E24" s="23"/>
      <c r="F24" s="23"/>
      <c r="G24" s="23"/>
      <c r="H24" s="23"/>
      <c r="I24" s="23"/>
      <c r="J24" s="23"/>
      <c r="K24" s="23"/>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
      <c r="AO24" s="1"/>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row>
    <row r="25" spans="1:256" ht="22.5" customHeight="1">
      <c r="A25" s="4"/>
      <c r="B25" s="9"/>
      <c r="C25" s="24" t="s">
        <v>40</v>
      </c>
      <c r="D25" s="24"/>
      <c r="E25" s="24"/>
      <c r="F25" s="24"/>
      <c r="G25" s="24"/>
      <c r="H25" s="24"/>
      <c r="I25" s="24"/>
      <c r="J25" s="24"/>
      <c r="K25" s="24"/>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4"/>
      <c r="AO25" s="1"/>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row>
    <row r="26" spans="1:256" ht="15" customHeight="1">
      <c r="A26" s="4"/>
      <c r="B26" s="9"/>
      <c r="C26" s="14" t="s">
        <v>448</v>
      </c>
      <c r="D26" s="14"/>
      <c r="E26" s="14"/>
      <c r="F26" s="14"/>
      <c r="G26" s="14"/>
      <c r="H26" s="14"/>
      <c r="I26" s="14"/>
      <c r="J26" s="14"/>
      <c r="K26" s="14"/>
      <c r="L26" s="44" t="s">
        <v>439</v>
      </c>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
      <c r="AO26" s="1"/>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row>
    <row r="27" spans="1:256" ht="15" customHeight="1">
      <c r="A27" s="4"/>
      <c r="B27" s="9"/>
      <c r="C27" s="14"/>
      <c r="D27" s="14"/>
      <c r="E27" s="14"/>
      <c r="F27" s="14"/>
      <c r="G27" s="14"/>
      <c r="H27" s="14"/>
      <c r="I27" s="14"/>
      <c r="J27" s="14"/>
      <c r="K27" s="14"/>
      <c r="L27" s="45" t="s">
        <v>144</v>
      </c>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
      <c r="AO27" s="1"/>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row>
    <row r="28" spans="1:256" ht="15" customHeight="1">
      <c r="A28" s="4"/>
      <c r="B28" s="9"/>
      <c r="C28" s="14"/>
      <c r="D28" s="14"/>
      <c r="E28" s="14"/>
      <c r="F28" s="14"/>
      <c r="G28" s="14"/>
      <c r="H28" s="14"/>
      <c r="I28" s="14"/>
      <c r="J28" s="14"/>
      <c r="K28" s="14"/>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
      <c r="AO28" s="1"/>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row>
    <row r="29" spans="1:256" ht="15" customHeight="1">
      <c r="A29" s="4"/>
      <c r="B29" s="9"/>
      <c r="C29" s="14" t="s">
        <v>70</v>
      </c>
      <c r="D29" s="14"/>
      <c r="E29" s="14"/>
      <c r="F29" s="14"/>
      <c r="G29" s="14"/>
      <c r="H29" s="14"/>
      <c r="I29" s="14"/>
      <c r="J29" s="14"/>
      <c r="K29" s="14"/>
      <c r="L29" s="15" t="s">
        <v>77</v>
      </c>
      <c r="M29" s="15"/>
      <c r="N29" s="15"/>
      <c r="O29" s="15"/>
      <c r="P29" s="15"/>
      <c r="Q29" s="67"/>
      <c r="R29" s="67"/>
      <c r="S29" s="67"/>
      <c r="T29" s="67"/>
      <c r="U29" s="67"/>
      <c r="V29" s="67"/>
      <c r="W29" s="67"/>
      <c r="X29" s="67"/>
      <c r="Y29" s="67"/>
      <c r="Z29" s="67"/>
      <c r="AA29" s="81" t="s">
        <v>445</v>
      </c>
      <c r="AB29" s="81"/>
      <c r="AC29" s="81"/>
      <c r="AD29" s="81"/>
      <c r="AE29" s="81"/>
      <c r="AF29" s="67"/>
      <c r="AG29" s="67"/>
      <c r="AH29" s="67"/>
      <c r="AI29" s="67"/>
      <c r="AJ29" s="67"/>
      <c r="AK29" s="67"/>
      <c r="AL29" s="67"/>
      <c r="AM29" s="67"/>
      <c r="AN29" s="4"/>
      <c r="AO29" s="1"/>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row>
    <row r="30" spans="1:256" ht="15" customHeight="1">
      <c r="A30" s="4"/>
      <c r="B30" s="9"/>
      <c r="C30" s="25" t="s">
        <v>79</v>
      </c>
      <c r="D30" s="25"/>
      <c r="E30" s="25"/>
      <c r="F30" s="25"/>
      <c r="G30" s="25"/>
      <c r="H30" s="25"/>
      <c r="I30" s="25"/>
      <c r="J30" s="25"/>
      <c r="K30" s="25"/>
      <c r="L30" s="44" t="s">
        <v>439</v>
      </c>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
      <c r="AO30" s="1"/>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row>
    <row r="31" spans="1:256" ht="15" customHeight="1">
      <c r="A31" s="4"/>
      <c r="B31" s="9"/>
      <c r="C31" s="25"/>
      <c r="D31" s="25"/>
      <c r="E31" s="25"/>
      <c r="F31" s="25"/>
      <c r="G31" s="25"/>
      <c r="H31" s="25"/>
      <c r="I31" s="25"/>
      <c r="J31" s="25"/>
      <c r="K31" s="25"/>
      <c r="L31" s="45" t="s">
        <v>144</v>
      </c>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
      <c r="AO31" s="1"/>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row>
    <row r="32" spans="1:256" ht="15" customHeight="1">
      <c r="A32" s="4"/>
      <c r="B32" s="9"/>
      <c r="C32" s="25"/>
      <c r="D32" s="25"/>
      <c r="E32" s="25"/>
      <c r="F32" s="25"/>
      <c r="G32" s="25"/>
      <c r="H32" s="25"/>
      <c r="I32" s="25"/>
      <c r="J32" s="25"/>
      <c r="K32" s="25"/>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
      <c r="AO32" s="1"/>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row>
    <row r="33" spans="1:256" ht="15" customHeight="1">
      <c r="A33" s="4"/>
      <c r="B33" s="9"/>
      <c r="C33" s="14" t="s">
        <v>70</v>
      </c>
      <c r="D33" s="14"/>
      <c r="E33" s="14"/>
      <c r="F33" s="14"/>
      <c r="G33" s="14"/>
      <c r="H33" s="14"/>
      <c r="I33" s="14"/>
      <c r="J33" s="14"/>
      <c r="K33" s="14"/>
      <c r="L33" s="15" t="s">
        <v>77</v>
      </c>
      <c r="M33" s="15"/>
      <c r="N33" s="15"/>
      <c r="O33" s="15"/>
      <c r="P33" s="15"/>
      <c r="Q33" s="67"/>
      <c r="R33" s="67"/>
      <c r="S33" s="67"/>
      <c r="T33" s="67"/>
      <c r="U33" s="67"/>
      <c r="V33" s="67"/>
      <c r="W33" s="67"/>
      <c r="X33" s="67"/>
      <c r="Y33" s="67"/>
      <c r="Z33" s="67"/>
      <c r="AA33" s="81" t="s">
        <v>445</v>
      </c>
      <c r="AB33" s="81"/>
      <c r="AC33" s="81"/>
      <c r="AD33" s="81"/>
      <c r="AE33" s="81"/>
      <c r="AF33" s="67"/>
      <c r="AG33" s="67"/>
      <c r="AH33" s="67"/>
      <c r="AI33" s="67"/>
      <c r="AJ33" s="67"/>
      <c r="AK33" s="67"/>
      <c r="AL33" s="67"/>
      <c r="AM33" s="67"/>
      <c r="AN33" s="4"/>
      <c r="AO33" s="1"/>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row>
    <row r="34" spans="1:256" ht="15" customHeight="1">
      <c r="A34" s="4"/>
      <c r="B34" s="9"/>
      <c r="C34" s="14" t="s">
        <v>15</v>
      </c>
      <c r="D34" s="14"/>
      <c r="E34" s="14"/>
      <c r="F34" s="14"/>
      <c r="G34" s="14"/>
      <c r="H34" s="14"/>
      <c r="I34" s="14"/>
      <c r="J34" s="14"/>
      <c r="K34" s="14"/>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4"/>
      <c r="AO34" s="1"/>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row>
    <row r="35" spans="1:256" ht="15" customHeight="1">
      <c r="A35" s="4"/>
      <c r="B35" s="9"/>
      <c r="C35" s="14" t="s">
        <v>88</v>
      </c>
      <c r="D35" s="14"/>
      <c r="E35" s="14"/>
      <c r="F35" s="14"/>
      <c r="G35" s="14"/>
      <c r="H35" s="14"/>
      <c r="I35" s="14"/>
      <c r="J35" s="14"/>
      <c r="K35" s="14"/>
      <c r="L35" s="44" t="s">
        <v>439</v>
      </c>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
      <c r="AO35" s="1"/>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row>
    <row r="36" spans="1:256" ht="15" customHeight="1">
      <c r="A36" s="4"/>
      <c r="B36" s="9"/>
      <c r="C36" s="14"/>
      <c r="D36" s="14"/>
      <c r="E36" s="14"/>
      <c r="F36" s="14"/>
      <c r="G36" s="14"/>
      <c r="H36" s="14"/>
      <c r="I36" s="14"/>
      <c r="J36" s="14"/>
      <c r="K36" s="14"/>
      <c r="L36" s="45" t="s">
        <v>144</v>
      </c>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
      <c r="AO36" s="1"/>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row>
    <row r="37" spans="1:256" ht="15" customHeight="1">
      <c r="A37" s="4"/>
      <c r="B37" s="9"/>
      <c r="C37" s="14"/>
      <c r="D37" s="14"/>
      <c r="E37" s="14"/>
      <c r="F37" s="14"/>
      <c r="G37" s="14"/>
      <c r="H37" s="14"/>
      <c r="I37" s="14"/>
      <c r="J37" s="14"/>
      <c r="K37" s="14"/>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
      <c r="AO37" s="1"/>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row>
    <row r="38" spans="1:256" ht="15" customHeight="1">
      <c r="A38" s="4"/>
      <c r="B38" s="10" t="s">
        <v>449</v>
      </c>
      <c r="C38" s="20" t="s">
        <v>416</v>
      </c>
      <c r="D38" s="20"/>
      <c r="E38" s="20"/>
      <c r="F38" s="20"/>
      <c r="G38" s="20"/>
      <c r="H38" s="20"/>
      <c r="I38" s="20"/>
      <c r="J38" s="20"/>
      <c r="K38" s="20"/>
      <c r="L38" s="20"/>
      <c r="M38" s="55" t="s">
        <v>409</v>
      </c>
      <c r="N38" s="55"/>
      <c r="O38" s="61" t="s">
        <v>292</v>
      </c>
      <c r="P38" s="61"/>
      <c r="Q38" s="61"/>
      <c r="R38" s="69" t="s">
        <v>89</v>
      </c>
      <c r="S38" s="69"/>
      <c r="T38" s="69"/>
      <c r="U38" s="69"/>
      <c r="V38" s="69"/>
      <c r="W38" s="69"/>
      <c r="X38" s="69"/>
      <c r="Y38" s="69"/>
      <c r="Z38" s="61" t="s">
        <v>322</v>
      </c>
      <c r="AA38" s="61"/>
      <c r="AB38" s="61"/>
      <c r="AC38" s="61"/>
      <c r="AD38" s="86" t="s">
        <v>451</v>
      </c>
      <c r="AE38" s="86"/>
      <c r="AF38" s="86"/>
      <c r="AG38" s="86"/>
      <c r="AH38" s="94" t="s">
        <v>452</v>
      </c>
      <c r="AI38" s="94"/>
      <c r="AJ38" s="94"/>
      <c r="AK38" s="94"/>
      <c r="AL38" s="94"/>
      <c r="AM38" s="94"/>
      <c r="AN38" s="4"/>
      <c r="AO38" s="1"/>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row>
    <row r="39" spans="1:256" ht="15" customHeight="1">
      <c r="A39" s="4"/>
      <c r="B39" s="10"/>
      <c r="C39" s="20"/>
      <c r="D39" s="20"/>
      <c r="E39" s="20"/>
      <c r="F39" s="20"/>
      <c r="G39" s="20"/>
      <c r="H39" s="20"/>
      <c r="I39" s="20"/>
      <c r="J39" s="20"/>
      <c r="K39" s="20"/>
      <c r="L39" s="20"/>
      <c r="M39" s="55"/>
      <c r="N39" s="55"/>
      <c r="O39" s="62" t="s">
        <v>453</v>
      </c>
      <c r="P39" s="62"/>
      <c r="Q39" s="62"/>
      <c r="R39" s="69"/>
      <c r="S39" s="69"/>
      <c r="T39" s="69"/>
      <c r="U39" s="69"/>
      <c r="V39" s="69"/>
      <c r="W39" s="69"/>
      <c r="X39" s="69"/>
      <c r="Y39" s="69"/>
      <c r="Z39" s="62" t="s">
        <v>453</v>
      </c>
      <c r="AA39" s="62"/>
      <c r="AB39" s="62"/>
      <c r="AC39" s="62"/>
      <c r="AD39" s="87" t="s">
        <v>454</v>
      </c>
      <c r="AE39" s="87"/>
      <c r="AF39" s="87"/>
      <c r="AG39" s="87"/>
      <c r="AH39" s="95" t="s">
        <v>92</v>
      </c>
      <c r="AI39" s="95"/>
      <c r="AJ39" s="95"/>
      <c r="AK39" s="95"/>
      <c r="AL39" s="95"/>
      <c r="AM39" s="95"/>
      <c r="AN39" s="4"/>
      <c r="AO39" s="1"/>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row>
    <row r="40" spans="1:256" ht="15" customHeight="1">
      <c r="A40" s="4"/>
      <c r="B40" s="10"/>
      <c r="C40" s="26" t="s">
        <v>272</v>
      </c>
      <c r="D40" s="30"/>
      <c r="E40" s="33" t="s">
        <v>455</v>
      </c>
      <c r="F40" s="33"/>
      <c r="G40" s="33"/>
      <c r="H40" s="33"/>
      <c r="I40" s="33"/>
      <c r="J40" s="33"/>
      <c r="K40" s="33"/>
      <c r="L40" s="33"/>
      <c r="M40" s="56"/>
      <c r="N40" s="56"/>
      <c r="O40" s="51"/>
      <c r="P40" s="51"/>
      <c r="Q40" s="51"/>
      <c r="R40" s="70" t="s">
        <v>429</v>
      </c>
      <c r="S40" s="70"/>
      <c r="T40" s="70"/>
      <c r="U40" s="70"/>
      <c r="V40" s="70"/>
      <c r="W40" s="70"/>
      <c r="X40" s="70"/>
      <c r="Y40" s="70"/>
      <c r="Z40" s="70"/>
      <c r="AA40" s="70"/>
      <c r="AB40" s="70"/>
      <c r="AC40" s="70"/>
      <c r="AD40" s="70"/>
      <c r="AE40" s="70"/>
      <c r="AF40" s="70"/>
      <c r="AG40" s="70"/>
      <c r="AH40" s="70" t="s">
        <v>233</v>
      </c>
      <c r="AI40" s="70"/>
      <c r="AJ40" s="70"/>
      <c r="AK40" s="70"/>
      <c r="AL40" s="70"/>
      <c r="AM40" s="70"/>
      <c r="AN40" s="4"/>
      <c r="AO40" s="1"/>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row>
    <row r="41" spans="1:256" ht="15" customHeight="1">
      <c r="A41" s="4"/>
      <c r="B41" s="10"/>
      <c r="C41" s="26"/>
      <c r="D41" s="30"/>
      <c r="E41" s="33" t="s">
        <v>237</v>
      </c>
      <c r="F41" s="33"/>
      <c r="G41" s="33"/>
      <c r="H41" s="33"/>
      <c r="I41" s="33"/>
      <c r="J41" s="33"/>
      <c r="K41" s="33"/>
      <c r="L41" s="33"/>
      <c r="M41" s="56"/>
      <c r="N41" s="56"/>
      <c r="O41" s="51"/>
      <c r="P41" s="51"/>
      <c r="Q41" s="51"/>
      <c r="R41" s="70" t="s">
        <v>429</v>
      </c>
      <c r="S41" s="70"/>
      <c r="T41" s="70"/>
      <c r="U41" s="70"/>
      <c r="V41" s="70"/>
      <c r="W41" s="70"/>
      <c r="X41" s="70"/>
      <c r="Y41" s="70"/>
      <c r="Z41" s="70"/>
      <c r="AA41" s="70"/>
      <c r="AB41" s="70"/>
      <c r="AC41" s="70"/>
      <c r="AD41" s="70"/>
      <c r="AE41" s="70"/>
      <c r="AF41" s="70"/>
      <c r="AG41" s="70"/>
      <c r="AH41" s="70" t="s">
        <v>233</v>
      </c>
      <c r="AI41" s="70"/>
      <c r="AJ41" s="70"/>
      <c r="AK41" s="70"/>
      <c r="AL41" s="70"/>
      <c r="AM41" s="70"/>
      <c r="AN41" s="4"/>
      <c r="AO41" s="1"/>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row>
    <row r="42" spans="1:256" ht="15" customHeight="1">
      <c r="A42" s="4"/>
      <c r="B42" s="10"/>
      <c r="C42" s="26"/>
      <c r="D42" s="30"/>
      <c r="E42" s="33" t="s">
        <v>456</v>
      </c>
      <c r="F42" s="33"/>
      <c r="G42" s="33"/>
      <c r="H42" s="33"/>
      <c r="I42" s="33"/>
      <c r="J42" s="33"/>
      <c r="K42" s="33"/>
      <c r="L42" s="33"/>
      <c r="M42" s="56"/>
      <c r="N42" s="56"/>
      <c r="O42" s="51"/>
      <c r="P42" s="51"/>
      <c r="Q42" s="51"/>
      <c r="R42" s="70" t="s">
        <v>429</v>
      </c>
      <c r="S42" s="70"/>
      <c r="T42" s="70"/>
      <c r="U42" s="70"/>
      <c r="V42" s="70"/>
      <c r="W42" s="70"/>
      <c r="X42" s="70"/>
      <c r="Y42" s="70"/>
      <c r="Z42" s="70"/>
      <c r="AA42" s="70"/>
      <c r="AB42" s="70"/>
      <c r="AC42" s="70"/>
      <c r="AD42" s="70"/>
      <c r="AE42" s="70"/>
      <c r="AF42" s="70"/>
      <c r="AG42" s="70"/>
      <c r="AH42" s="70" t="s">
        <v>233</v>
      </c>
      <c r="AI42" s="70"/>
      <c r="AJ42" s="70"/>
      <c r="AK42" s="70"/>
      <c r="AL42" s="70"/>
      <c r="AM42" s="70"/>
      <c r="AN42" s="4"/>
      <c r="AO42" s="1"/>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row>
    <row r="43" spans="1:256" ht="15" customHeight="1">
      <c r="A43" s="4"/>
      <c r="B43" s="10"/>
      <c r="C43" s="26"/>
      <c r="D43" s="30"/>
      <c r="E43" s="33" t="s">
        <v>346</v>
      </c>
      <c r="F43" s="33"/>
      <c r="G43" s="33"/>
      <c r="H43" s="33"/>
      <c r="I43" s="33"/>
      <c r="J43" s="33"/>
      <c r="K43" s="33"/>
      <c r="L43" s="33"/>
      <c r="M43" s="56"/>
      <c r="N43" s="56"/>
      <c r="O43" s="51"/>
      <c r="P43" s="51"/>
      <c r="Q43" s="51"/>
      <c r="R43" s="70" t="s">
        <v>429</v>
      </c>
      <c r="S43" s="70"/>
      <c r="T43" s="70"/>
      <c r="U43" s="70"/>
      <c r="V43" s="70"/>
      <c r="W43" s="70"/>
      <c r="X43" s="70"/>
      <c r="Y43" s="70"/>
      <c r="Z43" s="70"/>
      <c r="AA43" s="70"/>
      <c r="AB43" s="70"/>
      <c r="AC43" s="70"/>
      <c r="AD43" s="70"/>
      <c r="AE43" s="70"/>
      <c r="AF43" s="70"/>
      <c r="AG43" s="70"/>
      <c r="AH43" s="70" t="s">
        <v>233</v>
      </c>
      <c r="AI43" s="70"/>
      <c r="AJ43" s="70"/>
      <c r="AK43" s="70"/>
      <c r="AL43" s="70"/>
      <c r="AM43" s="70"/>
      <c r="AN43" s="4"/>
      <c r="AO43" s="1"/>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row>
    <row r="44" spans="1:256" ht="15" customHeight="1">
      <c r="A44" s="4"/>
      <c r="B44" s="10"/>
      <c r="C44" s="26"/>
      <c r="D44" s="30"/>
      <c r="E44" s="33" t="s">
        <v>457</v>
      </c>
      <c r="F44" s="33"/>
      <c r="G44" s="33"/>
      <c r="H44" s="33"/>
      <c r="I44" s="33"/>
      <c r="J44" s="33"/>
      <c r="K44" s="33"/>
      <c r="L44" s="33"/>
      <c r="M44" s="56"/>
      <c r="N44" s="56"/>
      <c r="O44" s="51"/>
      <c r="P44" s="51"/>
      <c r="Q44" s="51"/>
      <c r="R44" s="70" t="s">
        <v>429</v>
      </c>
      <c r="S44" s="70"/>
      <c r="T44" s="70"/>
      <c r="U44" s="70"/>
      <c r="V44" s="70"/>
      <c r="W44" s="70"/>
      <c r="X44" s="70"/>
      <c r="Y44" s="70"/>
      <c r="Z44" s="70"/>
      <c r="AA44" s="70"/>
      <c r="AB44" s="70"/>
      <c r="AC44" s="70"/>
      <c r="AD44" s="70"/>
      <c r="AE44" s="70"/>
      <c r="AF44" s="70"/>
      <c r="AG44" s="70"/>
      <c r="AH44" s="70" t="s">
        <v>233</v>
      </c>
      <c r="AI44" s="70"/>
      <c r="AJ44" s="70"/>
      <c r="AK44" s="70"/>
      <c r="AL44" s="70"/>
      <c r="AM44" s="70"/>
      <c r="AN44" s="4"/>
      <c r="AO44" s="1"/>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row>
    <row r="45" spans="1:256" ht="15" customHeight="1">
      <c r="A45" s="4"/>
      <c r="B45" s="10"/>
      <c r="C45" s="26"/>
      <c r="D45" s="30"/>
      <c r="E45" s="34" t="s">
        <v>227</v>
      </c>
      <c r="F45" s="34"/>
      <c r="G45" s="34"/>
      <c r="H45" s="34"/>
      <c r="I45" s="34"/>
      <c r="J45" s="34"/>
      <c r="K45" s="34"/>
      <c r="L45" s="34"/>
      <c r="M45" s="56"/>
      <c r="N45" s="56"/>
      <c r="O45" s="51"/>
      <c r="P45" s="51"/>
      <c r="Q45" s="51"/>
      <c r="R45" s="70" t="s">
        <v>429</v>
      </c>
      <c r="S45" s="70"/>
      <c r="T45" s="70"/>
      <c r="U45" s="70"/>
      <c r="V45" s="70"/>
      <c r="W45" s="70"/>
      <c r="X45" s="70"/>
      <c r="Y45" s="70"/>
      <c r="Z45" s="70"/>
      <c r="AA45" s="70"/>
      <c r="AB45" s="70"/>
      <c r="AC45" s="70"/>
      <c r="AD45" s="70"/>
      <c r="AE45" s="70"/>
      <c r="AF45" s="70"/>
      <c r="AG45" s="70"/>
      <c r="AH45" s="70" t="s">
        <v>233</v>
      </c>
      <c r="AI45" s="70"/>
      <c r="AJ45" s="70"/>
      <c r="AK45" s="70"/>
      <c r="AL45" s="70"/>
      <c r="AM45" s="70"/>
      <c r="AN45" s="4"/>
      <c r="AO45" s="1"/>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row>
    <row r="46" spans="1:256" ht="15" customHeight="1">
      <c r="A46" s="4"/>
      <c r="B46" s="10"/>
      <c r="C46" s="26"/>
      <c r="D46" s="30"/>
      <c r="E46" s="34" t="s">
        <v>458</v>
      </c>
      <c r="F46" s="34"/>
      <c r="G46" s="34"/>
      <c r="H46" s="34"/>
      <c r="I46" s="34"/>
      <c r="J46" s="34"/>
      <c r="K46" s="34"/>
      <c r="L46" s="34"/>
      <c r="M46" s="56"/>
      <c r="N46" s="56"/>
      <c r="O46" s="51"/>
      <c r="P46" s="51"/>
      <c r="Q46" s="51"/>
      <c r="R46" s="70" t="s">
        <v>429</v>
      </c>
      <c r="S46" s="70"/>
      <c r="T46" s="70"/>
      <c r="U46" s="70"/>
      <c r="V46" s="70"/>
      <c r="W46" s="70"/>
      <c r="X46" s="70"/>
      <c r="Y46" s="70"/>
      <c r="Z46" s="70"/>
      <c r="AA46" s="70"/>
      <c r="AB46" s="70"/>
      <c r="AC46" s="70"/>
      <c r="AD46" s="70"/>
      <c r="AE46" s="70"/>
      <c r="AF46" s="70"/>
      <c r="AG46" s="70"/>
      <c r="AH46" s="70" t="s">
        <v>233</v>
      </c>
      <c r="AI46" s="70"/>
      <c r="AJ46" s="70"/>
      <c r="AK46" s="70"/>
      <c r="AL46" s="70"/>
      <c r="AM46" s="70"/>
      <c r="AN46" s="4"/>
      <c r="AO46" s="1"/>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row>
    <row r="47" spans="1:256" ht="15" customHeight="1">
      <c r="A47" s="4"/>
      <c r="B47" s="10"/>
      <c r="C47" s="26"/>
      <c r="D47" s="31"/>
      <c r="E47" s="34" t="s">
        <v>372</v>
      </c>
      <c r="F47" s="34"/>
      <c r="G47" s="34"/>
      <c r="H47" s="34"/>
      <c r="I47" s="34"/>
      <c r="J47" s="34"/>
      <c r="K47" s="34"/>
      <c r="L47" s="34"/>
      <c r="M47" s="56"/>
      <c r="N47" s="56"/>
      <c r="O47" s="51"/>
      <c r="P47" s="51"/>
      <c r="Q47" s="51"/>
      <c r="R47" s="70" t="s">
        <v>429</v>
      </c>
      <c r="S47" s="70"/>
      <c r="T47" s="70"/>
      <c r="U47" s="70"/>
      <c r="V47" s="70"/>
      <c r="W47" s="70"/>
      <c r="X47" s="70"/>
      <c r="Y47" s="70"/>
      <c r="Z47" s="70"/>
      <c r="AA47" s="70"/>
      <c r="AB47" s="70"/>
      <c r="AC47" s="70"/>
      <c r="AD47" s="70"/>
      <c r="AE47" s="70"/>
      <c r="AF47" s="70"/>
      <c r="AG47" s="70"/>
      <c r="AH47" s="96" t="s">
        <v>233</v>
      </c>
      <c r="AI47" s="96"/>
      <c r="AJ47" s="96"/>
      <c r="AK47" s="96"/>
      <c r="AL47" s="96"/>
      <c r="AM47" s="96"/>
      <c r="AN47" s="4"/>
      <c r="AO47" s="1"/>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row>
    <row r="48" spans="1:256" ht="15" customHeight="1">
      <c r="A48" s="4"/>
      <c r="B48" s="10"/>
      <c r="C48" s="26"/>
      <c r="D48" s="31"/>
      <c r="E48" s="35" t="s">
        <v>352</v>
      </c>
      <c r="F48" s="35"/>
      <c r="G48" s="35"/>
      <c r="H48" s="35"/>
      <c r="I48" s="35"/>
      <c r="J48" s="35"/>
      <c r="K48" s="35"/>
      <c r="L48" s="35"/>
      <c r="M48" s="56"/>
      <c r="N48" s="56"/>
      <c r="O48" s="51"/>
      <c r="P48" s="51"/>
      <c r="Q48" s="51"/>
      <c r="R48" s="70" t="s">
        <v>429</v>
      </c>
      <c r="S48" s="70"/>
      <c r="T48" s="70"/>
      <c r="U48" s="70"/>
      <c r="V48" s="70"/>
      <c r="W48" s="70"/>
      <c r="X48" s="70"/>
      <c r="Y48" s="70"/>
      <c r="Z48" s="70"/>
      <c r="AA48" s="70"/>
      <c r="AB48" s="70"/>
      <c r="AC48" s="70"/>
      <c r="AD48" s="70"/>
      <c r="AE48" s="70"/>
      <c r="AF48" s="70"/>
      <c r="AG48" s="70"/>
      <c r="AH48" s="96" t="s">
        <v>233</v>
      </c>
      <c r="AI48" s="96"/>
      <c r="AJ48" s="96"/>
      <c r="AK48" s="96"/>
      <c r="AL48" s="96"/>
      <c r="AM48" s="96"/>
      <c r="AN48" s="4"/>
      <c r="AO48" s="1"/>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row>
    <row r="49" spans="1:256" ht="15" customHeight="1">
      <c r="A49" s="4"/>
      <c r="B49" s="10"/>
      <c r="C49" s="26"/>
      <c r="D49" s="31"/>
      <c r="E49" s="36" t="s">
        <v>81</v>
      </c>
      <c r="F49" s="36"/>
      <c r="G49" s="36"/>
      <c r="H49" s="36"/>
      <c r="I49" s="36"/>
      <c r="J49" s="36"/>
      <c r="K49" s="36"/>
      <c r="L49" s="36"/>
      <c r="M49" s="57"/>
      <c r="N49" s="57"/>
      <c r="O49" s="63"/>
      <c r="P49" s="63"/>
      <c r="Q49" s="63"/>
      <c r="R49" s="71" t="s">
        <v>429</v>
      </c>
      <c r="S49" s="71"/>
      <c r="T49" s="71"/>
      <c r="U49" s="71"/>
      <c r="V49" s="71"/>
      <c r="W49" s="71"/>
      <c r="X49" s="71"/>
      <c r="Y49" s="71"/>
      <c r="Z49" s="71"/>
      <c r="AA49" s="71"/>
      <c r="AB49" s="71"/>
      <c r="AC49" s="71"/>
      <c r="AD49" s="71"/>
      <c r="AE49" s="71"/>
      <c r="AF49" s="71"/>
      <c r="AG49" s="71"/>
      <c r="AH49" s="96" t="s">
        <v>233</v>
      </c>
      <c r="AI49" s="96"/>
      <c r="AJ49" s="96"/>
      <c r="AK49" s="96"/>
      <c r="AL49" s="96"/>
      <c r="AM49" s="96"/>
      <c r="AN49" s="4"/>
      <c r="AO49" s="1"/>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row>
    <row r="50" spans="1:256" ht="15" customHeight="1">
      <c r="A50" s="4"/>
      <c r="B50" s="10"/>
      <c r="C50" s="26"/>
      <c r="D50" s="32"/>
      <c r="E50" s="37" t="s">
        <v>450</v>
      </c>
      <c r="F50" s="37"/>
      <c r="G50" s="37"/>
      <c r="H50" s="37"/>
      <c r="I50" s="37"/>
      <c r="J50" s="37"/>
      <c r="K50" s="37"/>
      <c r="L50" s="37"/>
      <c r="M50" s="58"/>
      <c r="N50" s="58"/>
      <c r="O50" s="64"/>
      <c r="P50" s="64"/>
      <c r="Q50" s="64"/>
      <c r="R50" s="71" t="s">
        <v>429</v>
      </c>
      <c r="S50" s="71"/>
      <c r="T50" s="71"/>
      <c r="U50" s="71"/>
      <c r="V50" s="71"/>
      <c r="W50" s="71"/>
      <c r="X50" s="71"/>
      <c r="Y50" s="71"/>
      <c r="Z50" s="72"/>
      <c r="AA50" s="72"/>
      <c r="AB50" s="72"/>
      <c r="AC50" s="72"/>
      <c r="AD50" s="72"/>
      <c r="AE50" s="72"/>
      <c r="AF50" s="72"/>
      <c r="AG50" s="72"/>
      <c r="AH50" s="72" t="s">
        <v>233</v>
      </c>
      <c r="AI50" s="72"/>
      <c r="AJ50" s="72"/>
      <c r="AK50" s="72"/>
      <c r="AL50" s="72"/>
      <c r="AM50" s="72"/>
      <c r="AN50" s="4"/>
      <c r="AO50" s="1"/>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row>
    <row r="51" spans="1:256" ht="15" customHeight="1">
      <c r="A51" s="4"/>
      <c r="B51" s="10"/>
      <c r="C51" s="26"/>
      <c r="D51" s="30"/>
      <c r="E51" s="34" t="s">
        <v>154</v>
      </c>
      <c r="F51" s="34"/>
      <c r="G51" s="34"/>
      <c r="H51" s="34"/>
      <c r="I51" s="34"/>
      <c r="J51" s="34"/>
      <c r="K51" s="34"/>
      <c r="L51" s="34"/>
      <c r="M51" s="56"/>
      <c r="N51" s="56"/>
      <c r="O51" s="51"/>
      <c r="P51" s="51"/>
      <c r="Q51" s="51"/>
      <c r="R51" s="72" t="s">
        <v>429</v>
      </c>
      <c r="S51" s="72"/>
      <c r="T51" s="72"/>
      <c r="U51" s="72"/>
      <c r="V51" s="72"/>
      <c r="W51" s="72"/>
      <c r="X51" s="72"/>
      <c r="Y51" s="72"/>
      <c r="Z51" s="70"/>
      <c r="AA51" s="70"/>
      <c r="AB51" s="70"/>
      <c r="AC51" s="70"/>
      <c r="AD51" s="70"/>
      <c r="AE51" s="70"/>
      <c r="AF51" s="70"/>
      <c r="AG51" s="70"/>
      <c r="AH51" s="70" t="s">
        <v>233</v>
      </c>
      <c r="AI51" s="70"/>
      <c r="AJ51" s="70"/>
      <c r="AK51" s="70"/>
      <c r="AL51" s="70"/>
      <c r="AM51" s="70"/>
      <c r="AN51" s="4"/>
      <c r="AO51" s="1"/>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row>
    <row r="52" spans="1:256" ht="15" customHeight="1">
      <c r="A52" s="4"/>
      <c r="B52" s="10"/>
      <c r="C52" s="26"/>
      <c r="D52" s="30"/>
      <c r="E52" s="34" t="s">
        <v>459</v>
      </c>
      <c r="F52" s="34"/>
      <c r="G52" s="34"/>
      <c r="H52" s="34"/>
      <c r="I52" s="34"/>
      <c r="J52" s="34"/>
      <c r="K52" s="34"/>
      <c r="L52" s="34"/>
      <c r="M52" s="56"/>
      <c r="N52" s="56"/>
      <c r="O52" s="51"/>
      <c r="P52" s="51"/>
      <c r="Q52" s="51"/>
      <c r="R52" s="72" t="s">
        <v>429</v>
      </c>
      <c r="S52" s="72"/>
      <c r="T52" s="72"/>
      <c r="U52" s="72"/>
      <c r="V52" s="72"/>
      <c r="W52" s="72"/>
      <c r="X52" s="72"/>
      <c r="Y52" s="72"/>
      <c r="Z52" s="70"/>
      <c r="AA52" s="70"/>
      <c r="AB52" s="70"/>
      <c r="AC52" s="70"/>
      <c r="AD52" s="70"/>
      <c r="AE52" s="70"/>
      <c r="AF52" s="70"/>
      <c r="AG52" s="70"/>
      <c r="AH52" s="70" t="s">
        <v>233</v>
      </c>
      <c r="AI52" s="70"/>
      <c r="AJ52" s="70"/>
      <c r="AK52" s="70"/>
      <c r="AL52" s="70"/>
      <c r="AM52" s="70"/>
      <c r="AN52" s="4"/>
      <c r="AO52" s="1"/>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row>
    <row r="53" spans="1:256" ht="15" customHeight="1">
      <c r="A53" s="4"/>
      <c r="B53" s="11"/>
      <c r="C53" s="22" t="s">
        <v>59</v>
      </c>
      <c r="D53" s="22"/>
      <c r="E53" s="22"/>
      <c r="F53" s="22"/>
      <c r="G53" s="22"/>
      <c r="H53" s="22"/>
      <c r="I53" s="22"/>
      <c r="J53" s="22"/>
      <c r="K53" s="22"/>
      <c r="L53" s="22"/>
      <c r="M53" s="56"/>
      <c r="N53" s="56"/>
      <c r="O53" s="51"/>
      <c r="P53" s="51"/>
      <c r="Q53" s="51"/>
      <c r="R53" s="72" t="s">
        <v>429</v>
      </c>
      <c r="S53" s="72"/>
      <c r="T53" s="72"/>
      <c r="U53" s="72"/>
      <c r="V53" s="72"/>
      <c r="W53" s="72"/>
      <c r="X53" s="72"/>
      <c r="Y53" s="72"/>
      <c r="Z53" s="70"/>
      <c r="AA53" s="70"/>
      <c r="AB53" s="70"/>
      <c r="AC53" s="70"/>
      <c r="AD53" s="70"/>
      <c r="AE53" s="70"/>
      <c r="AF53" s="70"/>
      <c r="AG53" s="70"/>
      <c r="AH53" s="97"/>
      <c r="AI53" s="97"/>
      <c r="AJ53" s="97"/>
      <c r="AK53" s="97"/>
      <c r="AL53" s="97"/>
      <c r="AM53" s="97"/>
      <c r="AN53" s="4"/>
      <c r="AO53" s="1"/>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row>
    <row r="54" spans="1:256" ht="15" customHeight="1">
      <c r="A54" s="4"/>
      <c r="B54" s="11"/>
      <c r="C54" s="27" t="s">
        <v>469</v>
      </c>
      <c r="D54" s="22"/>
      <c r="E54" s="22"/>
      <c r="F54" s="22"/>
      <c r="G54" s="22"/>
      <c r="H54" s="22"/>
      <c r="I54" s="22"/>
      <c r="J54" s="22"/>
      <c r="K54" s="22"/>
      <c r="L54" s="22"/>
      <c r="M54" s="56"/>
      <c r="N54" s="56"/>
      <c r="O54" s="51"/>
      <c r="P54" s="51"/>
      <c r="Q54" s="51"/>
      <c r="R54" s="72" t="s">
        <v>429</v>
      </c>
      <c r="S54" s="72"/>
      <c r="T54" s="72"/>
      <c r="U54" s="72"/>
      <c r="V54" s="72"/>
      <c r="W54" s="72"/>
      <c r="X54" s="72"/>
      <c r="Y54" s="72"/>
      <c r="Z54" s="70"/>
      <c r="AA54" s="70"/>
      <c r="AB54" s="70"/>
      <c r="AC54" s="70"/>
      <c r="AD54" s="70"/>
      <c r="AE54" s="70"/>
      <c r="AF54" s="70"/>
      <c r="AG54" s="70"/>
      <c r="AH54" s="97"/>
      <c r="AI54" s="97"/>
      <c r="AJ54" s="97"/>
      <c r="AK54" s="97"/>
      <c r="AL54" s="97"/>
      <c r="AM54" s="97"/>
      <c r="AN54" s="4"/>
      <c r="AO54" s="1"/>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row>
    <row r="55" spans="1:256" ht="15" customHeight="1">
      <c r="A55" s="4"/>
      <c r="B55" s="12" t="s">
        <v>207</v>
      </c>
      <c r="C55" s="12"/>
      <c r="D55" s="12"/>
      <c r="E55" s="12"/>
      <c r="F55" s="12"/>
      <c r="G55" s="12"/>
      <c r="H55" s="12"/>
      <c r="I55" s="12"/>
      <c r="J55" s="12"/>
      <c r="K55" s="12"/>
      <c r="L55" s="52"/>
      <c r="M55" s="59"/>
      <c r="N55" s="59"/>
      <c r="O55" s="59"/>
      <c r="P55" s="59"/>
      <c r="Q55" s="59"/>
      <c r="R55" s="73"/>
      <c r="S55" s="73"/>
      <c r="T55" s="73"/>
      <c r="U55" s="75"/>
      <c r="V55" s="77"/>
      <c r="W55" s="74"/>
      <c r="X55" s="74"/>
      <c r="Y55" s="74"/>
      <c r="Z55" s="74"/>
      <c r="AA55" s="83"/>
      <c r="AB55" s="83"/>
      <c r="AC55" s="83"/>
      <c r="AD55" s="88"/>
      <c r="AE55" s="88"/>
      <c r="AF55" s="88"/>
      <c r="AG55" s="88"/>
      <c r="AH55" s="88"/>
      <c r="AI55" s="74"/>
      <c r="AJ55" s="88"/>
      <c r="AK55" s="88"/>
      <c r="AL55" s="88"/>
      <c r="AM55" s="99"/>
      <c r="AN55" s="4"/>
      <c r="AO55" s="1"/>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row>
    <row r="56" spans="1:256" ht="15" customHeight="1">
      <c r="A56" s="4"/>
      <c r="B56" s="13" t="s">
        <v>205</v>
      </c>
      <c r="C56" s="13"/>
      <c r="D56" s="13"/>
      <c r="E56" s="13"/>
      <c r="F56" s="13"/>
      <c r="G56" s="13"/>
      <c r="H56" s="13"/>
      <c r="I56" s="13"/>
      <c r="J56" s="13"/>
      <c r="K56" s="13"/>
      <c r="L56" s="53"/>
      <c r="M56" s="60"/>
      <c r="N56" s="60"/>
      <c r="O56" s="60"/>
      <c r="P56" s="60"/>
      <c r="Q56" s="60"/>
      <c r="R56" s="74"/>
      <c r="S56" s="74"/>
      <c r="T56" s="74"/>
      <c r="U56" s="74"/>
      <c r="V56" s="78"/>
      <c r="W56" s="78"/>
      <c r="X56" s="78"/>
      <c r="Y56" s="78"/>
      <c r="Z56" s="78"/>
      <c r="AA56" s="84"/>
      <c r="AB56" s="84"/>
      <c r="AC56" s="84"/>
      <c r="AD56" s="89"/>
      <c r="AE56" s="89"/>
      <c r="AF56" s="89"/>
      <c r="AG56" s="89"/>
      <c r="AH56" s="89"/>
      <c r="AI56" s="78"/>
      <c r="AJ56" s="89"/>
      <c r="AK56" s="89"/>
      <c r="AL56" s="89"/>
      <c r="AM56" s="100"/>
      <c r="AN56" s="4"/>
      <c r="AO56" s="1"/>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row>
    <row r="57" spans="1:256" ht="15" customHeight="1">
      <c r="A57" s="4"/>
      <c r="B57" s="14" t="s">
        <v>20</v>
      </c>
      <c r="C57" s="14"/>
      <c r="D57" s="14"/>
      <c r="E57" s="14"/>
      <c r="F57" s="14"/>
      <c r="G57" s="14"/>
      <c r="H57" s="14"/>
      <c r="I57" s="14"/>
      <c r="J57" s="14"/>
      <c r="K57" s="14"/>
      <c r="L57" s="52"/>
      <c r="M57" s="59"/>
      <c r="N57" s="59"/>
      <c r="O57" s="59"/>
      <c r="P57" s="59"/>
      <c r="Q57" s="59"/>
      <c r="R57" s="73"/>
      <c r="S57" s="73"/>
      <c r="T57" s="73"/>
      <c r="U57" s="75"/>
      <c r="V57" s="13" t="s">
        <v>129</v>
      </c>
      <c r="W57" s="74"/>
      <c r="X57" s="74"/>
      <c r="Y57" s="74"/>
      <c r="Z57" s="74"/>
      <c r="AA57" s="83"/>
      <c r="AB57" s="83"/>
      <c r="AC57" s="83"/>
      <c r="AD57" s="88"/>
      <c r="AE57" s="88"/>
      <c r="AF57" s="88"/>
      <c r="AG57" s="88"/>
      <c r="AH57" s="88"/>
      <c r="AI57" s="74"/>
      <c r="AJ57" s="88"/>
      <c r="AK57" s="88"/>
      <c r="AL57" s="88"/>
      <c r="AM57" s="99"/>
      <c r="AN57" s="4"/>
      <c r="AO57" s="1"/>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row>
    <row r="58" spans="1:256" ht="15" customHeight="1">
      <c r="A58" s="4"/>
      <c r="B58" s="12" t="s">
        <v>334</v>
      </c>
      <c r="C58" s="12"/>
      <c r="D58" s="12"/>
      <c r="E58" s="12"/>
      <c r="F58" s="12"/>
      <c r="G58" s="12"/>
      <c r="H58" s="12"/>
      <c r="I58" s="12"/>
      <c r="J58" s="12"/>
      <c r="K58" s="12"/>
      <c r="L58" s="54"/>
      <c r="M58" s="60"/>
      <c r="N58" s="60"/>
      <c r="O58" s="60"/>
      <c r="P58" s="60"/>
      <c r="Q58" s="60"/>
      <c r="R58" s="74"/>
      <c r="S58" s="74"/>
      <c r="T58" s="74"/>
      <c r="U58" s="74"/>
      <c r="V58" s="74"/>
      <c r="W58" s="79"/>
      <c r="X58" s="79"/>
      <c r="Y58" s="79"/>
      <c r="Z58" s="79"/>
      <c r="AA58" s="85"/>
      <c r="AB58" s="85"/>
      <c r="AC58" s="85"/>
      <c r="AD58" s="90"/>
      <c r="AE58" s="90"/>
      <c r="AF58" s="90"/>
      <c r="AG58" s="90"/>
      <c r="AH58" s="90"/>
      <c r="AI58" s="79"/>
      <c r="AJ58" s="90"/>
      <c r="AK58" s="90"/>
      <c r="AL58" s="90"/>
      <c r="AM58" s="101"/>
      <c r="AN58" s="4"/>
      <c r="AO58" s="1"/>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row>
    <row r="59" spans="1:256" ht="15" customHeight="1">
      <c r="A59" s="4"/>
      <c r="B59" s="13" t="s">
        <v>219</v>
      </c>
      <c r="C59" s="13"/>
      <c r="D59" s="13"/>
      <c r="E59" s="13"/>
      <c r="F59" s="13"/>
      <c r="G59" s="13"/>
      <c r="H59" s="13"/>
      <c r="I59" s="13"/>
      <c r="J59" s="13"/>
      <c r="K59" s="13"/>
      <c r="L59" s="13"/>
      <c r="M59" s="13"/>
      <c r="N59" s="13"/>
      <c r="O59" s="65"/>
      <c r="P59" s="66"/>
      <c r="Q59" s="68"/>
      <c r="R59" s="68"/>
      <c r="S59" s="68"/>
      <c r="T59" s="68"/>
      <c r="U59" s="76"/>
      <c r="V59" s="77"/>
      <c r="W59" s="74"/>
      <c r="X59" s="74"/>
      <c r="Y59" s="74"/>
      <c r="Z59" s="74"/>
      <c r="AA59" s="83"/>
      <c r="AB59" s="83"/>
      <c r="AC59" s="83"/>
      <c r="AD59" s="88"/>
      <c r="AE59" s="88"/>
      <c r="AF59" s="88"/>
      <c r="AG59" s="88"/>
      <c r="AH59" s="88"/>
      <c r="AI59" s="74"/>
      <c r="AJ59" s="88"/>
      <c r="AK59" s="88"/>
      <c r="AL59" s="88"/>
      <c r="AM59" s="99"/>
      <c r="AN59" s="4"/>
      <c r="AO59" s="1"/>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row>
    <row r="60" spans="1:256" ht="15" customHeight="1">
      <c r="A60" s="4"/>
      <c r="B60" s="8" t="s">
        <v>91</v>
      </c>
      <c r="C60" s="28" t="s">
        <v>385</v>
      </c>
      <c r="D60" s="28"/>
      <c r="E60" s="28"/>
      <c r="F60" s="28"/>
      <c r="G60" s="28"/>
      <c r="H60" s="28"/>
      <c r="I60" s="28"/>
      <c r="J60" s="28"/>
      <c r="K60" s="28"/>
      <c r="L60" s="28"/>
      <c r="M60" s="28"/>
      <c r="N60" s="28"/>
      <c r="O60" s="28"/>
      <c r="P60" s="28"/>
      <c r="Q60" s="28"/>
      <c r="R60" s="28"/>
      <c r="S60" s="28"/>
      <c r="T60" s="28"/>
      <c r="U60" s="28" t="s">
        <v>42</v>
      </c>
      <c r="V60" s="28"/>
      <c r="W60" s="28"/>
      <c r="X60" s="28"/>
      <c r="Y60" s="28"/>
      <c r="Z60" s="28"/>
      <c r="AA60" s="28"/>
      <c r="AB60" s="28"/>
      <c r="AC60" s="28"/>
      <c r="AD60" s="28"/>
      <c r="AE60" s="28"/>
      <c r="AF60" s="28"/>
      <c r="AG60" s="28"/>
      <c r="AH60" s="28"/>
      <c r="AI60" s="28"/>
      <c r="AJ60" s="28"/>
      <c r="AK60" s="28"/>
      <c r="AL60" s="28"/>
      <c r="AM60" s="28"/>
      <c r="AN60" s="4"/>
      <c r="AO60" s="1"/>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row>
    <row r="61" spans="1:256" ht="15" customHeight="1">
      <c r="A61" s="4"/>
      <c r="B61" s="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4"/>
      <c r="AO61" s="1"/>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row>
    <row r="62" spans="1:256" ht="15" customHeight="1">
      <c r="A62" s="4"/>
      <c r="B62" s="8"/>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4"/>
      <c r="AO62" s="1"/>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row>
    <row r="63" spans="1:256" ht="15" customHeight="1">
      <c r="A63" s="4"/>
      <c r="B63" s="8"/>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4"/>
      <c r="AO63" s="1"/>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row>
    <row r="64" spans="1:256" ht="15" customHeight="1">
      <c r="A64" s="4"/>
      <c r="B64" s="8"/>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4"/>
      <c r="AO64" s="1"/>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row>
    <row r="65" spans="1:256" ht="15" customHeight="1">
      <c r="A65" s="4"/>
      <c r="B65" s="15" t="s">
        <v>93</v>
      </c>
      <c r="C65" s="15"/>
      <c r="D65" s="15"/>
      <c r="E65" s="15"/>
      <c r="F65" s="15"/>
      <c r="G65" s="39" t="s">
        <v>61</v>
      </c>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4"/>
      <c r="AO65" s="1"/>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row>
    <row r="66" spans="1:256" ht="15" customHeight="1">
      <c r="B66" s="16"/>
      <c r="C66" s="16"/>
      <c r="D66" s="16"/>
      <c r="E66" s="16"/>
      <c r="F66" s="16"/>
      <c r="G66" s="40"/>
      <c r="H66" s="40"/>
      <c r="I66" s="40"/>
      <c r="J66" s="40"/>
      <c r="K66" s="40"/>
      <c r="L66" s="40"/>
      <c r="M66" s="40"/>
      <c r="N66" s="40"/>
      <c r="O66" s="40"/>
      <c r="P66" s="40"/>
      <c r="Q66" s="40"/>
      <c r="R66" s="40"/>
      <c r="S66" s="40"/>
      <c r="T66" s="40"/>
      <c r="U66" s="15" t="s">
        <v>433</v>
      </c>
      <c r="V66" s="15"/>
      <c r="W66" s="15"/>
      <c r="X66" s="51"/>
      <c r="Y66" s="51"/>
      <c r="Z66" s="51"/>
      <c r="AA66" s="51"/>
      <c r="AB66" s="51"/>
      <c r="AC66" s="51"/>
      <c r="AD66" s="15" t="s">
        <v>109</v>
      </c>
      <c r="AE66" s="15"/>
      <c r="AF66" s="15"/>
      <c r="AG66" s="93"/>
      <c r="AH66" s="93"/>
      <c r="AI66" s="93"/>
      <c r="AJ66" s="93"/>
      <c r="AK66" s="93"/>
      <c r="AL66" s="93"/>
      <c r="AM66" s="93"/>
      <c r="AO66" s="1"/>
    </row>
    <row r="67" spans="1:256" ht="15" customHeight="1">
      <c r="B67" s="16"/>
      <c r="C67" s="16"/>
      <c r="D67" s="16"/>
      <c r="E67" s="16"/>
      <c r="F67" s="16"/>
      <c r="G67" s="40"/>
      <c r="H67" s="40"/>
      <c r="I67" s="40"/>
      <c r="J67" s="40"/>
      <c r="K67" s="40"/>
      <c r="L67" s="40"/>
      <c r="M67" s="40"/>
      <c r="N67" s="40"/>
      <c r="O67" s="40"/>
      <c r="P67" s="40"/>
      <c r="Q67" s="40"/>
      <c r="R67" s="40"/>
      <c r="S67" s="40"/>
      <c r="T67" s="40"/>
      <c r="U67" s="15"/>
      <c r="V67" s="15"/>
      <c r="W67" s="15"/>
      <c r="X67" s="51"/>
      <c r="Y67" s="51"/>
      <c r="Z67" s="51"/>
      <c r="AA67" s="51"/>
      <c r="AB67" s="51"/>
      <c r="AC67" s="51"/>
      <c r="AD67" s="15"/>
      <c r="AE67" s="15"/>
      <c r="AF67" s="15"/>
      <c r="AG67" s="93"/>
      <c r="AH67" s="93"/>
      <c r="AI67" s="93"/>
      <c r="AJ67" s="93"/>
      <c r="AK67" s="93"/>
      <c r="AL67" s="93"/>
      <c r="AM67" s="93"/>
      <c r="AO67" s="1"/>
    </row>
    <row r="68" spans="1:256" ht="13.5" customHeight="1">
      <c r="B68" s="17" t="s">
        <v>381</v>
      </c>
      <c r="C68" s="1">
        <v>1</v>
      </c>
      <c r="E68" s="38" t="s">
        <v>460</v>
      </c>
      <c r="AO68" s="4"/>
      <c r="AP68" s="4"/>
    </row>
    <row r="69" spans="1:256" ht="13.5" customHeight="1">
      <c r="C69" s="1">
        <v>2</v>
      </c>
      <c r="E69" s="38" t="s">
        <v>461</v>
      </c>
      <c r="AO69" s="4"/>
      <c r="AP69" s="4"/>
    </row>
    <row r="70" spans="1:256" ht="13.5" customHeight="1">
      <c r="C70" s="4"/>
      <c r="E70" s="38" t="s">
        <v>436</v>
      </c>
      <c r="AO70" s="4"/>
      <c r="AP70" s="4"/>
    </row>
    <row r="71" spans="1:256" ht="13.5" customHeight="1">
      <c r="C71" s="1">
        <v>3</v>
      </c>
      <c r="E71" s="38" t="s">
        <v>141</v>
      </c>
      <c r="AO71" s="4"/>
      <c r="AP71" s="4"/>
    </row>
    <row r="72" spans="1:256" ht="13.5" customHeight="1">
      <c r="C72" s="1">
        <v>4</v>
      </c>
      <c r="E72" s="38" t="s">
        <v>462</v>
      </c>
      <c r="AO72" s="4"/>
      <c r="AP72" s="4"/>
    </row>
    <row r="73" spans="1:256" ht="13.5" customHeight="1">
      <c r="C73" s="1">
        <v>5</v>
      </c>
      <c r="E73" s="38" t="s">
        <v>333</v>
      </c>
      <c r="AO73" s="4"/>
      <c r="AP73" s="4"/>
    </row>
    <row r="74" spans="1:256" ht="13.5" customHeight="1">
      <c r="C74" s="1">
        <v>6</v>
      </c>
      <c r="E74" s="38" t="s">
        <v>235</v>
      </c>
      <c r="AO74" s="1"/>
      <c r="AP74" s="2"/>
    </row>
    <row r="75" spans="1:256" ht="13.5" customHeight="1">
      <c r="C75" s="4"/>
      <c r="E75" s="38" t="s">
        <v>50</v>
      </c>
      <c r="AO75" s="1"/>
      <c r="AP75" s="2"/>
    </row>
    <row r="76" spans="1:256" ht="13.5" customHeight="1">
      <c r="C76" s="1">
        <v>7</v>
      </c>
      <c r="E76" s="38" t="s">
        <v>463</v>
      </c>
    </row>
    <row r="77" spans="1:256" ht="13.5" customHeight="1">
      <c r="C77" s="1">
        <v>8</v>
      </c>
      <c r="E77" s="38" t="s">
        <v>342</v>
      </c>
    </row>
    <row r="78" spans="1:256" ht="13.5" customHeight="1">
      <c r="E78" s="38" t="s">
        <v>108</v>
      </c>
    </row>
    <row r="79" spans="1:256" ht="11.25" customHeight="1"/>
    <row r="80" spans="1:256" ht="15" customHeight="1"/>
    <row r="81" s="1" customFormat="1" ht="15" customHeight="1"/>
    <row r="82" s="1" customFormat="1" ht="15" customHeight="1"/>
    <row r="83" s="1" customFormat="1" ht="15" customHeight="1"/>
    <row r="84" s="1" customFormat="1" ht="15" customHeight="1"/>
    <row r="85" s="1" customFormat="1" ht="15" customHeight="1"/>
    <row r="86" s="1" customFormat="1" ht="15" customHeight="1"/>
    <row r="87" s="1" customFormat="1" ht="15" customHeight="1"/>
    <row r="88" s="1" customFormat="1" ht="15" customHeight="1"/>
    <row r="89" s="1" customFormat="1" ht="15" customHeight="1"/>
  </sheetData>
  <mergeCells count="198">
    <mergeCell ref="AA1:AE1"/>
    <mergeCell ref="AF1:AM1"/>
    <mergeCell ref="B3:AM3"/>
    <mergeCell ref="B4:AM4"/>
    <mergeCell ref="B7:J7"/>
    <mergeCell ref="AA8:AM8"/>
    <mergeCell ref="AA9:AM9"/>
    <mergeCell ref="AA10:AM10"/>
    <mergeCell ref="C13:K13"/>
    <mergeCell ref="L13:AM13"/>
    <mergeCell ref="C14:K14"/>
    <mergeCell ref="L14:AM14"/>
    <mergeCell ref="L15:AM15"/>
    <mergeCell ref="L16:AM16"/>
    <mergeCell ref="L17:AM17"/>
    <mergeCell ref="C18:K18"/>
    <mergeCell ref="L18:P18"/>
    <mergeCell ref="Q18:Z18"/>
    <mergeCell ref="AA18:AE18"/>
    <mergeCell ref="AF18:AM18"/>
    <mergeCell ref="C19:K19"/>
    <mergeCell ref="L19:T19"/>
    <mergeCell ref="U19:Z19"/>
    <mergeCell ref="AA19:AM19"/>
    <mergeCell ref="C20:K20"/>
    <mergeCell ref="L20:P20"/>
    <mergeCell ref="Q20:Z20"/>
    <mergeCell ref="AA20:AE20"/>
    <mergeCell ref="AF20:AM20"/>
    <mergeCell ref="L21:AM21"/>
    <mergeCell ref="L22:AM22"/>
    <mergeCell ref="L23:AM23"/>
    <mergeCell ref="C24:K24"/>
    <mergeCell ref="L24:AM24"/>
    <mergeCell ref="C25:K25"/>
    <mergeCell ref="L25:AM25"/>
    <mergeCell ref="L26:AM26"/>
    <mergeCell ref="L27:AM27"/>
    <mergeCell ref="L28:AM28"/>
    <mergeCell ref="C29:K29"/>
    <mergeCell ref="L29:P29"/>
    <mergeCell ref="Q29:Z29"/>
    <mergeCell ref="AA29:AE29"/>
    <mergeCell ref="AF29:AM29"/>
    <mergeCell ref="L30:AM30"/>
    <mergeCell ref="L31:AM31"/>
    <mergeCell ref="L32:AM32"/>
    <mergeCell ref="C33:K33"/>
    <mergeCell ref="L33:P33"/>
    <mergeCell ref="Q33:Z33"/>
    <mergeCell ref="AA33:AE33"/>
    <mergeCell ref="AF33:AM33"/>
    <mergeCell ref="C34:K34"/>
    <mergeCell ref="L34:AM34"/>
    <mergeCell ref="L35:AM35"/>
    <mergeCell ref="L36:AM36"/>
    <mergeCell ref="L37:AM37"/>
    <mergeCell ref="O38:Q38"/>
    <mergeCell ref="Z38:AC38"/>
    <mergeCell ref="AD38:AG38"/>
    <mergeCell ref="AH38:AM38"/>
    <mergeCell ref="O39:Q39"/>
    <mergeCell ref="Z39:AC39"/>
    <mergeCell ref="AD39:AG39"/>
    <mergeCell ref="AH39:AM39"/>
    <mergeCell ref="E40:L40"/>
    <mergeCell ref="M40:N40"/>
    <mergeCell ref="O40:Q40"/>
    <mergeCell ref="R40:Y40"/>
    <mergeCell ref="Z40:AC40"/>
    <mergeCell ref="AD40:AG40"/>
    <mergeCell ref="AH40:AM40"/>
    <mergeCell ref="E41:L41"/>
    <mergeCell ref="M41:N41"/>
    <mergeCell ref="O41:Q41"/>
    <mergeCell ref="R41:Y41"/>
    <mergeCell ref="Z41:AC41"/>
    <mergeCell ref="AD41:AG41"/>
    <mergeCell ref="AH41:AM41"/>
    <mergeCell ref="E42:L42"/>
    <mergeCell ref="M42:N42"/>
    <mergeCell ref="O42:Q42"/>
    <mergeCell ref="R42:Y42"/>
    <mergeCell ref="Z42:AC42"/>
    <mergeCell ref="AD42:AG42"/>
    <mergeCell ref="AH42:AM42"/>
    <mergeCell ref="E43:L43"/>
    <mergeCell ref="M43:N43"/>
    <mergeCell ref="O43:Q43"/>
    <mergeCell ref="R43:Y43"/>
    <mergeCell ref="Z43:AC43"/>
    <mergeCell ref="AD43:AG43"/>
    <mergeCell ref="AH43:AM43"/>
    <mergeCell ref="E44:L44"/>
    <mergeCell ref="M44:N44"/>
    <mergeCell ref="O44:Q44"/>
    <mergeCell ref="R44:Y44"/>
    <mergeCell ref="Z44:AC44"/>
    <mergeCell ref="AD44:AG44"/>
    <mergeCell ref="AH44:AM44"/>
    <mergeCell ref="E45:L45"/>
    <mergeCell ref="M45:N45"/>
    <mergeCell ref="O45:Q45"/>
    <mergeCell ref="R45:Y45"/>
    <mergeCell ref="Z45:AC45"/>
    <mergeCell ref="AD45:AG45"/>
    <mergeCell ref="AH45:AM45"/>
    <mergeCell ref="E46:L46"/>
    <mergeCell ref="M46:N46"/>
    <mergeCell ref="O46:Q46"/>
    <mergeCell ref="R46:Y46"/>
    <mergeCell ref="Z46:AC46"/>
    <mergeCell ref="AD46:AG46"/>
    <mergeCell ref="AH46:AM46"/>
    <mergeCell ref="E47:L47"/>
    <mergeCell ref="M47:N47"/>
    <mergeCell ref="O47:Q47"/>
    <mergeCell ref="R47:Y47"/>
    <mergeCell ref="Z47:AC47"/>
    <mergeCell ref="AD47:AG47"/>
    <mergeCell ref="AH47:AM47"/>
    <mergeCell ref="E48:L48"/>
    <mergeCell ref="M48:N48"/>
    <mergeCell ref="O48:Q48"/>
    <mergeCell ref="R48:Y48"/>
    <mergeCell ref="Z48:AC48"/>
    <mergeCell ref="AD48:AG48"/>
    <mergeCell ref="AH48:AM48"/>
    <mergeCell ref="E49:L49"/>
    <mergeCell ref="M49:N49"/>
    <mergeCell ref="O49:Q49"/>
    <mergeCell ref="R49:Y49"/>
    <mergeCell ref="Z49:AC49"/>
    <mergeCell ref="AD49:AG49"/>
    <mergeCell ref="AH49:AM49"/>
    <mergeCell ref="E50:L50"/>
    <mergeCell ref="M50:N50"/>
    <mergeCell ref="O50:Q50"/>
    <mergeCell ref="R50:Y50"/>
    <mergeCell ref="Z50:AC50"/>
    <mergeCell ref="AD50:AG50"/>
    <mergeCell ref="AH50:AM50"/>
    <mergeCell ref="E51:L51"/>
    <mergeCell ref="M51:N51"/>
    <mergeCell ref="O51:Q51"/>
    <mergeCell ref="R51:Y51"/>
    <mergeCell ref="Z51:AC51"/>
    <mergeCell ref="AD51:AG51"/>
    <mergeCell ref="AH51:AM51"/>
    <mergeCell ref="E52:L52"/>
    <mergeCell ref="M52:N52"/>
    <mergeCell ref="O52:Q52"/>
    <mergeCell ref="R52:Y52"/>
    <mergeCell ref="Z52:AC52"/>
    <mergeCell ref="AD52:AG52"/>
    <mergeCell ref="AH52:AM52"/>
    <mergeCell ref="C53:L53"/>
    <mergeCell ref="M53:N53"/>
    <mergeCell ref="O53:Q53"/>
    <mergeCell ref="R53:Y53"/>
    <mergeCell ref="Z53:AC53"/>
    <mergeCell ref="AD53:AG53"/>
    <mergeCell ref="AH53:AM53"/>
    <mergeCell ref="C54:L54"/>
    <mergeCell ref="M54:N54"/>
    <mergeCell ref="O54:Q54"/>
    <mergeCell ref="R54:Y54"/>
    <mergeCell ref="Z54:AC54"/>
    <mergeCell ref="AD54:AG54"/>
    <mergeCell ref="AH54:AM54"/>
    <mergeCell ref="B55:K55"/>
    <mergeCell ref="B56:K56"/>
    <mergeCell ref="B57:K57"/>
    <mergeCell ref="B58:K58"/>
    <mergeCell ref="B59:N59"/>
    <mergeCell ref="C60:T60"/>
    <mergeCell ref="U60:AM60"/>
    <mergeCell ref="B65:F65"/>
    <mergeCell ref="G65:AM65"/>
    <mergeCell ref="C15:K17"/>
    <mergeCell ref="C21:K23"/>
    <mergeCell ref="C26:K28"/>
    <mergeCell ref="C30:K32"/>
    <mergeCell ref="C35:K37"/>
    <mergeCell ref="C38:L39"/>
    <mergeCell ref="M38:N39"/>
    <mergeCell ref="R38:Y39"/>
    <mergeCell ref="B60:B64"/>
    <mergeCell ref="C61:T64"/>
    <mergeCell ref="U61:AM64"/>
    <mergeCell ref="U66:W67"/>
    <mergeCell ref="X66:AC67"/>
    <mergeCell ref="AD66:AF67"/>
    <mergeCell ref="AG66:AM67"/>
    <mergeCell ref="B13:B23"/>
    <mergeCell ref="B24:B37"/>
    <mergeCell ref="B38:B52"/>
    <mergeCell ref="C40:C52"/>
  </mergeCells>
  <phoneticPr fontId="21"/>
  <dataValidations count="1">
    <dataValidation type="list" allowBlank="1" showDropDown="0" showInputMessage="0" showErrorMessage="1" sqref="L19:T19">
      <formula1>"社会福祉法人,医療法人,社団法人,財団法人,株式会社,有限会社"</formula1>
    </dataValidation>
  </dataValidations>
  <printOptions horizontalCentered="1" verticalCentered="1"/>
  <pageMargins left="0.39370078740157483" right="0.39370078740157483" top="0.59055118110236227" bottom="0.39370078740157483" header="0.27559055118110237" footer="0.43307086614173229"/>
  <pageSetup paperSize="9" scale="73" fitToWidth="1" fitToHeight="1" orientation="portrait" usePrinterDefaults="1" blackAndWhite="1" r:id="rId1"/>
  <headerFooter alignWithMargins="0">
    <oddHeader>&amp;R&amp;A</oddHeader>
    <oddFooter>&amp;RVer.1.1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B1:BF139"/>
  <sheetViews>
    <sheetView showGridLines="0" zoomScale="50" zoomScaleNormal="50" zoomScaleSheetLayoutView="75" workbookViewId="0">
      <selection activeCell="G15" sqref="G15:K15"/>
    </sheetView>
  </sheetViews>
  <sheetFormatPr defaultColWidth="5" defaultRowHeight="20.25" customHeight="1"/>
  <cols>
    <col min="1" max="1" width="1.5" style="463" customWidth="1"/>
    <col min="2" max="56" width="6.25" style="463" customWidth="1"/>
    <col min="57" max="16384" width="5" style="463"/>
  </cols>
  <sheetData>
    <row r="1" spans="2:57" s="464" customFormat="1" ht="20.25" customHeight="1">
      <c r="C1" s="474" t="s">
        <v>222</v>
      </c>
      <c r="D1" s="474"/>
      <c r="G1" s="489" t="s">
        <v>152</v>
      </c>
      <c r="J1" s="474"/>
      <c r="K1" s="474"/>
      <c r="L1" s="474"/>
      <c r="M1" s="474"/>
      <c r="AK1" s="522" t="s">
        <v>105</v>
      </c>
      <c r="AL1" s="522" t="s">
        <v>286</v>
      </c>
      <c r="AM1" s="602" t="s">
        <v>52</v>
      </c>
      <c r="AN1" s="602"/>
      <c r="AO1" s="602"/>
      <c r="AP1" s="602"/>
      <c r="AQ1" s="602"/>
      <c r="AR1" s="602"/>
      <c r="AS1" s="602"/>
      <c r="AT1" s="602"/>
      <c r="AU1" s="602"/>
      <c r="AV1" s="602"/>
      <c r="AW1" s="602"/>
      <c r="AX1" s="602"/>
      <c r="AY1" s="602"/>
      <c r="AZ1" s="602"/>
      <c r="BA1" s="602"/>
      <c r="BB1" s="601" t="s">
        <v>262</v>
      </c>
    </row>
    <row r="2" spans="2:57" s="465" customFormat="1" ht="20.25" customHeight="1">
      <c r="D2" s="489"/>
      <c r="H2" s="489"/>
      <c r="I2" s="522"/>
      <c r="J2" s="522"/>
      <c r="K2" s="522"/>
      <c r="L2" s="522"/>
      <c r="M2" s="522"/>
      <c r="T2" s="522" t="s">
        <v>66</v>
      </c>
      <c r="U2" s="577">
        <v>6</v>
      </c>
      <c r="V2" s="577"/>
      <c r="W2" s="522" t="s">
        <v>286</v>
      </c>
      <c r="X2" s="594">
        <f>IF(U2=0,"",YEAR(DATE(2018+U2,1,1)))</f>
        <v>2024</v>
      </c>
      <c r="Y2" s="594"/>
      <c r="Z2" s="465" t="s">
        <v>288</v>
      </c>
      <c r="AA2" s="465" t="s">
        <v>69</v>
      </c>
      <c r="AB2" s="577">
        <v>4</v>
      </c>
      <c r="AC2" s="577"/>
      <c r="AD2" s="465" t="s">
        <v>287</v>
      </c>
      <c r="AJ2" s="601"/>
      <c r="AK2" s="522" t="s">
        <v>126</v>
      </c>
      <c r="AL2" s="522" t="s">
        <v>286</v>
      </c>
      <c r="AM2" s="577"/>
      <c r="AN2" s="577"/>
      <c r="AO2" s="577"/>
      <c r="AP2" s="577"/>
      <c r="AQ2" s="577"/>
      <c r="AR2" s="577"/>
      <c r="AS2" s="577"/>
      <c r="AT2" s="577"/>
      <c r="AU2" s="577"/>
      <c r="AV2" s="577"/>
      <c r="AW2" s="577"/>
      <c r="AX2" s="577"/>
      <c r="AY2" s="577"/>
      <c r="AZ2" s="577"/>
      <c r="BA2" s="577"/>
      <c r="BB2" s="601" t="s">
        <v>262</v>
      </c>
      <c r="BC2" s="522"/>
      <c r="BD2" s="522"/>
      <c r="BE2" s="522"/>
    </row>
    <row r="3" spans="2:57" s="465" customFormat="1" ht="20.25" customHeight="1">
      <c r="D3" s="489"/>
      <c r="H3" s="489"/>
      <c r="I3" s="522"/>
      <c r="J3" s="522"/>
      <c r="K3" s="522"/>
      <c r="L3" s="522"/>
      <c r="M3" s="522"/>
      <c r="T3" s="576"/>
      <c r="U3" s="578"/>
      <c r="V3" s="578"/>
      <c r="W3" s="591"/>
      <c r="X3" s="578"/>
      <c r="Y3" s="578"/>
      <c r="Z3" s="597"/>
      <c r="AA3" s="597"/>
      <c r="AB3" s="578"/>
      <c r="AC3" s="578"/>
      <c r="AD3" s="600"/>
      <c r="AJ3" s="601"/>
      <c r="AK3" s="522"/>
      <c r="AL3" s="522"/>
      <c r="AM3" s="594"/>
      <c r="AN3" s="594"/>
      <c r="AO3" s="594"/>
      <c r="AP3" s="594"/>
      <c r="AQ3" s="594"/>
      <c r="AR3" s="594"/>
      <c r="AS3" s="594"/>
      <c r="AT3" s="594"/>
      <c r="AU3" s="594"/>
      <c r="AV3" s="594"/>
      <c r="AW3" s="594"/>
      <c r="AX3" s="594"/>
      <c r="AY3" s="628" t="s">
        <v>285</v>
      </c>
      <c r="AZ3" s="634" t="s">
        <v>284</v>
      </c>
      <c r="BA3" s="634"/>
      <c r="BB3" s="634"/>
      <c r="BC3" s="634"/>
      <c r="BD3" s="522"/>
      <c r="BE3" s="522"/>
    </row>
    <row r="4" spans="2:57" s="465" customFormat="1" ht="20.25" customHeight="1">
      <c r="B4" s="466"/>
      <c r="C4" s="466"/>
      <c r="D4" s="466"/>
      <c r="E4" s="466"/>
      <c r="F4" s="466"/>
      <c r="G4" s="466"/>
      <c r="H4" s="466"/>
      <c r="I4" s="466"/>
      <c r="J4" s="526"/>
      <c r="K4" s="527"/>
      <c r="L4" s="527"/>
      <c r="M4" s="527"/>
      <c r="N4" s="527"/>
      <c r="O4" s="527"/>
      <c r="P4" s="556"/>
      <c r="Q4" s="527"/>
      <c r="R4" s="527"/>
      <c r="Z4" s="597"/>
      <c r="AA4" s="597"/>
      <c r="AB4" s="578"/>
      <c r="AC4" s="578"/>
      <c r="AD4" s="600"/>
      <c r="AJ4" s="601"/>
      <c r="AK4" s="522"/>
      <c r="AL4" s="522"/>
      <c r="AM4" s="594"/>
      <c r="AN4" s="594"/>
      <c r="AO4" s="594"/>
      <c r="AP4" s="594"/>
      <c r="AQ4" s="594"/>
      <c r="AR4" s="594"/>
      <c r="AS4" s="594"/>
      <c r="AT4" s="594"/>
      <c r="AU4" s="594"/>
      <c r="AV4" s="594"/>
      <c r="AW4" s="594"/>
      <c r="AX4" s="594"/>
      <c r="AY4" s="628" t="s">
        <v>282</v>
      </c>
      <c r="AZ4" s="634" t="s">
        <v>281</v>
      </c>
      <c r="BA4" s="634"/>
      <c r="BB4" s="634"/>
      <c r="BC4" s="634"/>
      <c r="BD4" s="522"/>
      <c r="BE4" s="522"/>
    </row>
    <row r="5" spans="2:57" s="465" customFormat="1" ht="20.25" customHeight="1">
      <c r="B5" s="183"/>
      <c r="C5" s="183"/>
      <c r="D5" s="183"/>
      <c r="E5" s="183"/>
      <c r="F5" s="183"/>
      <c r="G5" s="183"/>
      <c r="H5" s="183"/>
      <c r="I5" s="183"/>
      <c r="J5" s="527"/>
      <c r="K5" s="531"/>
      <c r="L5" s="539"/>
      <c r="M5" s="539"/>
      <c r="N5" s="539"/>
      <c r="O5" s="539"/>
      <c r="P5" s="183"/>
      <c r="Q5" s="466"/>
      <c r="R5" s="466"/>
      <c r="S5" s="464"/>
      <c r="Z5" s="597"/>
      <c r="AA5" s="597"/>
      <c r="AB5" s="578"/>
      <c r="AC5" s="578"/>
      <c r="AD5" s="464"/>
      <c r="AE5" s="464"/>
      <c r="AF5" s="464"/>
      <c r="AG5" s="464"/>
      <c r="AJ5" s="464" t="s">
        <v>280</v>
      </c>
      <c r="AK5" s="464"/>
      <c r="AL5" s="464"/>
      <c r="AM5" s="464"/>
      <c r="AN5" s="464"/>
      <c r="AO5" s="464"/>
      <c r="AP5" s="464"/>
      <c r="AQ5" s="464"/>
      <c r="AR5" s="466"/>
      <c r="AS5" s="466"/>
      <c r="AT5" s="473"/>
      <c r="AU5" s="464"/>
      <c r="AV5" s="613">
        <v>40</v>
      </c>
      <c r="AW5" s="621"/>
      <c r="AX5" s="473" t="s">
        <v>279</v>
      </c>
      <c r="AY5" s="464"/>
      <c r="AZ5" s="613">
        <v>160</v>
      </c>
      <c r="BA5" s="621"/>
      <c r="BB5" s="473" t="s">
        <v>278</v>
      </c>
      <c r="BC5" s="464"/>
      <c r="BE5" s="522"/>
    </row>
    <row r="6" spans="2:57" s="465" customFormat="1" ht="20.25" customHeight="1">
      <c r="B6" s="183"/>
      <c r="C6" s="183"/>
      <c r="D6" s="183"/>
      <c r="E6" s="183"/>
      <c r="F6" s="183"/>
      <c r="G6" s="183"/>
      <c r="H6" s="183"/>
      <c r="I6" s="183"/>
      <c r="J6" s="527"/>
      <c r="K6" s="531"/>
      <c r="L6" s="539"/>
      <c r="M6" s="539"/>
      <c r="N6" s="539"/>
      <c r="O6" s="539"/>
      <c r="P6" s="183"/>
      <c r="Q6" s="466"/>
      <c r="R6" s="466"/>
      <c r="S6" s="464"/>
      <c r="Z6" s="597"/>
      <c r="AA6" s="597"/>
      <c r="AB6" s="578"/>
      <c r="AC6" s="578"/>
      <c r="AD6" s="464"/>
      <c r="AE6" s="464"/>
      <c r="AF6" s="464"/>
      <c r="AG6" s="464"/>
      <c r="AJ6" s="464"/>
      <c r="AK6" s="464"/>
      <c r="AL6" s="464"/>
      <c r="AM6" s="464"/>
      <c r="AN6" s="464"/>
      <c r="AO6" s="464"/>
      <c r="AP6" s="464"/>
      <c r="AQ6" s="464" t="s">
        <v>277</v>
      </c>
      <c r="AR6" s="464"/>
      <c r="AS6" s="575"/>
      <c r="AT6" s="575"/>
      <c r="AU6" s="575"/>
      <c r="AV6" s="464"/>
      <c r="AW6" s="464"/>
      <c r="AX6" s="603"/>
      <c r="AY6" s="464"/>
      <c r="AZ6" s="613">
        <v>100</v>
      </c>
      <c r="BA6" s="621"/>
      <c r="BB6" s="473" t="s">
        <v>103</v>
      </c>
      <c r="BC6" s="464"/>
      <c r="BE6" s="522"/>
    </row>
    <row r="7" spans="2:57" s="465" customFormat="1" ht="20.25" customHeight="1">
      <c r="B7" s="183"/>
      <c r="C7" s="183"/>
      <c r="D7" s="183"/>
      <c r="E7" s="183"/>
      <c r="F7" s="183"/>
      <c r="G7" s="183"/>
      <c r="H7" s="183"/>
      <c r="I7" s="183"/>
      <c r="J7" s="183"/>
      <c r="K7" s="532"/>
      <c r="L7" s="532"/>
      <c r="M7" s="532"/>
      <c r="N7" s="183"/>
      <c r="O7" s="549"/>
      <c r="P7" s="557"/>
      <c r="Q7" s="557"/>
      <c r="R7" s="574"/>
      <c r="S7" s="575"/>
      <c r="Z7" s="597"/>
      <c r="AA7" s="597"/>
      <c r="AB7" s="578"/>
      <c r="AC7" s="578"/>
      <c r="AD7" s="473"/>
      <c r="AE7" s="464"/>
      <c r="AF7" s="464"/>
      <c r="AG7" s="464"/>
      <c r="AL7" s="464"/>
      <c r="AM7" s="464"/>
      <c r="AN7" s="486"/>
      <c r="AO7" s="603"/>
      <c r="AP7" s="603"/>
      <c r="AQ7" s="575"/>
      <c r="AR7" s="575"/>
      <c r="AS7" s="575"/>
      <c r="AT7" s="575"/>
      <c r="AU7" s="575"/>
      <c r="AV7" s="575"/>
      <c r="AW7" s="464" t="s">
        <v>276</v>
      </c>
      <c r="AX7" s="464"/>
      <c r="AY7" s="464"/>
      <c r="AZ7" s="635">
        <f>DAY(EOMONTH(DATE(X2,AB2,1),0))</f>
        <v>30</v>
      </c>
      <c r="BA7" s="639"/>
      <c r="BB7" s="473" t="s">
        <v>36</v>
      </c>
      <c r="BE7" s="522"/>
    </row>
    <row r="8" spans="2:57" ht="5.0999999999999996" customHeight="1">
      <c r="C8" s="475"/>
      <c r="D8" s="475"/>
      <c r="S8" s="475"/>
      <c r="AJ8" s="475"/>
      <c r="BC8" s="640"/>
      <c r="BD8" s="640"/>
      <c r="BE8" s="640"/>
    </row>
    <row r="9" spans="2:57" ht="20.25" customHeight="1">
      <c r="B9" s="467" t="s">
        <v>275</v>
      </c>
      <c r="C9" s="476" t="s">
        <v>274</v>
      </c>
      <c r="D9" s="490"/>
      <c r="E9" s="500" t="s">
        <v>270</v>
      </c>
      <c r="F9" s="490"/>
      <c r="G9" s="500" t="s">
        <v>268</v>
      </c>
      <c r="H9" s="476"/>
      <c r="I9" s="476"/>
      <c r="J9" s="476"/>
      <c r="K9" s="490"/>
      <c r="L9" s="500" t="s">
        <v>267</v>
      </c>
      <c r="M9" s="476"/>
      <c r="N9" s="476"/>
      <c r="O9" s="550"/>
      <c r="P9" s="558" t="s">
        <v>265</v>
      </c>
      <c r="Q9" s="567"/>
      <c r="R9" s="567"/>
      <c r="S9" s="567"/>
      <c r="T9" s="567"/>
      <c r="U9" s="567"/>
      <c r="V9" s="567"/>
      <c r="W9" s="567"/>
      <c r="X9" s="567"/>
      <c r="Y9" s="567"/>
      <c r="Z9" s="567"/>
      <c r="AA9" s="567"/>
      <c r="AB9" s="567"/>
      <c r="AC9" s="567"/>
      <c r="AD9" s="567"/>
      <c r="AE9" s="567"/>
      <c r="AF9" s="567"/>
      <c r="AG9" s="567"/>
      <c r="AH9" s="567"/>
      <c r="AI9" s="567"/>
      <c r="AJ9" s="567"/>
      <c r="AK9" s="567"/>
      <c r="AL9" s="567"/>
      <c r="AM9" s="567"/>
      <c r="AN9" s="567"/>
      <c r="AO9" s="567"/>
      <c r="AP9" s="567"/>
      <c r="AQ9" s="567"/>
      <c r="AR9" s="567"/>
      <c r="AS9" s="567"/>
      <c r="AT9" s="567"/>
      <c r="AU9" s="606" t="str">
        <f>IF(AZ3="４週","(10)1～4週目の勤務時間数合計","(11)1か月の勤務時間数合計")</f>
        <v>(10)1～4週目の勤務時間数合計</v>
      </c>
      <c r="AV9" s="614"/>
      <c r="AW9" s="606" t="s">
        <v>264</v>
      </c>
      <c r="AX9" s="614"/>
      <c r="AY9" s="629" t="s">
        <v>263</v>
      </c>
      <c r="AZ9" s="629"/>
      <c r="BA9" s="629"/>
      <c r="BB9" s="629"/>
      <c r="BC9" s="629"/>
      <c r="BD9" s="629"/>
    </row>
    <row r="10" spans="2:57" ht="20.25" customHeight="1">
      <c r="B10" s="468"/>
      <c r="C10" s="477"/>
      <c r="D10" s="491"/>
      <c r="E10" s="501"/>
      <c r="F10" s="491"/>
      <c r="G10" s="501"/>
      <c r="H10" s="477"/>
      <c r="I10" s="477"/>
      <c r="J10" s="477"/>
      <c r="K10" s="491"/>
      <c r="L10" s="501"/>
      <c r="M10" s="477"/>
      <c r="N10" s="477"/>
      <c r="O10" s="551"/>
      <c r="P10" s="559" t="s">
        <v>139</v>
      </c>
      <c r="Q10" s="568"/>
      <c r="R10" s="568"/>
      <c r="S10" s="568"/>
      <c r="T10" s="568"/>
      <c r="U10" s="568"/>
      <c r="V10" s="584"/>
      <c r="W10" s="559" t="s">
        <v>12</v>
      </c>
      <c r="X10" s="568"/>
      <c r="Y10" s="568"/>
      <c r="Z10" s="568"/>
      <c r="AA10" s="568"/>
      <c r="AB10" s="568"/>
      <c r="AC10" s="584"/>
      <c r="AD10" s="559" t="s">
        <v>261</v>
      </c>
      <c r="AE10" s="568"/>
      <c r="AF10" s="568"/>
      <c r="AG10" s="568"/>
      <c r="AH10" s="568"/>
      <c r="AI10" s="568"/>
      <c r="AJ10" s="584"/>
      <c r="AK10" s="559" t="s">
        <v>229</v>
      </c>
      <c r="AL10" s="568"/>
      <c r="AM10" s="568"/>
      <c r="AN10" s="568"/>
      <c r="AO10" s="568"/>
      <c r="AP10" s="568"/>
      <c r="AQ10" s="584"/>
      <c r="AR10" s="559" t="s">
        <v>123</v>
      </c>
      <c r="AS10" s="568"/>
      <c r="AT10" s="584"/>
      <c r="AU10" s="607"/>
      <c r="AV10" s="615"/>
      <c r="AW10" s="607"/>
      <c r="AX10" s="615"/>
      <c r="AY10" s="629"/>
      <c r="AZ10" s="629"/>
      <c r="BA10" s="629"/>
      <c r="BB10" s="629"/>
      <c r="BC10" s="629"/>
      <c r="BD10" s="629"/>
    </row>
    <row r="11" spans="2:57" ht="20.25" customHeight="1">
      <c r="B11" s="468"/>
      <c r="C11" s="477"/>
      <c r="D11" s="491"/>
      <c r="E11" s="501"/>
      <c r="F11" s="491"/>
      <c r="G11" s="501"/>
      <c r="H11" s="477"/>
      <c r="I11" s="477"/>
      <c r="J11" s="477"/>
      <c r="K11" s="491"/>
      <c r="L11" s="501"/>
      <c r="M11" s="477"/>
      <c r="N11" s="477"/>
      <c r="O11" s="551"/>
      <c r="P11" s="560">
        <f>DAY(DATE($X$2,$AB$2,1))</f>
        <v>1</v>
      </c>
      <c r="Q11" s="569">
        <f>DAY(DATE($X$2,$AB$2,2))</f>
        <v>2</v>
      </c>
      <c r="R11" s="569">
        <f>DAY(DATE($X$2,$AB$2,3))</f>
        <v>3</v>
      </c>
      <c r="S11" s="569">
        <f>DAY(DATE($X$2,$AB$2,4))</f>
        <v>4</v>
      </c>
      <c r="T11" s="569">
        <f>DAY(DATE($X$2,$AB$2,5))</f>
        <v>5</v>
      </c>
      <c r="U11" s="569">
        <f>DAY(DATE($X$2,$AB$2,6))</f>
        <v>6</v>
      </c>
      <c r="V11" s="585">
        <f>DAY(DATE($X$2,$AB$2,7))</f>
        <v>7</v>
      </c>
      <c r="W11" s="560">
        <f>DAY(DATE($X$2,$AB$2,8))</f>
        <v>8</v>
      </c>
      <c r="X11" s="569">
        <f>DAY(DATE($X$2,$AB$2,9))</f>
        <v>9</v>
      </c>
      <c r="Y11" s="569">
        <f>DAY(DATE($X$2,$AB$2,10))</f>
        <v>10</v>
      </c>
      <c r="Z11" s="569">
        <f>DAY(DATE($X$2,$AB$2,11))</f>
        <v>11</v>
      </c>
      <c r="AA11" s="569">
        <f>DAY(DATE($X$2,$AB$2,12))</f>
        <v>12</v>
      </c>
      <c r="AB11" s="569">
        <f>DAY(DATE($X$2,$AB$2,13))</f>
        <v>13</v>
      </c>
      <c r="AC11" s="585">
        <f>DAY(DATE($X$2,$AB$2,14))</f>
        <v>14</v>
      </c>
      <c r="AD11" s="560">
        <f>DAY(DATE($X$2,$AB$2,15))</f>
        <v>15</v>
      </c>
      <c r="AE11" s="569">
        <f>DAY(DATE($X$2,$AB$2,16))</f>
        <v>16</v>
      </c>
      <c r="AF11" s="569">
        <f>DAY(DATE($X$2,$AB$2,17))</f>
        <v>17</v>
      </c>
      <c r="AG11" s="569">
        <f>DAY(DATE($X$2,$AB$2,18))</f>
        <v>18</v>
      </c>
      <c r="AH11" s="569">
        <f>DAY(DATE($X$2,$AB$2,19))</f>
        <v>19</v>
      </c>
      <c r="AI11" s="569">
        <f>DAY(DATE($X$2,$AB$2,20))</f>
        <v>20</v>
      </c>
      <c r="AJ11" s="585">
        <f>DAY(DATE($X$2,$AB$2,21))</f>
        <v>21</v>
      </c>
      <c r="AK11" s="560">
        <f>DAY(DATE($X$2,$AB$2,22))</f>
        <v>22</v>
      </c>
      <c r="AL11" s="569">
        <f>DAY(DATE($X$2,$AB$2,23))</f>
        <v>23</v>
      </c>
      <c r="AM11" s="569">
        <f>DAY(DATE($X$2,$AB$2,24))</f>
        <v>24</v>
      </c>
      <c r="AN11" s="569">
        <f>DAY(DATE($X$2,$AB$2,25))</f>
        <v>25</v>
      </c>
      <c r="AO11" s="569">
        <f>DAY(DATE($X$2,$AB$2,26))</f>
        <v>26</v>
      </c>
      <c r="AP11" s="569">
        <f>DAY(DATE($X$2,$AB$2,27))</f>
        <v>27</v>
      </c>
      <c r="AQ11" s="585">
        <f>DAY(DATE($X$2,$AB$2,28))</f>
        <v>28</v>
      </c>
      <c r="AR11" s="560" t="str">
        <f>IF(AZ3="暦月",IF(DAY(DATE($X$2,$AB$2,29))=29,29,""),"")</f>
        <v/>
      </c>
      <c r="AS11" s="569" t="str">
        <f>IF(AZ3="暦月",IF(DAY(DATE($X$2,$AB$2,30))=30,30,""),"")</f>
        <v/>
      </c>
      <c r="AT11" s="585" t="str">
        <f>IF(AZ3="暦月",IF(DAY(DATE($X$2,$AB$2,31))=31,31,""),"")</f>
        <v/>
      </c>
      <c r="AU11" s="607"/>
      <c r="AV11" s="615"/>
      <c r="AW11" s="607"/>
      <c r="AX11" s="615"/>
      <c r="AY11" s="629"/>
      <c r="AZ11" s="629"/>
      <c r="BA11" s="629"/>
      <c r="BB11" s="629"/>
      <c r="BC11" s="629"/>
      <c r="BD11" s="629"/>
    </row>
    <row r="12" spans="2:57" ht="20.25" hidden="1" customHeight="1">
      <c r="B12" s="468"/>
      <c r="C12" s="477"/>
      <c r="D12" s="491"/>
      <c r="E12" s="501"/>
      <c r="F12" s="491"/>
      <c r="G12" s="501"/>
      <c r="H12" s="477"/>
      <c r="I12" s="477"/>
      <c r="J12" s="477"/>
      <c r="K12" s="491"/>
      <c r="L12" s="501"/>
      <c r="M12" s="477"/>
      <c r="N12" s="477"/>
      <c r="O12" s="551"/>
      <c r="P12" s="560">
        <f>WEEKDAY(DATE($X$2,$AB$2,1))</f>
        <v>2</v>
      </c>
      <c r="Q12" s="569">
        <f>WEEKDAY(DATE($X$2,$AB$2,2))</f>
        <v>3</v>
      </c>
      <c r="R12" s="569">
        <f>WEEKDAY(DATE($X$2,$AB$2,3))</f>
        <v>4</v>
      </c>
      <c r="S12" s="569">
        <f>WEEKDAY(DATE($X$2,$AB$2,4))</f>
        <v>5</v>
      </c>
      <c r="T12" s="569">
        <f>WEEKDAY(DATE($X$2,$AB$2,5))</f>
        <v>6</v>
      </c>
      <c r="U12" s="569">
        <f>WEEKDAY(DATE($X$2,$AB$2,6))</f>
        <v>7</v>
      </c>
      <c r="V12" s="585">
        <f>WEEKDAY(DATE($X$2,$AB$2,7))</f>
        <v>1</v>
      </c>
      <c r="W12" s="560">
        <f>WEEKDAY(DATE($X$2,$AB$2,8))</f>
        <v>2</v>
      </c>
      <c r="X12" s="569">
        <f>WEEKDAY(DATE($X$2,$AB$2,9))</f>
        <v>3</v>
      </c>
      <c r="Y12" s="569">
        <f>WEEKDAY(DATE($X$2,$AB$2,10))</f>
        <v>4</v>
      </c>
      <c r="Z12" s="569">
        <f>WEEKDAY(DATE($X$2,$AB$2,11))</f>
        <v>5</v>
      </c>
      <c r="AA12" s="569">
        <f>WEEKDAY(DATE($X$2,$AB$2,12))</f>
        <v>6</v>
      </c>
      <c r="AB12" s="569">
        <f>WEEKDAY(DATE($X$2,$AB$2,13))</f>
        <v>7</v>
      </c>
      <c r="AC12" s="585">
        <f>WEEKDAY(DATE($X$2,$AB$2,14))</f>
        <v>1</v>
      </c>
      <c r="AD12" s="560">
        <f>WEEKDAY(DATE($X$2,$AB$2,15))</f>
        <v>2</v>
      </c>
      <c r="AE12" s="569">
        <f>WEEKDAY(DATE($X$2,$AB$2,16))</f>
        <v>3</v>
      </c>
      <c r="AF12" s="569">
        <f>WEEKDAY(DATE($X$2,$AB$2,17))</f>
        <v>4</v>
      </c>
      <c r="AG12" s="569">
        <f>WEEKDAY(DATE($X$2,$AB$2,18))</f>
        <v>5</v>
      </c>
      <c r="AH12" s="569">
        <f>WEEKDAY(DATE($X$2,$AB$2,19))</f>
        <v>6</v>
      </c>
      <c r="AI12" s="569">
        <f>WEEKDAY(DATE($X$2,$AB$2,20))</f>
        <v>7</v>
      </c>
      <c r="AJ12" s="585">
        <f>WEEKDAY(DATE($X$2,$AB$2,21))</f>
        <v>1</v>
      </c>
      <c r="AK12" s="560">
        <f>WEEKDAY(DATE($X$2,$AB$2,22))</f>
        <v>2</v>
      </c>
      <c r="AL12" s="569">
        <f>WEEKDAY(DATE($X$2,$AB$2,23))</f>
        <v>3</v>
      </c>
      <c r="AM12" s="569">
        <f>WEEKDAY(DATE($X$2,$AB$2,24))</f>
        <v>4</v>
      </c>
      <c r="AN12" s="569">
        <f>WEEKDAY(DATE($X$2,$AB$2,25))</f>
        <v>5</v>
      </c>
      <c r="AO12" s="569">
        <f>WEEKDAY(DATE($X$2,$AB$2,26))</f>
        <v>6</v>
      </c>
      <c r="AP12" s="569">
        <f>WEEKDAY(DATE($X$2,$AB$2,27))</f>
        <v>7</v>
      </c>
      <c r="AQ12" s="585">
        <f>WEEKDAY(DATE($X$2,$AB$2,28))</f>
        <v>1</v>
      </c>
      <c r="AR12" s="560">
        <f>IF(AR11=29,WEEKDAY(DATE($X$2,$AB$2,29)),0)</f>
        <v>0</v>
      </c>
      <c r="AS12" s="569">
        <f>IF(AS11=30,WEEKDAY(DATE($X$2,$AB$2,30)),0)</f>
        <v>0</v>
      </c>
      <c r="AT12" s="585">
        <f>IF(AT11=31,WEEKDAY(DATE($X$2,$AB$2,31)),0)</f>
        <v>0</v>
      </c>
      <c r="AU12" s="608"/>
      <c r="AV12" s="616"/>
      <c r="AW12" s="608"/>
      <c r="AX12" s="616"/>
      <c r="AY12" s="630"/>
      <c r="AZ12" s="630"/>
      <c r="BA12" s="630"/>
      <c r="BB12" s="630"/>
      <c r="BC12" s="630"/>
      <c r="BD12" s="630"/>
    </row>
    <row r="13" spans="2:57" ht="20.25" customHeight="1">
      <c r="B13" s="469"/>
      <c r="C13" s="478"/>
      <c r="D13" s="492"/>
      <c r="E13" s="502"/>
      <c r="F13" s="492"/>
      <c r="G13" s="502"/>
      <c r="H13" s="478"/>
      <c r="I13" s="478"/>
      <c r="J13" s="478"/>
      <c r="K13" s="492"/>
      <c r="L13" s="502"/>
      <c r="M13" s="478"/>
      <c r="N13" s="478"/>
      <c r="O13" s="552"/>
      <c r="P13" s="561" t="str">
        <f t="shared" ref="P13:AQ13" si="0">IF(P12=1,"日",IF(P12=2,"月",IF(P12=3,"火",IF(P12=4,"水",IF(P12=5,"木",IF(P12=6,"金","土"))))))</f>
        <v>月</v>
      </c>
      <c r="Q13" s="570" t="str">
        <f t="shared" si="0"/>
        <v>火</v>
      </c>
      <c r="R13" s="570" t="str">
        <f t="shared" si="0"/>
        <v>水</v>
      </c>
      <c r="S13" s="570" t="str">
        <f t="shared" si="0"/>
        <v>木</v>
      </c>
      <c r="T13" s="570" t="str">
        <f t="shared" si="0"/>
        <v>金</v>
      </c>
      <c r="U13" s="570" t="str">
        <f t="shared" si="0"/>
        <v>土</v>
      </c>
      <c r="V13" s="586" t="str">
        <f t="shared" si="0"/>
        <v>日</v>
      </c>
      <c r="W13" s="561" t="str">
        <f t="shared" si="0"/>
        <v>月</v>
      </c>
      <c r="X13" s="570" t="str">
        <f t="shared" si="0"/>
        <v>火</v>
      </c>
      <c r="Y13" s="570" t="str">
        <f t="shared" si="0"/>
        <v>水</v>
      </c>
      <c r="Z13" s="570" t="str">
        <f t="shared" si="0"/>
        <v>木</v>
      </c>
      <c r="AA13" s="570" t="str">
        <f t="shared" si="0"/>
        <v>金</v>
      </c>
      <c r="AB13" s="570" t="str">
        <f t="shared" si="0"/>
        <v>土</v>
      </c>
      <c r="AC13" s="586" t="str">
        <f t="shared" si="0"/>
        <v>日</v>
      </c>
      <c r="AD13" s="561" t="str">
        <f t="shared" si="0"/>
        <v>月</v>
      </c>
      <c r="AE13" s="570" t="str">
        <f t="shared" si="0"/>
        <v>火</v>
      </c>
      <c r="AF13" s="570" t="str">
        <f t="shared" si="0"/>
        <v>水</v>
      </c>
      <c r="AG13" s="570" t="str">
        <f t="shared" si="0"/>
        <v>木</v>
      </c>
      <c r="AH13" s="570" t="str">
        <f t="shared" si="0"/>
        <v>金</v>
      </c>
      <c r="AI13" s="570" t="str">
        <f t="shared" si="0"/>
        <v>土</v>
      </c>
      <c r="AJ13" s="586" t="str">
        <f t="shared" si="0"/>
        <v>日</v>
      </c>
      <c r="AK13" s="561" t="str">
        <f t="shared" si="0"/>
        <v>月</v>
      </c>
      <c r="AL13" s="570" t="str">
        <f t="shared" si="0"/>
        <v>火</v>
      </c>
      <c r="AM13" s="570" t="str">
        <f t="shared" si="0"/>
        <v>水</v>
      </c>
      <c r="AN13" s="570" t="str">
        <f t="shared" si="0"/>
        <v>木</v>
      </c>
      <c r="AO13" s="570" t="str">
        <f t="shared" si="0"/>
        <v>金</v>
      </c>
      <c r="AP13" s="570" t="str">
        <f t="shared" si="0"/>
        <v>土</v>
      </c>
      <c r="AQ13" s="586" t="str">
        <f t="shared" si="0"/>
        <v>日</v>
      </c>
      <c r="AR13" s="570" t="str">
        <f>IF(AR12=1,"日",IF(AR12=2,"月",IF(AR12=3,"火",IF(AR12=4,"水",IF(AR12=5,"木",IF(AR12=6,"金",IF(AR12=0,"","土")))))))</f>
        <v/>
      </c>
      <c r="AS13" s="570" t="str">
        <f>IF(AS12=1,"日",IF(AS12=2,"月",IF(AS12=3,"火",IF(AS12=4,"水",IF(AS12=5,"木",IF(AS12=6,"金",IF(AS12=0,"","土")))))))</f>
        <v/>
      </c>
      <c r="AT13" s="570" t="str">
        <f>IF(AT12=1,"日",IF(AT12=2,"月",IF(AT12=3,"火",IF(AT12=4,"水",IF(AT12=5,"木",IF(AT12=6,"金",IF(AT12=0,"","土")))))))</f>
        <v/>
      </c>
      <c r="AU13" s="609"/>
      <c r="AV13" s="617"/>
      <c r="AW13" s="609"/>
      <c r="AX13" s="617"/>
      <c r="AY13" s="629"/>
      <c r="AZ13" s="629"/>
      <c r="BA13" s="629"/>
      <c r="BB13" s="629"/>
      <c r="BC13" s="629"/>
      <c r="BD13" s="629"/>
    </row>
    <row r="14" spans="2:57" ht="39.950000000000003" customHeight="1">
      <c r="B14" s="644">
        <v>1</v>
      </c>
      <c r="C14" s="479"/>
      <c r="D14" s="493"/>
      <c r="E14" s="503"/>
      <c r="F14" s="508"/>
      <c r="G14" s="513"/>
      <c r="H14" s="517"/>
      <c r="I14" s="517"/>
      <c r="J14" s="517"/>
      <c r="K14" s="533"/>
      <c r="L14" s="540"/>
      <c r="M14" s="544"/>
      <c r="N14" s="544"/>
      <c r="O14" s="553"/>
      <c r="P14" s="562"/>
      <c r="Q14" s="571"/>
      <c r="R14" s="571"/>
      <c r="S14" s="571"/>
      <c r="T14" s="571"/>
      <c r="U14" s="571"/>
      <c r="V14" s="587"/>
      <c r="W14" s="562"/>
      <c r="X14" s="571"/>
      <c r="Y14" s="571"/>
      <c r="Z14" s="571"/>
      <c r="AA14" s="571"/>
      <c r="AB14" s="571"/>
      <c r="AC14" s="587"/>
      <c r="AD14" s="562"/>
      <c r="AE14" s="571"/>
      <c r="AF14" s="571"/>
      <c r="AG14" s="571"/>
      <c r="AH14" s="571"/>
      <c r="AI14" s="571"/>
      <c r="AJ14" s="587"/>
      <c r="AK14" s="562"/>
      <c r="AL14" s="571"/>
      <c r="AM14" s="571"/>
      <c r="AN14" s="571"/>
      <c r="AO14" s="571"/>
      <c r="AP14" s="571"/>
      <c r="AQ14" s="587"/>
      <c r="AR14" s="562"/>
      <c r="AS14" s="571"/>
      <c r="AT14" s="587"/>
      <c r="AU14" s="610">
        <f t="shared" ref="AU14:AU77" si="1">IF($AZ$3="４週",SUM(P14:AQ14),IF($AZ$3="暦月",SUM(P14:AT14),""))</f>
        <v>0</v>
      </c>
      <c r="AV14" s="618"/>
      <c r="AW14" s="622">
        <f t="shared" ref="AW14:AW77" si="2">IF($AZ$3="４週",AU14/4,IF($AZ$3="暦月",AU14/($AZ$7/7),""))</f>
        <v>0</v>
      </c>
      <c r="AX14" s="625"/>
      <c r="AY14" s="631"/>
      <c r="AZ14" s="636"/>
      <c r="BA14" s="636"/>
      <c r="BB14" s="636"/>
      <c r="BC14" s="636"/>
      <c r="BD14" s="641"/>
    </row>
    <row r="15" spans="2:57" ht="39.950000000000003" customHeight="1">
      <c r="B15" s="471">
        <f t="shared" ref="B15:B78" si="3">B14+1</f>
        <v>2</v>
      </c>
      <c r="C15" s="480"/>
      <c r="D15" s="494"/>
      <c r="E15" s="504"/>
      <c r="F15" s="509"/>
      <c r="G15" s="514"/>
      <c r="H15" s="518"/>
      <c r="I15" s="518"/>
      <c r="J15" s="518"/>
      <c r="K15" s="534"/>
      <c r="L15" s="541"/>
      <c r="M15" s="545"/>
      <c r="N15" s="545"/>
      <c r="O15" s="554"/>
      <c r="P15" s="563"/>
      <c r="Q15" s="572"/>
      <c r="R15" s="572"/>
      <c r="S15" s="572"/>
      <c r="T15" s="572"/>
      <c r="U15" s="572"/>
      <c r="V15" s="588"/>
      <c r="W15" s="563"/>
      <c r="X15" s="572"/>
      <c r="Y15" s="572"/>
      <c r="Z15" s="572"/>
      <c r="AA15" s="572"/>
      <c r="AB15" s="572"/>
      <c r="AC15" s="588"/>
      <c r="AD15" s="563"/>
      <c r="AE15" s="572"/>
      <c r="AF15" s="572"/>
      <c r="AG15" s="572"/>
      <c r="AH15" s="572"/>
      <c r="AI15" s="572"/>
      <c r="AJ15" s="588"/>
      <c r="AK15" s="563"/>
      <c r="AL15" s="572"/>
      <c r="AM15" s="572"/>
      <c r="AN15" s="572"/>
      <c r="AO15" s="572"/>
      <c r="AP15" s="572"/>
      <c r="AQ15" s="588"/>
      <c r="AR15" s="563"/>
      <c r="AS15" s="572"/>
      <c r="AT15" s="588"/>
      <c r="AU15" s="611">
        <f t="shared" si="1"/>
        <v>0</v>
      </c>
      <c r="AV15" s="619"/>
      <c r="AW15" s="623">
        <f t="shared" si="2"/>
        <v>0</v>
      </c>
      <c r="AX15" s="626"/>
      <c r="AY15" s="632"/>
      <c r="AZ15" s="637"/>
      <c r="BA15" s="637"/>
      <c r="BB15" s="637"/>
      <c r="BC15" s="637"/>
      <c r="BD15" s="642"/>
    </row>
    <row r="16" spans="2:57" ht="39.950000000000003" customHeight="1">
      <c r="B16" s="471">
        <f t="shared" si="3"/>
        <v>3</v>
      </c>
      <c r="C16" s="480"/>
      <c r="D16" s="494"/>
      <c r="E16" s="504"/>
      <c r="F16" s="509"/>
      <c r="G16" s="514"/>
      <c r="H16" s="518"/>
      <c r="I16" s="518"/>
      <c r="J16" s="518"/>
      <c r="K16" s="534"/>
      <c r="L16" s="541"/>
      <c r="M16" s="545"/>
      <c r="N16" s="545"/>
      <c r="O16" s="554"/>
      <c r="P16" s="563"/>
      <c r="Q16" s="572"/>
      <c r="R16" s="572"/>
      <c r="S16" s="572"/>
      <c r="T16" s="572"/>
      <c r="U16" s="572"/>
      <c r="V16" s="588"/>
      <c r="W16" s="563"/>
      <c r="X16" s="572"/>
      <c r="Y16" s="572"/>
      <c r="Z16" s="572"/>
      <c r="AA16" s="572"/>
      <c r="AB16" s="572"/>
      <c r="AC16" s="588"/>
      <c r="AD16" s="563"/>
      <c r="AE16" s="572"/>
      <c r="AF16" s="572"/>
      <c r="AG16" s="572"/>
      <c r="AH16" s="572"/>
      <c r="AI16" s="572"/>
      <c r="AJ16" s="588"/>
      <c r="AK16" s="563"/>
      <c r="AL16" s="572"/>
      <c r="AM16" s="572"/>
      <c r="AN16" s="572"/>
      <c r="AO16" s="572"/>
      <c r="AP16" s="572"/>
      <c r="AQ16" s="588"/>
      <c r="AR16" s="563"/>
      <c r="AS16" s="572"/>
      <c r="AT16" s="588"/>
      <c r="AU16" s="611">
        <f t="shared" si="1"/>
        <v>0</v>
      </c>
      <c r="AV16" s="619"/>
      <c r="AW16" s="623">
        <f t="shared" si="2"/>
        <v>0</v>
      </c>
      <c r="AX16" s="626"/>
      <c r="AY16" s="632"/>
      <c r="AZ16" s="637"/>
      <c r="BA16" s="637"/>
      <c r="BB16" s="637"/>
      <c r="BC16" s="637"/>
      <c r="BD16" s="642"/>
    </row>
    <row r="17" spans="2:56" ht="39.950000000000003" customHeight="1">
      <c r="B17" s="471">
        <f t="shared" si="3"/>
        <v>4</v>
      </c>
      <c r="C17" s="480"/>
      <c r="D17" s="494"/>
      <c r="E17" s="504"/>
      <c r="F17" s="509"/>
      <c r="G17" s="514"/>
      <c r="H17" s="518"/>
      <c r="I17" s="518"/>
      <c r="J17" s="518"/>
      <c r="K17" s="534"/>
      <c r="L17" s="541"/>
      <c r="M17" s="545"/>
      <c r="N17" s="545"/>
      <c r="O17" s="554"/>
      <c r="P17" s="563"/>
      <c r="Q17" s="572"/>
      <c r="R17" s="572"/>
      <c r="S17" s="572"/>
      <c r="T17" s="572"/>
      <c r="U17" s="572"/>
      <c r="V17" s="588"/>
      <c r="W17" s="563"/>
      <c r="X17" s="572"/>
      <c r="Y17" s="572"/>
      <c r="Z17" s="572"/>
      <c r="AA17" s="572"/>
      <c r="AB17" s="572"/>
      <c r="AC17" s="588"/>
      <c r="AD17" s="563"/>
      <c r="AE17" s="572"/>
      <c r="AF17" s="572"/>
      <c r="AG17" s="572"/>
      <c r="AH17" s="572"/>
      <c r="AI17" s="572"/>
      <c r="AJ17" s="588"/>
      <c r="AK17" s="563"/>
      <c r="AL17" s="572"/>
      <c r="AM17" s="572"/>
      <c r="AN17" s="572"/>
      <c r="AO17" s="572"/>
      <c r="AP17" s="572"/>
      <c r="AQ17" s="588"/>
      <c r="AR17" s="563"/>
      <c r="AS17" s="572"/>
      <c r="AT17" s="588"/>
      <c r="AU17" s="611">
        <f t="shared" si="1"/>
        <v>0</v>
      </c>
      <c r="AV17" s="619"/>
      <c r="AW17" s="623">
        <f t="shared" si="2"/>
        <v>0</v>
      </c>
      <c r="AX17" s="626"/>
      <c r="AY17" s="632"/>
      <c r="AZ17" s="637"/>
      <c r="BA17" s="637"/>
      <c r="BB17" s="637"/>
      <c r="BC17" s="637"/>
      <c r="BD17" s="642"/>
    </row>
    <row r="18" spans="2:56" ht="39.950000000000003" customHeight="1">
      <c r="B18" s="471">
        <f t="shared" si="3"/>
        <v>5</v>
      </c>
      <c r="C18" s="480"/>
      <c r="D18" s="494"/>
      <c r="E18" s="504"/>
      <c r="F18" s="509"/>
      <c r="G18" s="514"/>
      <c r="H18" s="518"/>
      <c r="I18" s="518"/>
      <c r="J18" s="518"/>
      <c r="K18" s="534"/>
      <c r="L18" s="541"/>
      <c r="M18" s="545"/>
      <c r="N18" s="545"/>
      <c r="O18" s="554"/>
      <c r="P18" s="563"/>
      <c r="Q18" s="572"/>
      <c r="R18" s="572"/>
      <c r="S18" s="572"/>
      <c r="T18" s="572"/>
      <c r="U18" s="572"/>
      <c r="V18" s="588"/>
      <c r="W18" s="563"/>
      <c r="X18" s="572"/>
      <c r="Y18" s="572"/>
      <c r="Z18" s="572"/>
      <c r="AA18" s="572"/>
      <c r="AB18" s="572"/>
      <c r="AC18" s="588"/>
      <c r="AD18" s="563"/>
      <c r="AE18" s="572"/>
      <c r="AF18" s="572"/>
      <c r="AG18" s="572"/>
      <c r="AH18" s="572"/>
      <c r="AI18" s="572"/>
      <c r="AJ18" s="588"/>
      <c r="AK18" s="563"/>
      <c r="AL18" s="572"/>
      <c r="AM18" s="572"/>
      <c r="AN18" s="572"/>
      <c r="AO18" s="572"/>
      <c r="AP18" s="572"/>
      <c r="AQ18" s="588"/>
      <c r="AR18" s="563"/>
      <c r="AS18" s="572"/>
      <c r="AT18" s="588"/>
      <c r="AU18" s="611">
        <f t="shared" si="1"/>
        <v>0</v>
      </c>
      <c r="AV18" s="619"/>
      <c r="AW18" s="623">
        <f t="shared" si="2"/>
        <v>0</v>
      </c>
      <c r="AX18" s="626"/>
      <c r="AY18" s="632"/>
      <c r="AZ18" s="637"/>
      <c r="BA18" s="637"/>
      <c r="BB18" s="637"/>
      <c r="BC18" s="637"/>
      <c r="BD18" s="642"/>
    </row>
    <row r="19" spans="2:56" ht="39.950000000000003" customHeight="1">
      <c r="B19" s="471">
        <f t="shared" si="3"/>
        <v>6</v>
      </c>
      <c r="C19" s="480"/>
      <c r="D19" s="494"/>
      <c r="E19" s="504"/>
      <c r="F19" s="509"/>
      <c r="G19" s="514"/>
      <c r="H19" s="518"/>
      <c r="I19" s="518"/>
      <c r="J19" s="518"/>
      <c r="K19" s="534"/>
      <c r="L19" s="541"/>
      <c r="M19" s="545"/>
      <c r="N19" s="545"/>
      <c r="O19" s="554"/>
      <c r="P19" s="563"/>
      <c r="Q19" s="572"/>
      <c r="R19" s="572"/>
      <c r="S19" s="572"/>
      <c r="T19" s="572"/>
      <c r="U19" s="572"/>
      <c r="V19" s="588"/>
      <c r="W19" s="563"/>
      <c r="X19" s="572"/>
      <c r="Y19" s="572"/>
      <c r="Z19" s="572"/>
      <c r="AA19" s="572"/>
      <c r="AB19" s="572"/>
      <c r="AC19" s="588"/>
      <c r="AD19" s="563"/>
      <c r="AE19" s="572"/>
      <c r="AF19" s="572"/>
      <c r="AG19" s="572"/>
      <c r="AH19" s="572"/>
      <c r="AI19" s="572"/>
      <c r="AJ19" s="588"/>
      <c r="AK19" s="563"/>
      <c r="AL19" s="572"/>
      <c r="AM19" s="572"/>
      <c r="AN19" s="572"/>
      <c r="AO19" s="572"/>
      <c r="AP19" s="572"/>
      <c r="AQ19" s="588"/>
      <c r="AR19" s="563"/>
      <c r="AS19" s="572"/>
      <c r="AT19" s="588"/>
      <c r="AU19" s="611">
        <f t="shared" si="1"/>
        <v>0</v>
      </c>
      <c r="AV19" s="619"/>
      <c r="AW19" s="623">
        <f t="shared" si="2"/>
        <v>0</v>
      </c>
      <c r="AX19" s="626"/>
      <c r="AY19" s="632"/>
      <c r="AZ19" s="637"/>
      <c r="BA19" s="637"/>
      <c r="BB19" s="637"/>
      <c r="BC19" s="637"/>
      <c r="BD19" s="642"/>
    </row>
    <row r="20" spans="2:56" ht="39.950000000000003" customHeight="1">
      <c r="B20" s="471">
        <f t="shared" si="3"/>
        <v>7</v>
      </c>
      <c r="C20" s="480"/>
      <c r="D20" s="494"/>
      <c r="E20" s="504"/>
      <c r="F20" s="509"/>
      <c r="G20" s="514"/>
      <c r="H20" s="518"/>
      <c r="I20" s="518"/>
      <c r="J20" s="518"/>
      <c r="K20" s="534"/>
      <c r="L20" s="541"/>
      <c r="M20" s="545"/>
      <c r="N20" s="545"/>
      <c r="O20" s="554"/>
      <c r="P20" s="563"/>
      <c r="Q20" s="572"/>
      <c r="R20" s="572"/>
      <c r="S20" s="572"/>
      <c r="T20" s="572"/>
      <c r="U20" s="572"/>
      <c r="V20" s="588"/>
      <c r="W20" s="563"/>
      <c r="X20" s="572"/>
      <c r="Y20" s="572"/>
      <c r="Z20" s="572"/>
      <c r="AA20" s="572"/>
      <c r="AB20" s="572"/>
      <c r="AC20" s="588"/>
      <c r="AD20" s="563"/>
      <c r="AE20" s="572"/>
      <c r="AF20" s="572"/>
      <c r="AG20" s="572"/>
      <c r="AH20" s="572"/>
      <c r="AI20" s="572"/>
      <c r="AJ20" s="588"/>
      <c r="AK20" s="563"/>
      <c r="AL20" s="572"/>
      <c r="AM20" s="572"/>
      <c r="AN20" s="572"/>
      <c r="AO20" s="572"/>
      <c r="AP20" s="572"/>
      <c r="AQ20" s="588"/>
      <c r="AR20" s="563"/>
      <c r="AS20" s="572"/>
      <c r="AT20" s="588"/>
      <c r="AU20" s="611">
        <f t="shared" si="1"/>
        <v>0</v>
      </c>
      <c r="AV20" s="619"/>
      <c r="AW20" s="623">
        <f t="shared" si="2"/>
        <v>0</v>
      </c>
      <c r="AX20" s="626"/>
      <c r="AY20" s="632"/>
      <c r="AZ20" s="637"/>
      <c r="BA20" s="637"/>
      <c r="BB20" s="637"/>
      <c r="BC20" s="637"/>
      <c r="BD20" s="642"/>
    </row>
    <row r="21" spans="2:56" ht="39.950000000000003" customHeight="1">
      <c r="B21" s="471">
        <f t="shared" si="3"/>
        <v>8</v>
      </c>
      <c r="C21" s="480"/>
      <c r="D21" s="494"/>
      <c r="E21" s="504"/>
      <c r="F21" s="509"/>
      <c r="G21" s="514"/>
      <c r="H21" s="518"/>
      <c r="I21" s="518"/>
      <c r="J21" s="518"/>
      <c r="K21" s="534"/>
      <c r="L21" s="541"/>
      <c r="M21" s="545"/>
      <c r="N21" s="545"/>
      <c r="O21" s="554"/>
      <c r="P21" s="563"/>
      <c r="Q21" s="572"/>
      <c r="R21" s="572"/>
      <c r="S21" s="572"/>
      <c r="T21" s="572"/>
      <c r="U21" s="572"/>
      <c r="V21" s="588"/>
      <c r="W21" s="563"/>
      <c r="X21" s="572"/>
      <c r="Y21" s="572"/>
      <c r="Z21" s="572"/>
      <c r="AA21" s="572"/>
      <c r="AB21" s="572"/>
      <c r="AC21" s="588"/>
      <c r="AD21" s="563"/>
      <c r="AE21" s="572"/>
      <c r="AF21" s="572"/>
      <c r="AG21" s="572"/>
      <c r="AH21" s="572"/>
      <c r="AI21" s="572"/>
      <c r="AJ21" s="588"/>
      <c r="AK21" s="563"/>
      <c r="AL21" s="572"/>
      <c r="AM21" s="572"/>
      <c r="AN21" s="572"/>
      <c r="AO21" s="572"/>
      <c r="AP21" s="572"/>
      <c r="AQ21" s="588"/>
      <c r="AR21" s="563"/>
      <c r="AS21" s="572"/>
      <c r="AT21" s="588"/>
      <c r="AU21" s="611">
        <f t="shared" si="1"/>
        <v>0</v>
      </c>
      <c r="AV21" s="619"/>
      <c r="AW21" s="623">
        <f t="shared" si="2"/>
        <v>0</v>
      </c>
      <c r="AX21" s="626"/>
      <c r="AY21" s="632"/>
      <c r="AZ21" s="637"/>
      <c r="BA21" s="637"/>
      <c r="BB21" s="637"/>
      <c r="BC21" s="637"/>
      <c r="BD21" s="642"/>
    </row>
    <row r="22" spans="2:56" ht="39.950000000000003" customHeight="1">
      <c r="B22" s="471">
        <f t="shared" si="3"/>
        <v>9</v>
      </c>
      <c r="C22" s="480"/>
      <c r="D22" s="494"/>
      <c r="E22" s="504"/>
      <c r="F22" s="509"/>
      <c r="G22" s="514"/>
      <c r="H22" s="518"/>
      <c r="I22" s="518"/>
      <c r="J22" s="518"/>
      <c r="K22" s="534"/>
      <c r="L22" s="541"/>
      <c r="M22" s="545"/>
      <c r="N22" s="545"/>
      <c r="O22" s="554"/>
      <c r="P22" s="563"/>
      <c r="Q22" s="572"/>
      <c r="R22" s="572"/>
      <c r="S22" s="572"/>
      <c r="T22" s="572"/>
      <c r="U22" s="572"/>
      <c r="V22" s="588"/>
      <c r="W22" s="563"/>
      <c r="X22" s="572"/>
      <c r="Y22" s="572"/>
      <c r="Z22" s="572"/>
      <c r="AA22" s="572"/>
      <c r="AB22" s="572"/>
      <c r="AC22" s="588"/>
      <c r="AD22" s="563"/>
      <c r="AE22" s="572"/>
      <c r="AF22" s="572"/>
      <c r="AG22" s="572"/>
      <c r="AH22" s="572"/>
      <c r="AI22" s="572"/>
      <c r="AJ22" s="588"/>
      <c r="AK22" s="563"/>
      <c r="AL22" s="572"/>
      <c r="AM22" s="572"/>
      <c r="AN22" s="572"/>
      <c r="AO22" s="572"/>
      <c r="AP22" s="572"/>
      <c r="AQ22" s="588"/>
      <c r="AR22" s="563"/>
      <c r="AS22" s="572"/>
      <c r="AT22" s="588"/>
      <c r="AU22" s="611">
        <f t="shared" si="1"/>
        <v>0</v>
      </c>
      <c r="AV22" s="619"/>
      <c r="AW22" s="623">
        <f t="shared" si="2"/>
        <v>0</v>
      </c>
      <c r="AX22" s="626"/>
      <c r="AY22" s="632"/>
      <c r="AZ22" s="637"/>
      <c r="BA22" s="637"/>
      <c r="BB22" s="637"/>
      <c r="BC22" s="637"/>
      <c r="BD22" s="642"/>
    </row>
    <row r="23" spans="2:56" ht="39.950000000000003" customHeight="1">
      <c r="B23" s="471">
        <f t="shared" si="3"/>
        <v>10</v>
      </c>
      <c r="C23" s="480"/>
      <c r="D23" s="494"/>
      <c r="E23" s="504"/>
      <c r="F23" s="509"/>
      <c r="G23" s="514"/>
      <c r="H23" s="518"/>
      <c r="I23" s="518"/>
      <c r="J23" s="518"/>
      <c r="K23" s="534"/>
      <c r="L23" s="541"/>
      <c r="M23" s="545"/>
      <c r="N23" s="545"/>
      <c r="O23" s="554"/>
      <c r="P23" s="563"/>
      <c r="Q23" s="572"/>
      <c r="R23" s="572"/>
      <c r="S23" s="572"/>
      <c r="T23" s="572"/>
      <c r="U23" s="572"/>
      <c r="V23" s="588"/>
      <c r="W23" s="563"/>
      <c r="X23" s="572"/>
      <c r="Y23" s="572"/>
      <c r="Z23" s="572"/>
      <c r="AA23" s="572"/>
      <c r="AB23" s="572"/>
      <c r="AC23" s="588"/>
      <c r="AD23" s="563"/>
      <c r="AE23" s="572"/>
      <c r="AF23" s="572"/>
      <c r="AG23" s="572"/>
      <c r="AH23" s="572"/>
      <c r="AI23" s="572"/>
      <c r="AJ23" s="588"/>
      <c r="AK23" s="563"/>
      <c r="AL23" s="572"/>
      <c r="AM23" s="572"/>
      <c r="AN23" s="572"/>
      <c r="AO23" s="572"/>
      <c r="AP23" s="572"/>
      <c r="AQ23" s="588"/>
      <c r="AR23" s="563"/>
      <c r="AS23" s="572"/>
      <c r="AT23" s="588"/>
      <c r="AU23" s="611">
        <f t="shared" si="1"/>
        <v>0</v>
      </c>
      <c r="AV23" s="619"/>
      <c r="AW23" s="623">
        <f t="shared" si="2"/>
        <v>0</v>
      </c>
      <c r="AX23" s="626"/>
      <c r="AY23" s="632"/>
      <c r="AZ23" s="637"/>
      <c r="BA23" s="637"/>
      <c r="BB23" s="637"/>
      <c r="BC23" s="637"/>
      <c r="BD23" s="642"/>
    </row>
    <row r="24" spans="2:56" ht="39.950000000000003" customHeight="1">
      <c r="B24" s="471">
        <f t="shared" si="3"/>
        <v>11</v>
      </c>
      <c r="C24" s="480"/>
      <c r="D24" s="494"/>
      <c r="E24" s="504"/>
      <c r="F24" s="509"/>
      <c r="G24" s="514"/>
      <c r="H24" s="518"/>
      <c r="I24" s="518"/>
      <c r="J24" s="518"/>
      <c r="K24" s="534"/>
      <c r="L24" s="541"/>
      <c r="M24" s="545"/>
      <c r="N24" s="545"/>
      <c r="O24" s="554"/>
      <c r="P24" s="563"/>
      <c r="Q24" s="572"/>
      <c r="R24" s="572"/>
      <c r="S24" s="572"/>
      <c r="T24" s="572"/>
      <c r="U24" s="572"/>
      <c r="V24" s="588"/>
      <c r="W24" s="563"/>
      <c r="X24" s="572"/>
      <c r="Y24" s="572"/>
      <c r="Z24" s="572"/>
      <c r="AA24" s="572"/>
      <c r="AB24" s="572"/>
      <c r="AC24" s="588"/>
      <c r="AD24" s="563"/>
      <c r="AE24" s="572"/>
      <c r="AF24" s="572"/>
      <c r="AG24" s="572"/>
      <c r="AH24" s="572"/>
      <c r="AI24" s="572"/>
      <c r="AJ24" s="588"/>
      <c r="AK24" s="563"/>
      <c r="AL24" s="572"/>
      <c r="AM24" s="572"/>
      <c r="AN24" s="572"/>
      <c r="AO24" s="572"/>
      <c r="AP24" s="572"/>
      <c r="AQ24" s="588"/>
      <c r="AR24" s="563"/>
      <c r="AS24" s="572"/>
      <c r="AT24" s="588"/>
      <c r="AU24" s="611">
        <f t="shared" si="1"/>
        <v>0</v>
      </c>
      <c r="AV24" s="619"/>
      <c r="AW24" s="623">
        <f t="shared" si="2"/>
        <v>0</v>
      </c>
      <c r="AX24" s="626"/>
      <c r="AY24" s="632"/>
      <c r="AZ24" s="637"/>
      <c r="BA24" s="637"/>
      <c r="BB24" s="637"/>
      <c r="BC24" s="637"/>
      <c r="BD24" s="642"/>
    </row>
    <row r="25" spans="2:56" ht="39.950000000000003" customHeight="1">
      <c r="B25" s="471">
        <f t="shared" si="3"/>
        <v>12</v>
      </c>
      <c r="C25" s="480"/>
      <c r="D25" s="494"/>
      <c r="E25" s="504"/>
      <c r="F25" s="509"/>
      <c r="G25" s="514"/>
      <c r="H25" s="518"/>
      <c r="I25" s="518"/>
      <c r="J25" s="518"/>
      <c r="K25" s="534"/>
      <c r="L25" s="541"/>
      <c r="M25" s="545"/>
      <c r="N25" s="545"/>
      <c r="O25" s="554"/>
      <c r="P25" s="563"/>
      <c r="Q25" s="572"/>
      <c r="R25" s="572"/>
      <c r="S25" s="572"/>
      <c r="T25" s="572"/>
      <c r="U25" s="572"/>
      <c r="V25" s="588"/>
      <c r="W25" s="563"/>
      <c r="X25" s="572"/>
      <c r="Y25" s="572"/>
      <c r="Z25" s="572"/>
      <c r="AA25" s="572"/>
      <c r="AB25" s="572"/>
      <c r="AC25" s="588"/>
      <c r="AD25" s="563"/>
      <c r="AE25" s="572"/>
      <c r="AF25" s="572"/>
      <c r="AG25" s="572"/>
      <c r="AH25" s="572"/>
      <c r="AI25" s="572"/>
      <c r="AJ25" s="588"/>
      <c r="AK25" s="563"/>
      <c r="AL25" s="572"/>
      <c r="AM25" s="572"/>
      <c r="AN25" s="572"/>
      <c r="AO25" s="572"/>
      <c r="AP25" s="572"/>
      <c r="AQ25" s="588"/>
      <c r="AR25" s="563"/>
      <c r="AS25" s="572"/>
      <c r="AT25" s="588"/>
      <c r="AU25" s="611">
        <f t="shared" si="1"/>
        <v>0</v>
      </c>
      <c r="AV25" s="619"/>
      <c r="AW25" s="623">
        <f t="shared" si="2"/>
        <v>0</v>
      </c>
      <c r="AX25" s="626"/>
      <c r="AY25" s="632"/>
      <c r="AZ25" s="637"/>
      <c r="BA25" s="637"/>
      <c r="BB25" s="637"/>
      <c r="BC25" s="637"/>
      <c r="BD25" s="642"/>
    </row>
    <row r="26" spans="2:56" ht="39.950000000000003" customHeight="1">
      <c r="B26" s="471">
        <f t="shared" si="3"/>
        <v>13</v>
      </c>
      <c r="C26" s="480"/>
      <c r="D26" s="494"/>
      <c r="E26" s="504"/>
      <c r="F26" s="509"/>
      <c r="G26" s="514"/>
      <c r="H26" s="518"/>
      <c r="I26" s="518"/>
      <c r="J26" s="518"/>
      <c r="K26" s="534"/>
      <c r="L26" s="541"/>
      <c r="M26" s="545"/>
      <c r="N26" s="545"/>
      <c r="O26" s="554"/>
      <c r="P26" s="563"/>
      <c r="Q26" s="572"/>
      <c r="R26" s="572"/>
      <c r="S26" s="572"/>
      <c r="T26" s="572"/>
      <c r="U26" s="572"/>
      <c r="V26" s="588"/>
      <c r="W26" s="563"/>
      <c r="X26" s="572"/>
      <c r="Y26" s="572"/>
      <c r="Z26" s="572"/>
      <c r="AA26" s="572"/>
      <c r="AB26" s="572"/>
      <c r="AC26" s="588"/>
      <c r="AD26" s="563"/>
      <c r="AE26" s="572"/>
      <c r="AF26" s="572"/>
      <c r="AG26" s="572"/>
      <c r="AH26" s="572"/>
      <c r="AI26" s="572"/>
      <c r="AJ26" s="588"/>
      <c r="AK26" s="563"/>
      <c r="AL26" s="572"/>
      <c r="AM26" s="572"/>
      <c r="AN26" s="572"/>
      <c r="AO26" s="572"/>
      <c r="AP26" s="572"/>
      <c r="AQ26" s="588"/>
      <c r="AR26" s="563"/>
      <c r="AS26" s="572"/>
      <c r="AT26" s="588"/>
      <c r="AU26" s="611">
        <f t="shared" si="1"/>
        <v>0</v>
      </c>
      <c r="AV26" s="619"/>
      <c r="AW26" s="623">
        <f t="shared" si="2"/>
        <v>0</v>
      </c>
      <c r="AX26" s="626"/>
      <c r="AY26" s="632"/>
      <c r="AZ26" s="637"/>
      <c r="BA26" s="637"/>
      <c r="BB26" s="637"/>
      <c r="BC26" s="637"/>
      <c r="BD26" s="642"/>
    </row>
    <row r="27" spans="2:56" ht="39.950000000000003" customHeight="1">
      <c r="B27" s="471">
        <f t="shared" si="3"/>
        <v>14</v>
      </c>
      <c r="C27" s="480"/>
      <c r="D27" s="494"/>
      <c r="E27" s="504"/>
      <c r="F27" s="509"/>
      <c r="G27" s="514"/>
      <c r="H27" s="518"/>
      <c r="I27" s="518"/>
      <c r="J27" s="518"/>
      <c r="K27" s="534"/>
      <c r="L27" s="541"/>
      <c r="M27" s="545"/>
      <c r="N27" s="545"/>
      <c r="O27" s="554"/>
      <c r="P27" s="563"/>
      <c r="Q27" s="572"/>
      <c r="R27" s="572"/>
      <c r="S27" s="572"/>
      <c r="T27" s="572"/>
      <c r="U27" s="572"/>
      <c r="V27" s="588"/>
      <c r="W27" s="563"/>
      <c r="X27" s="572"/>
      <c r="Y27" s="572"/>
      <c r="Z27" s="572"/>
      <c r="AA27" s="572"/>
      <c r="AB27" s="572"/>
      <c r="AC27" s="588"/>
      <c r="AD27" s="563"/>
      <c r="AE27" s="572"/>
      <c r="AF27" s="572"/>
      <c r="AG27" s="572"/>
      <c r="AH27" s="572"/>
      <c r="AI27" s="572"/>
      <c r="AJ27" s="588"/>
      <c r="AK27" s="563"/>
      <c r="AL27" s="572"/>
      <c r="AM27" s="572"/>
      <c r="AN27" s="572"/>
      <c r="AO27" s="572"/>
      <c r="AP27" s="572"/>
      <c r="AQ27" s="588"/>
      <c r="AR27" s="563"/>
      <c r="AS27" s="572"/>
      <c r="AT27" s="588"/>
      <c r="AU27" s="611">
        <f t="shared" si="1"/>
        <v>0</v>
      </c>
      <c r="AV27" s="619"/>
      <c r="AW27" s="623">
        <f t="shared" si="2"/>
        <v>0</v>
      </c>
      <c r="AX27" s="626"/>
      <c r="AY27" s="632"/>
      <c r="AZ27" s="637"/>
      <c r="BA27" s="637"/>
      <c r="BB27" s="637"/>
      <c r="BC27" s="637"/>
      <c r="BD27" s="642"/>
    </row>
    <row r="28" spans="2:56" ht="39.950000000000003" customHeight="1">
      <c r="B28" s="471">
        <f t="shared" si="3"/>
        <v>15</v>
      </c>
      <c r="C28" s="480"/>
      <c r="D28" s="494"/>
      <c r="E28" s="504"/>
      <c r="F28" s="509"/>
      <c r="G28" s="514"/>
      <c r="H28" s="518"/>
      <c r="I28" s="518"/>
      <c r="J28" s="518"/>
      <c r="K28" s="534"/>
      <c r="L28" s="541"/>
      <c r="M28" s="545"/>
      <c r="N28" s="545"/>
      <c r="O28" s="554"/>
      <c r="P28" s="563"/>
      <c r="Q28" s="572"/>
      <c r="R28" s="572"/>
      <c r="S28" s="572"/>
      <c r="T28" s="572"/>
      <c r="U28" s="572"/>
      <c r="V28" s="588"/>
      <c r="W28" s="563"/>
      <c r="X28" s="572"/>
      <c r="Y28" s="572"/>
      <c r="Z28" s="572"/>
      <c r="AA28" s="572"/>
      <c r="AB28" s="572"/>
      <c r="AC28" s="588"/>
      <c r="AD28" s="563"/>
      <c r="AE28" s="572"/>
      <c r="AF28" s="572"/>
      <c r="AG28" s="572"/>
      <c r="AH28" s="572"/>
      <c r="AI28" s="572"/>
      <c r="AJ28" s="588"/>
      <c r="AK28" s="563"/>
      <c r="AL28" s="572"/>
      <c r="AM28" s="572"/>
      <c r="AN28" s="572"/>
      <c r="AO28" s="572"/>
      <c r="AP28" s="572"/>
      <c r="AQ28" s="588"/>
      <c r="AR28" s="563"/>
      <c r="AS28" s="572"/>
      <c r="AT28" s="588"/>
      <c r="AU28" s="611">
        <f t="shared" si="1"/>
        <v>0</v>
      </c>
      <c r="AV28" s="619"/>
      <c r="AW28" s="623">
        <f t="shared" si="2"/>
        <v>0</v>
      </c>
      <c r="AX28" s="626"/>
      <c r="AY28" s="632"/>
      <c r="AZ28" s="637"/>
      <c r="BA28" s="637"/>
      <c r="BB28" s="637"/>
      <c r="BC28" s="637"/>
      <c r="BD28" s="642"/>
    </row>
    <row r="29" spans="2:56" ht="39.950000000000003" customHeight="1">
      <c r="B29" s="471">
        <f t="shared" si="3"/>
        <v>16</v>
      </c>
      <c r="C29" s="480"/>
      <c r="D29" s="494"/>
      <c r="E29" s="504"/>
      <c r="F29" s="509"/>
      <c r="G29" s="514"/>
      <c r="H29" s="518"/>
      <c r="I29" s="518"/>
      <c r="J29" s="518"/>
      <c r="K29" s="534"/>
      <c r="L29" s="541"/>
      <c r="M29" s="545"/>
      <c r="N29" s="545"/>
      <c r="O29" s="554"/>
      <c r="P29" s="563"/>
      <c r="Q29" s="572"/>
      <c r="R29" s="572"/>
      <c r="S29" s="572"/>
      <c r="T29" s="572"/>
      <c r="U29" s="572"/>
      <c r="V29" s="588"/>
      <c r="W29" s="563"/>
      <c r="X29" s="572"/>
      <c r="Y29" s="572"/>
      <c r="Z29" s="572"/>
      <c r="AA29" s="572"/>
      <c r="AB29" s="572"/>
      <c r="AC29" s="588"/>
      <c r="AD29" s="563"/>
      <c r="AE29" s="572"/>
      <c r="AF29" s="572"/>
      <c r="AG29" s="572"/>
      <c r="AH29" s="572"/>
      <c r="AI29" s="572"/>
      <c r="AJ29" s="588"/>
      <c r="AK29" s="563"/>
      <c r="AL29" s="572"/>
      <c r="AM29" s="572"/>
      <c r="AN29" s="572"/>
      <c r="AO29" s="572"/>
      <c r="AP29" s="572"/>
      <c r="AQ29" s="588"/>
      <c r="AR29" s="563"/>
      <c r="AS29" s="572"/>
      <c r="AT29" s="588"/>
      <c r="AU29" s="611">
        <f t="shared" si="1"/>
        <v>0</v>
      </c>
      <c r="AV29" s="619"/>
      <c r="AW29" s="623">
        <f t="shared" si="2"/>
        <v>0</v>
      </c>
      <c r="AX29" s="626"/>
      <c r="AY29" s="632"/>
      <c r="AZ29" s="637"/>
      <c r="BA29" s="637"/>
      <c r="BB29" s="637"/>
      <c r="BC29" s="637"/>
      <c r="BD29" s="642"/>
    </row>
    <row r="30" spans="2:56" ht="39.950000000000003" customHeight="1">
      <c r="B30" s="471">
        <f t="shared" si="3"/>
        <v>17</v>
      </c>
      <c r="C30" s="480"/>
      <c r="D30" s="494"/>
      <c r="E30" s="504"/>
      <c r="F30" s="509"/>
      <c r="G30" s="514"/>
      <c r="H30" s="518"/>
      <c r="I30" s="518"/>
      <c r="J30" s="518"/>
      <c r="K30" s="534"/>
      <c r="L30" s="541"/>
      <c r="M30" s="545"/>
      <c r="N30" s="545"/>
      <c r="O30" s="554"/>
      <c r="P30" s="563"/>
      <c r="Q30" s="572"/>
      <c r="R30" s="572"/>
      <c r="S30" s="572"/>
      <c r="T30" s="572"/>
      <c r="U30" s="572"/>
      <c r="V30" s="588"/>
      <c r="W30" s="563"/>
      <c r="X30" s="572"/>
      <c r="Y30" s="572"/>
      <c r="Z30" s="572"/>
      <c r="AA30" s="572"/>
      <c r="AB30" s="572"/>
      <c r="AC30" s="588"/>
      <c r="AD30" s="563"/>
      <c r="AE30" s="572"/>
      <c r="AF30" s="572"/>
      <c r="AG30" s="572"/>
      <c r="AH30" s="572"/>
      <c r="AI30" s="572"/>
      <c r="AJ30" s="588"/>
      <c r="AK30" s="563"/>
      <c r="AL30" s="572"/>
      <c r="AM30" s="572"/>
      <c r="AN30" s="572"/>
      <c r="AO30" s="572"/>
      <c r="AP30" s="572"/>
      <c r="AQ30" s="588"/>
      <c r="AR30" s="563"/>
      <c r="AS30" s="572"/>
      <c r="AT30" s="588"/>
      <c r="AU30" s="611">
        <f t="shared" si="1"/>
        <v>0</v>
      </c>
      <c r="AV30" s="619"/>
      <c r="AW30" s="623">
        <f t="shared" si="2"/>
        <v>0</v>
      </c>
      <c r="AX30" s="626"/>
      <c r="AY30" s="632"/>
      <c r="AZ30" s="637"/>
      <c r="BA30" s="637"/>
      <c r="BB30" s="637"/>
      <c r="BC30" s="637"/>
      <c r="BD30" s="642"/>
    </row>
    <row r="31" spans="2:56" ht="39.950000000000003" customHeight="1">
      <c r="B31" s="471">
        <f t="shared" si="3"/>
        <v>18</v>
      </c>
      <c r="C31" s="480"/>
      <c r="D31" s="494"/>
      <c r="E31" s="504"/>
      <c r="F31" s="509"/>
      <c r="G31" s="514"/>
      <c r="H31" s="518"/>
      <c r="I31" s="518"/>
      <c r="J31" s="518"/>
      <c r="K31" s="534"/>
      <c r="L31" s="541"/>
      <c r="M31" s="545"/>
      <c r="N31" s="545"/>
      <c r="O31" s="554"/>
      <c r="P31" s="563"/>
      <c r="Q31" s="572"/>
      <c r="R31" s="572"/>
      <c r="S31" s="572"/>
      <c r="T31" s="572"/>
      <c r="U31" s="572"/>
      <c r="V31" s="588"/>
      <c r="W31" s="563"/>
      <c r="X31" s="572"/>
      <c r="Y31" s="572"/>
      <c r="Z31" s="572"/>
      <c r="AA31" s="572"/>
      <c r="AB31" s="572"/>
      <c r="AC31" s="588"/>
      <c r="AD31" s="563"/>
      <c r="AE31" s="572"/>
      <c r="AF31" s="572"/>
      <c r="AG31" s="572"/>
      <c r="AH31" s="572"/>
      <c r="AI31" s="572"/>
      <c r="AJ31" s="588"/>
      <c r="AK31" s="563"/>
      <c r="AL31" s="572"/>
      <c r="AM31" s="572"/>
      <c r="AN31" s="572"/>
      <c r="AO31" s="572"/>
      <c r="AP31" s="572"/>
      <c r="AQ31" s="588"/>
      <c r="AR31" s="563"/>
      <c r="AS31" s="572"/>
      <c r="AT31" s="588"/>
      <c r="AU31" s="611">
        <f t="shared" si="1"/>
        <v>0</v>
      </c>
      <c r="AV31" s="619"/>
      <c r="AW31" s="623">
        <f t="shared" si="2"/>
        <v>0</v>
      </c>
      <c r="AX31" s="626"/>
      <c r="AY31" s="632"/>
      <c r="AZ31" s="637"/>
      <c r="BA31" s="637"/>
      <c r="BB31" s="637"/>
      <c r="BC31" s="637"/>
      <c r="BD31" s="642"/>
    </row>
    <row r="32" spans="2:56" ht="39.950000000000003" customHeight="1">
      <c r="B32" s="471">
        <f t="shared" si="3"/>
        <v>19</v>
      </c>
      <c r="C32" s="480"/>
      <c r="D32" s="494"/>
      <c r="E32" s="504"/>
      <c r="F32" s="509"/>
      <c r="G32" s="514"/>
      <c r="H32" s="518"/>
      <c r="I32" s="518"/>
      <c r="J32" s="518"/>
      <c r="K32" s="534"/>
      <c r="L32" s="541"/>
      <c r="M32" s="545"/>
      <c r="N32" s="545"/>
      <c r="O32" s="554"/>
      <c r="P32" s="563"/>
      <c r="Q32" s="572"/>
      <c r="R32" s="572"/>
      <c r="S32" s="572"/>
      <c r="T32" s="572"/>
      <c r="U32" s="572"/>
      <c r="V32" s="588"/>
      <c r="W32" s="563"/>
      <c r="X32" s="572"/>
      <c r="Y32" s="572"/>
      <c r="Z32" s="572"/>
      <c r="AA32" s="572"/>
      <c r="AB32" s="572"/>
      <c r="AC32" s="588"/>
      <c r="AD32" s="563"/>
      <c r="AE32" s="572"/>
      <c r="AF32" s="572"/>
      <c r="AG32" s="572"/>
      <c r="AH32" s="572"/>
      <c r="AI32" s="572"/>
      <c r="AJ32" s="588"/>
      <c r="AK32" s="563"/>
      <c r="AL32" s="572"/>
      <c r="AM32" s="572"/>
      <c r="AN32" s="572"/>
      <c r="AO32" s="572"/>
      <c r="AP32" s="572"/>
      <c r="AQ32" s="588"/>
      <c r="AR32" s="563"/>
      <c r="AS32" s="572"/>
      <c r="AT32" s="588"/>
      <c r="AU32" s="611">
        <f t="shared" si="1"/>
        <v>0</v>
      </c>
      <c r="AV32" s="619"/>
      <c r="AW32" s="623">
        <f t="shared" si="2"/>
        <v>0</v>
      </c>
      <c r="AX32" s="626"/>
      <c r="AY32" s="632"/>
      <c r="AZ32" s="637"/>
      <c r="BA32" s="637"/>
      <c r="BB32" s="637"/>
      <c r="BC32" s="637"/>
      <c r="BD32" s="642"/>
    </row>
    <row r="33" spans="2:56" ht="39.950000000000003" customHeight="1">
      <c r="B33" s="471">
        <f t="shared" si="3"/>
        <v>20</v>
      </c>
      <c r="C33" s="480"/>
      <c r="D33" s="494"/>
      <c r="E33" s="504"/>
      <c r="F33" s="509"/>
      <c r="G33" s="514"/>
      <c r="H33" s="518"/>
      <c r="I33" s="518"/>
      <c r="J33" s="518"/>
      <c r="K33" s="534"/>
      <c r="L33" s="541"/>
      <c r="M33" s="545"/>
      <c r="N33" s="545"/>
      <c r="O33" s="554"/>
      <c r="P33" s="563"/>
      <c r="Q33" s="572"/>
      <c r="R33" s="572"/>
      <c r="S33" s="572"/>
      <c r="T33" s="572"/>
      <c r="U33" s="572"/>
      <c r="V33" s="588"/>
      <c r="W33" s="563"/>
      <c r="X33" s="572"/>
      <c r="Y33" s="572"/>
      <c r="Z33" s="572"/>
      <c r="AA33" s="572"/>
      <c r="AB33" s="572"/>
      <c r="AC33" s="588"/>
      <c r="AD33" s="563"/>
      <c r="AE33" s="572"/>
      <c r="AF33" s="572"/>
      <c r="AG33" s="572"/>
      <c r="AH33" s="572"/>
      <c r="AI33" s="572"/>
      <c r="AJ33" s="588"/>
      <c r="AK33" s="563"/>
      <c r="AL33" s="572"/>
      <c r="AM33" s="572"/>
      <c r="AN33" s="572"/>
      <c r="AO33" s="572"/>
      <c r="AP33" s="572"/>
      <c r="AQ33" s="588"/>
      <c r="AR33" s="563"/>
      <c r="AS33" s="572"/>
      <c r="AT33" s="588"/>
      <c r="AU33" s="611">
        <f t="shared" si="1"/>
        <v>0</v>
      </c>
      <c r="AV33" s="619"/>
      <c r="AW33" s="623">
        <f t="shared" si="2"/>
        <v>0</v>
      </c>
      <c r="AX33" s="626"/>
      <c r="AY33" s="632"/>
      <c r="AZ33" s="637"/>
      <c r="BA33" s="637"/>
      <c r="BB33" s="637"/>
      <c r="BC33" s="637"/>
      <c r="BD33" s="642"/>
    </row>
    <row r="34" spans="2:56" ht="39.950000000000003" customHeight="1">
      <c r="B34" s="471">
        <f t="shared" si="3"/>
        <v>21</v>
      </c>
      <c r="C34" s="480"/>
      <c r="D34" s="494"/>
      <c r="E34" s="504"/>
      <c r="F34" s="509"/>
      <c r="G34" s="514"/>
      <c r="H34" s="518"/>
      <c r="I34" s="518"/>
      <c r="J34" s="518"/>
      <c r="K34" s="534"/>
      <c r="L34" s="541"/>
      <c r="M34" s="545"/>
      <c r="N34" s="545"/>
      <c r="O34" s="554"/>
      <c r="P34" s="563"/>
      <c r="Q34" s="572"/>
      <c r="R34" s="572"/>
      <c r="S34" s="572"/>
      <c r="T34" s="572"/>
      <c r="U34" s="572"/>
      <c r="V34" s="588"/>
      <c r="W34" s="563"/>
      <c r="X34" s="572"/>
      <c r="Y34" s="572"/>
      <c r="Z34" s="572"/>
      <c r="AA34" s="572"/>
      <c r="AB34" s="572"/>
      <c r="AC34" s="588"/>
      <c r="AD34" s="563"/>
      <c r="AE34" s="572"/>
      <c r="AF34" s="572"/>
      <c r="AG34" s="572"/>
      <c r="AH34" s="572"/>
      <c r="AI34" s="572"/>
      <c r="AJ34" s="588"/>
      <c r="AK34" s="563"/>
      <c r="AL34" s="572"/>
      <c r="AM34" s="572"/>
      <c r="AN34" s="572"/>
      <c r="AO34" s="572"/>
      <c r="AP34" s="572"/>
      <c r="AQ34" s="588"/>
      <c r="AR34" s="563"/>
      <c r="AS34" s="572"/>
      <c r="AT34" s="588"/>
      <c r="AU34" s="611">
        <f t="shared" si="1"/>
        <v>0</v>
      </c>
      <c r="AV34" s="619"/>
      <c r="AW34" s="623">
        <f t="shared" si="2"/>
        <v>0</v>
      </c>
      <c r="AX34" s="626"/>
      <c r="AY34" s="632"/>
      <c r="AZ34" s="637"/>
      <c r="BA34" s="637"/>
      <c r="BB34" s="637"/>
      <c r="BC34" s="637"/>
      <c r="BD34" s="642"/>
    </row>
    <row r="35" spans="2:56" ht="39.950000000000003" customHeight="1">
      <c r="B35" s="471">
        <f t="shared" si="3"/>
        <v>22</v>
      </c>
      <c r="C35" s="480"/>
      <c r="D35" s="494"/>
      <c r="E35" s="504"/>
      <c r="F35" s="509"/>
      <c r="G35" s="514"/>
      <c r="H35" s="518"/>
      <c r="I35" s="518"/>
      <c r="J35" s="518"/>
      <c r="K35" s="534"/>
      <c r="L35" s="541"/>
      <c r="M35" s="545"/>
      <c r="N35" s="545"/>
      <c r="O35" s="554"/>
      <c r="P35" s="563"/>
      <c r="Q35" s="572"/>
      <c r="R35" s="572"/>
      <c r="S35" s="572"/>
      <c r="T35" s="572"/>
      <c r="U35" s="572"/>
      <c r="V35" s="588"/>
      <c r="W35" s="563"/>
      <c r="X35" s="572"/>
      <c r="Y35" s="572"/>
      <c r="Z35" s="572"/>
      <c r="AA35" s="572"/>
      <c r="AB35" s="572"/>
      <c r="AC35" s="588"/>
      <c r="AD35" s="563"/>
      <c r="AE35" s="572"/>
      <c r="AF35" s="572"/>
      <c r="AG35" s="572"/>
      <c r="AH35" s="572"/>
      <c r="AI35" s="572"/>
      <c r="AJ35" s="588"/>
      <c r="AK35" s="563"/>
      <c r="AL35" s="572"/>
      <c r="AM35" s="572"/>
      <c r="AN35" s="572"/>
      <c r="AO35" s="572"/>
      <c r="AP35" s="572"/>
      <c r="AQ35" s="588"/>
      <c r="AR35" s="563"/>
      <c r="AS35" s="572"/>
      <c r="AT35" s="588"/>
      <c r="AU35" s="611">
        <f t="shared" si="1"/>
        <v>0</v>
      </c>
      <c r="AV35" s="619"/>
      <c r="AW35" s="623">
        <f t="shared" si="2"/>
        <v>0</v>
      </c>
      <c r="AX35" s="626"/>
      <c r="AY35" s="632"/>
      <c r="AZ35" s="637"/>
      <c r="BA35" s="637"/>
      <c r="BB35" s="637"/>
      <c r="BC35" s="637"/>
      <c r="BD35" s="642"/>
    </row>
    <row r="36" spans="2:56" ht="39.950000000000003" customHeight="1">
      <c r="B36" s="471">
        <f t="shared" si="3"/>
        <v>23</v>
      </c>
      <c r="C36" s="480"/>
      <c r="D36" s="494"/>
      <c r="E36" s="504"/>
      <c r="F36" s="509"/>
      <c r="G36" s="514"/>
      <c r="H36" s="518"/>
      <c r="I36" s="518"/>
      <c r="J36" s="518"/>
      <c r="K36" s="534"/>
      <c r="L36" s="541"/>
      <c r="M36" s="545"/>
      <c r="N36" s="545"/>
      <c r="O36" s="554"/>
      <c r="P36" s="563"/>
      <c r="Q36" s="572"/>
      <c r="R36" s="572"/>
      <c r="S36" s="572"/>
      <c r="T36" s="572"/>
      <c r="U36" s="572"/>
      <c r="V36" s="588"/>
      <c r="W36" s="563"/>
      <c r="X36" s="572"/>
      <c r="Y36" s="572"/>
      <c r="Z36" s="572"/>
      <c r="AA36" s="572"/>
      <c r="AB36" s="572"/>
      <c r="AC36" s="588"/>
      <c r="AD36" s="563"/>
      <c r="AE36" s="572"/>
      <c r="AF36" s="572"/>
      <c r="AG36" s="572"/>
      <c r="AH36" s="572"/>
      <c r="AI36" s="572"/>
      <c r="AJ36" s="588"/>
      <c r="AK36" s="563"/>
      <c r="AL36" s="572"/>
      <c r="AM36" s="572"/>
      <c r="AN36" s="572"/>
      <c r="AO36" s="572"/>
      <c r="AP36" s="572"/>
      <c r="AQ36" s="588"/>
      <c r="AR36" s="563"/>
      <c r="AS36" s="572"/>
      <c r="AT36" s="588"/>
      <c r="AU36" s="611">
        <f t="shared" si="1"/>
        <v>0</v>
      </c>
      <c r="AV36" s="619"/>
      <c r="AW36" s="623">
        <f t="shared" si="2"/>
        <v>0</v>
      </c>
      <c r="AX36" s="626"/>
      <c r="AY36" s="632"/>
      <c r="AZ36" s="637"/>
      <c r="BA36" s="637"/>
      <c r="BB36" s="637"/>
      <c r="BC36" s="637"/>
      <c r="BD36" s="642"/>
    </row>
    <row r="37" spans="2:56" ht="39.950000000000003" customHeight="1">
      <c r="B37" s="471">
        <f t="shared" si="3"/>
        <v>24</v>
      </c>
      <c r="C37" s="480"/>
      <c r="D37" s="494"/>
      <c r="E37" s="504"/>
      <c r="F37" s="509"/>
      <c r="G37" s="514"/>
      <c r="H37" s="518"/>
      <c r="I37" s="518"/>
      <c r="J37" s="518"/>
      <c r="K37" s="534"/>
      <c r="L37" s="541"/>
      <c r="M37" s="545"/>
      <c r="N37" s="545"/>
      <c r="O37" s="554"/>
      <c r="P37" s="563"/>
      <c r="Q37" s="572"/>
      <c r="R37" s="572"/>
      <c r="S37" s="572"/>
      <c r="T37" s="572"/>
      <c r="U37" s="572"/>
      <c r="V37" s="588"/>
      <c r="W37" s="563"/>
      <c r="X37" s="572"/>
      <c r="Y37" s="572"/>
      <c r="Z37" s="572"/>
      <c r="AA37" s="572"/>
      <c r="AB37" s="572"/>
      <c r="AC37" s="588"/>
      <c r="AD37" s="563"/>
      <c r="AE37" s="572"/>
      <c r="AF37" s="572"/>
      <c r="AG37" s="572"/>
      <c r="AH37" s="572"/>
      <c r="AI37" s="572"/>
      <c r="AJ37" s="588"/>
      <c r="AK37" s="563"/>
      <c r="AL37" s="572"/>
      <c r="AM37" s="572"/>
      <c r="AN37" s="572"/>
      <c r="AO37" s="572"/>
      <c r="AP37" s="572"/>
      <c r="AQ37" s="588"/>
      <c r="AR37" s="563"/>
      <c r="AS37" s="572"/>
      <c r="AT37" s="588"/>
      <c r="AU37" s="611">
        <f t="shared" si="1"/>
        <v>0</v>
      </c>
      <c r="AV37" s="619"/>
      <c r="AW37" s="623">
        <f t="shared" si="2"/>
        <v>0</v>
      </c>
      <c r="AX37" s="626"/>
      <c r="AY37" s="632"/>
      <c r="AZ37" s="637"/>
      <c r="BA37" s="637"/>
      <c r="BB37" s="637"/>
      <c r="BC37" s="637"/>
      <c r="BD37" s="642"/>
    </row>
    <row r="38" spans="2:56" ht="39.950000000000003" customHeight="1">
      <c r="B38" s="471">
        <f t="shared" si="3"/>
        <v>25</v>
      </c>
      <c r="C38" s="480"/>
      <c r="D38" s="494"/>
      <c r="E38" s="504"/>
      <c r="F38" s="509"/>
      <c r="G38" s="514"/>
      <c r="H38" s="518"/>
      <c r="I38" s="518"/>
      <c r="J38" s="518"/>
      <c r="K38" s="534"/>
      <c r="L38" s="541"/>
      <c r="M38" s="545"/>
      <c r="N38" s="545"/>
      <c r="O38" s="554"/>
      <c r="P38" s="563"/>
      <c r="Q38" s="572"/>
      <c r="R38" s="572"/>
      <c r="S38" s="572"/>
      <c r="T38" s="572"/>
      <c r="U38" s="572"/>
      <c r="V38" s="588"/>
      <c r="W38" s="563"/>
      <c r="X38" s="572"/>
      <c r="Y38" s="572"/>
      <c r="Z38" s="572"/>
      <c r="AA38" s="572"/>
      <c r="AB38" s="572"/>
      <c r="AC38" s="588"/>
      <c r="AD38" s="563"/>
      <c r="AE38" s="572"/>
      <c r="AF38" s="572"/>
      <c r="AG38" s="572"/>
      <c r="AH38" s="572"/>
      <c r="AI38" s="572"/>
      <c r="AJ38" s="588"/>
      <c r="AK38" s="563"/>
      <c r="AL38" s="572"/>
      <c r="AM38" s="572"/>
      <c r="AN38" s="572"/>
      <c r="AO38" s="572"/>
      <c r="AP38" s="572"/>
      <c r="AQ38" s="588"/>
      <c r="AR38" s="563"/>
      <c r="AS38" s="572"/>
      <c r="AT38" s="588"/>
      <c r="AU38" s="611">
        <f t="shared" si="1"/>
        <v>0</v>
      </c>
      <c r="AV38" s="619"/>
      <c r="AW38" s="623">
        <f t="shared" si="2"/>
        <v>0</v>
      </c>
      <c r="AX38" s="626"/>
      <c r="AY38" s="632"/>
      <c r="AZ38" s="637"/>
      <c r="BA38" s="637"/>
      <c r="BB38" s="637"/>
      <c r="BC38" s="637"/>
      <c r="BD38" s="642"/>
    </row>
    <row r="39" spans="2:56" ht="39.950000000000003" customHeight="1">
      <c r="B39" s="471">
        <f t="shared" si="3"/>
        <v>26</v>
      </c>
      <c r="C39" s="480"/>
      <c r="D39" s="494"/>
      <c r="E39" s="504"/>
      <c r="F39" s="509"/>
      <c r="G39" s="514"/>
      <c r="H39" s="518"/>
      <c r="I39" s="518"/>
      <c r="J39" s="518"/>
      <c r="K39" s="534"/>
      <c r="L39" s="541"/>
      <c r="M39" s="545"/>
      <c r="N39" s="545"/>
      <c r="O39" s="554"/>
      <c r="P39" s="563"/>
      <c r="Q39" s="572"/>
      <c r="R39" s="572"/>
      <c r="S39" s="572"/>
      <c r="T39" s="572"/>
      <c r="U39" s="572"/>
      <c r="V39" s="588"/>
      <c r="W39" s="563"/>
      <c r="X39" s="572"/>
      <c r="Y39" s="572"/>
      <c r="Z39" s="572"/>
      <c r="AA39" s="572"/>
      <c r="AB39" s="572"/>
      <c r="AC39" s="588"/>
      <c r="AD39" s="563"/>
      <c r="AE39" s="572"/>
      <c r="AF39" s="572"/>
      <c r="AG39" s="572"/>
      <c r="AH39" s="572"/>
      <c r="AI39" s="572"/>
      <c r="AJ39" s="588"/>
      <c r="AK39" s="563"/>
      <c r="AL39" s="572"/>
      <c r="AM39" s="572"/>
      <c r="AN39" s="572"/>
      <c r="AO39" s="572"/>
      <c r="AP39" s="572"/>
      <c r="AQ39" s="588"/>
      <c r="AR39" s="563"/>
      <c r="AS39" s="572"/>
      <c r="AT39" s="588"/>
      <c r="AU39" s="611">
        <f t="shared" si="1"/>
        <v>0</v>
      </c>
      <c r="AV39" s="619"/>
      <c r="AW39" s="623">
        <f t="shared" si="2"/>
        <v>0</v>
      </c>
      <c r="AX39" s="626"/>
      <c r="AY39" s="632"/>
      <c r="AZ39" s="637"/>
      <c r="BA39" s="637"/>
      <c r="BB39" s="637"/>
      <c r="BC39" s="637"/>
      <c r="BD39" s="642"/>
    </row>
    <row r="40" spans="2:56" ht="39.950000000000003" customHeight="1">
      <c r="B40" s="471">
        <f t="shared" si="3"/>
        <v>27</v>
      </c>
      <c r="C40" s="480"/>
      <c r="D40" s="494"/>
      <c r="E40" s="504"/>
      <c r="F40" s="509"/>
      <c r="G40" s="514"/>
      <c r="H40" s="518"/>
      <c r="I40" s="518"/>
      <c r="J40" s="518"/>
      <c r="K40" s="534"/>
      <c r="L40" s="541"/>
      <c r="M40" s="545"/>
      <c r="N40" s="545"/>
      <c r="O40" s="554"/>
      <c r="P40" s="563"/>
      <c r="Q40" s="572"/>
      <c r="R40" s="572"/>
      <c r="S40" s="572"/>
      <c r="T40" s="572"/>
      <c r="U40" s="572"/>
      <c r="V40" s="588"/>
      <c r="W40" s="563"/>
      <c r="X40" s="572"/>
      <c r="Y40" s="572"/>
      <c r="Z40" s="572"/>
      <c r="AA40" s="572"/>
      <c r="AB40" s="572"/>
      <c r="AC40" s="588"/>
      <c r="AD40" s="563"/>
      <c r="AE40" s="572"/>
      <c r="AF40" s="572"/>
      <c r="AG40" s="572"/>
      <c r="AH40" s="572"/>
      <c r="AI40" s="572"/>
      <c r="AJ40" s="588"/>
      <c r="AK40" s="563"/>
      <c r="AL40" s="572"/>
      <c r="AM40" s="572"/>
      <c r="AN40" s="572"/>
      <c r="AO40" s="572"/>
      <c r="AP40" s="572"/>
      <c r="AQ40" s="588"/>
      <c r="AR40" s="563"/>
      <c r="AS40" s="572"/>
      <c r="AT40" s="588"/>
      <c r="AU40" s="611">
        <f t="shared" si="1"/>
        <v>0</v>
      </c>
      <c r="AV40" s="619"/>
      <c r="AW40" s="623">
        <f t="shared" si="2"/>
        <v>0</v>
      </c>
      <c r="AX40" s="626"/>
      <c r="AY40" s="632"/>
      <c r="AZ40" s="637"/>
      <c r="BA40" s="637"/>
      <c r="BB40" s="637"/>
      <c r="BC40" s="637"/>
      <c r="BD40" s="642"/>
    </row>
    <row r="41" spans="2:56" ht="39.950000000000003" customHeight="1">
      <c r="B41" s="471">
        <f t="shared" si="3"/>
        <v>28</v>
      </c>
      <c r="C41" s="480"/>
      <c r="D41" s="494"/>
      <c r="E41" s="504"/>
      <c r="F41" s="509"/>
      <c r="G41" s="514"/>
      <c r="H41" s="518"/>
      <c r="I41" s="518"/>
      <c r="J41" s="518"/>
      <c r="K41" s="534"/>
      <c r="L41" s="541"/>
      <c r="M41" s="545"/>
      <c r="N41" s="545"/>
      <c r="O41" s="554"/>
      <c r="P41" s="646"/>
      <c r="Q41" s="647"/>
      <c r="R41" s="647"/>
      <c r="S41" s="647"/>
      <c r="T41" s="647"/>
      <c r="U41" s="647"/>
      <c r="V41" s="648"/>
      <c r="W41" s="646"/>
      <c r="X41" s="647"/>
      <c r="Y41" s="647"/>
      <c r="Z41" s="647"/>
      <c r="AA41" s="647"/>
      <c r="AB41" s="647"/>
      <c r="AC41" s="648"/>
      <c r="AD41" s="646"/>
      <c r="AE41" s="647"/>
      <c r="AF41" s="647"/>
      <c r="AG41" s="647"/>
      <c r="AH41" s="647"/>
      <c r="AI41" s="647"/>
      <c r="AJ41" s="648"/>
      <c r="AK41" s="646"/>
      <c r="AL41" s="647"/>
      <c r="AM41" s="647"/>
      <c r="AN41" s="647"/>
      <c r="AO41" s="647"/>
      <c r="AP41" s="647"/>
      <c r="AQ41" s="648"/>
      <c r="AR41" s="646"/>
      <c r="AS41" s="647"/>
      <c r="AT41" s="648"/>
      <c r="AU41" s="611">
        <f t="shared" si="1"/>
        <v>0</v>
      </c>
      <c r="AV41" s="619"/>
      <c r="AW41" s="623">
        <f t="shared" si="2"/>
        <v>0</v>
      </c>
      <c r="AX41" s="626"/>
      <c r="AY41" s="632"/>
      <c r="AZ41" s="637"/>
      <c r="BA41" s="637"/>
      <c r="BB41" s="637"/>
      <c r="BC41" s="637"/>
      <c r="BD41" s="642"/>
    </row>
    <row r="42" spans="2:56" ht="39.950000000000003" customHeight="1">
      <c r="B42" s="471">
        <f t="shared" si="3"/>
        <v>29</v>
      </c>
      <c r="C42" s="480"/>
      <c r="D42" s="494"/>
      <c r="E42" s="504"/>
      <c r="F42" s="509"/>
      <c r="G42" s="514"/>
      <c r="H42" s="518"/>
      <c r="I42" s="518"/>
      <c r="J42" s="518"/>
      <c r="K42" s="534"/>
      <c r="L42" s="541"/>
      <c r="M42" s="545"/>
      <c r="N42" s="545"/>
      <c r="O42" s="554"/>
      <c r="P42" s="563"/>
      <c r="Q42" s="572"/>
      <c r="R42" s="572"/>
      <c r="S42" s="572"/>
      <c r="T42" s="572"/>
      <c r="U42" s="572"/>
      <c r="V42" s="588"/>
      <c r="W42" s="563"/>
      <c r="X42" s="572"/>
      <c r="Y42" s="572"/>
      <c r="Z42" s="572"/>
      <c r="AA42" s="572"/>
      <c r="AB42" s="572"/>
      <c r="AC42" s="588"/>
      <c r="AD42" s="563"/>
      <c r="AE42" s="572"/>
      <c r="AF42" s="572"/>
      <c r="AG42" s="572"/>
      <c r="AH42" s="572"/>
      <c r="AI42" s="572"/>
      <c r="AJ42" s="588"/>
      <c r="AK42" s="563"/>
      <c r="AL42" s="572"/>
      <c r="AM42" s="572"/>
      <c r="AN42" s="572"/>
      <c r="AO42" s="572"/>
      <c r="AP42" s="572"/>
      <c r="AQ42" s="588"/>
      <c r="AR42" s="563"/>
      <c r="AS42" s="572"/>
      <c r="AT42" s="588"/>
      <c r="AU42" s="611">
        <f t="shared" si="1"/>
        <v>0</v>
      </c>
      <c r="AV42" s="619"/>
      <c r="AW42" s="623">
        <f t="shared" si="2"/>
        <v>0</v>
      </c>
      <c r="AX42" s="626"/>
      <c r="AY42" s="632"/>
      <c r="AZ42" s="637"/>
      <c r="BA42" s="637"/>
      <c r="BB42" s="637"/>
      <c r="BC42" s="637"/>
      <c r="BD42" s="642"/>
    </row>
    <row r="43" spans="2:56" ht="39.950000000000003" customHeight="1">
      <c r="B43" s="471">
        <f t="shared" si="3"/>
        <v>30</v>
      </c>
      <c r="C43" s="480"/>
      <c r="D43" s="494"/>
      <c r="E43" s="504"/>
      <c r="F43" s="509"/>
      <c r="G43" s="514"/>
      <c r="H43" s="518"/>
      <c r="I43" s="518"/>
      <c r="J43" s="518"/>
      <c r="K43" s="534"/>
      <c r="L43" s="541"/>
      <c r="M43" s="545"/>
      <c r="N43" s="545"/>
      <c r="O43" s="554"/>
      <c r="P43" s="563"/>
      <c r="Q43" s="572"/>
      <c r="R43" s="572"/>
      <c r="S43" s="572"/>
      <c r="T43" s="572"/>
      <c r="U43" s="572"/>
      <c r="V43" s="588"/>
      <c r="W43" s="563"/>
      <c r="X43" s="572"/>
      <c r="Y43" s="572"/>
      <c r="Z43" s="572"/>
      <c r="AA43" s="572"/>
      <c r="AB43" s="572"/>
      <c r="AC43" s="588"/>
      <c r="AD43" s="563"/>
      <c r="AE43" s="572"/>
      <c r="AF43" s="572"/>
      <c r="AG43" s="572"/>
      <c r="AH43" s="572"/>
      <c r="AI43" s="572"/>
      <c r="AJ43" s="588"/>
      <c r="AK43" s="563"/>
      <c r="AL43" s="572"/>
      <c r="AM43" s="572"/>
      <c r="AN43" s="572"/>
      <c r="AO43" s="572"/>
      <c r="AP43" s="572"/>
      <c r="AQ43" s="588"/>
      <c r="AR43" s="563"/>
      <c r="AS43" s="572"/>
      <c r="AT43" s="588"/>
      <c r="AU43" s="611">
        <f t="shared" si="1"/>
        <v>0</v>
      </c>
      <c r="AV43" s="619"/>
      <c r="AW43" s="623">
        <f t="shared" si="2"/>
        <v>0</v>
      </c>
      <c r="AX43" s="626"/>
      <c r="AY43" s="632"/>
      <c r="AZ43" s="637"/>
      <c r="BA43" s="637"/>
      <c r="BB43" s="637"/>
      <c r="BC43" s="637"/>
      <c r="BD43" s="642"/>
    </row>
    <row r="44" spans="2:56" ht="39.950000000000003" customHeight="1">
      <c r="B44" s="471">
        <f t="shared" si="3"/>
        <v>31</v>
      </c>
      <c r="C44" s="480"/>
      <c r="D44" s="494"/>
      <c r="E44" s="504"/>
      <c r="F44" s="509"/>
      <c r="G44" s="514"/>
      <c r="H44" s="518"/>
      <c r="I44" s="518"/>
      <c r="J44" s="518"/>
      <c r="K44" s="534"/>
      <c r="L44" s="541"/>
      <c r="M44" s="545"/>
      <c r="N44" s="545"/>
      <c r="O44" s="554"/>
      <c r="P44" s="563"/>
      <c r="Q44" s="572"/>
      <c r="R44" s="572"/>
      <c r="S44" s="572"/>
      <c r="T44" s="572"/>
      <c r="U44" s="572"/>
      <c r="V44" s="588"/>
      <c r="W44" s="563"/>
      <c r="X44" s="572"/>
      <c r="Y44" s="572"/>
      <c r="Z44" s="572"/>
      <c r="AA44" s="572"/>
      <c r="AB44" s="572"/>
      <c r="AC44" s="588"/>
      <c r="AD44" s="563"/>
      <c r="AE44" s="572"/>
      <c r="AF44" s="572"/>
      <c r="AG44" s="572"/>
      <c r="AH44" s="572"/>
      <c r="AI44" s="572"/>
      <c r="AJ44" s="588"/>
      <c r="AK44" s="563"/>
      <c r="AL44" s="572"/>
      <c r="AM44" s="572"/>
      <c r="AN44" s="572"/>
      <c r="AO44" s="572"/>
      <c r="AP44" s="572"/>
      <c r="AQ44" s="588"/>
      <c r="AR44" s="563"/>
      <c r="AS44" s="572"/>
      <c r="AT44" s="588"/>
      <c r="AU44" s="611">
        <f t="shared" si="1"/>
        <v>0</v>
      </c>
      <c r="AV44" s="619"/>
      <c r="AW44" s="623">
        <f t="shared" si="2"/>
        <v>0</v>
      </c>
      <c r="AX44" s="626"/>
      <c r="AY44" s="632"/>
      <c r="AZ44" s="637"/>
      <c r="BA44" s="637"/>
      <c r="BB44" s="637"/>
      <c r="BC44" s="637"/>
      <c r="BD44" s="642"/>
    </row>
    <row r="45" spans="2:56" ht="39.950000000000003" customHeight="1">
      <c r="B45" s="471">
        <f t="shared" si="3"/>
        <v>32</v>
      </c>
      <c r="C45" s="480"/>
      <c r="D45" s="494"/>
      <c r="E45" s="504"/>
      <c r="F45" s="509"/>
      <c r="G45" s="514"/>
      <c r="H45" s="518"/>
      <c r="I45" s="518"/>
      <c r="J45" s="518"/>
      <c r="K45" s="534"/>
      <c r="L45" s="541"/>
      <c r="M45" s="545"/>
      <c r="N45" s="545"/>
      <c r="O45" s="554"/>
      <c r="P45" s="563"/>
      <c r="Q45" s="572"/>
      <c r="R45" s="572"/>
      <c r="S45" s="572"/>
      <c r="T45" s="572"/>
      <c r="U45" s="572"/>
      <c r="V45" s="588"/>
      <c r="W45" s="563"/>
      <c r="X45" s="572"/>
      <c r="Y45" s="572"/>
      <c r="Z45" s="572"/>
      <c r="AA45" s="572"/>
      <c r="AB45" s="572"/>
      <c r="AC45" s="588"/>
      <c r="AD45" s="563"/>
      <c r="AE45" s="572"/>
      <c r="AF45" s="572"/>
      <c r="AG45" s="572"/>
      <c r="AH45" s="572"/>
      <c r="AI45" s="572"/>
      <c r="AJ45" s="588"/>
      <c r="AK45" s="563"/>
      <c r="AL45" s="572"/>
      <c r="AM45" s="572"/>
      <c r="AN45" s="572"/>
      <c r="AO45" s="572"/>
      <c r="AP45" s="572"/>
      <c r="AQ45" s="588"/>
      <c r="AR45" s="563"/>
      <c r="AS45" s="572"/>
      <c r="AT45" s="588"/>
      <c r="AU45" s="611">
        <f t="shared" si="1"/>
        <v>0</v>
      </c>
      <c r="AV45" s="619"/>
      <c r="AW45" s="623">
        <f t="shared" si="2"/>
        <v>0</v>
      </c>
      <c r="AX45" s="626"/>
      <c r="AY45" s="632"/>
      <c r="AZ45" s="637"/>
      <c r="BA45" s="637"/>
      <c r="BB45" s="637"/>
      <c r="BC45" s="637"/>
      <c r="BD45" s="642"/>
    </row>
    <row r="46" spans="2:56" ht="39.950000000000003" customHeight="1">
      <c r="B46" s="471">
        <f t="shared" si="3"/>
        <v>33</v>
      </c>
      <c r="C46" s="480"/>
      <c r="D46" s="494"/>
      <c r="E46" s="504"/>
      <c r="F46" s="509"/>
      <c r="G46" s="514"/>
      <c r="H46" s="518"/>
      <c r="I46" s="518"/>
      <c r="J46" s="518"/>
      <c r="K46" s="534"/>
      <c r="L46" s="541"/>
      <c r="M46" s="545"/>
      <c r="N46" s="545"/>
      <c r="O46" s="554"/>
      <c r="P46" s="563"/>
      <c r="Q46" s="572"/>
      <c r="R46" s="572"/>
      <c r="S46" s="572"/>
      <c r="T46" s="572"/>
      <c r="U46" s="572"/>
      <c r="V46" s="588"/>
      <c r="W46" s="563"/>
      <c r="X46" s="572"/>
      <c r="Y46" s="572"/>
      <c r="Z46" s="572"/>
      <c r="AA46" s="572"/>
      <c r="AB46" s="572"/>
      <c r="AC46" s="588"/>
      <c r="AD46" s="563"/>
      <c r="AE46" s="572"/>
      <c r="AF46" s="572"/>
      <c r="AG46" s="572"/>
      <c r="AH46" s="572"/>
      <c r="AI46" s="572"/>
      <c r="AJ46" s="588"/>
      <c r="AK46" s="563"/>
      <c r="AL46" s="572"/>
      <c r="AM46" s="572"/>
      <c r="AN46" s="572"/>
      <c r="AO46" s="572"/>
      <c r="AP46" s="572"/>
      <c r="AQ46" s="588"/>
      <c r="AR46" s="563"/>
      <c r="AS46" s="572"/>
      <c r="AT46" s="588"/>
      <c r="AU46" s="611">
        <f t="shared" si="1"/>
        <v>0</v>
      </c>
      <c r="AV46" s="619"/>
      <c r="AW46" s="623">
        <f t="shared" si="2"/>
        <v>0</v>
      </c>
      <c r="AX46" s="626"/>
      <c r="AY46" s="632"/>
      <c r="AZ46" s="637"/>
      <c r="BA46" s="637"/>
      <c r="BB46" s="637"/>
      <c r="BC46" s="637"/>
      <c r="BD46" s="642"/>
    </row>
    <row r="47" spans="2:56" ht="39.950000000000003" customHeight="1">
      <c r="B47" s="471">
        <f t="shared" si="3"/>
        <v>34</v>
      </c>
      <c r="C47" s="480"/>
      <c r="D47" s="494"/>
      <c r="E47" s="504"/>
      <c r="F47" s="509"/>
      <c r="G47" s="514"/>
      <c r="H47" s="518"/>
      <c r="I47" s="518"/>
      <c r="J47" s="518"/>
      <c r="K47" s="534"/>
      <c r="L47" s="541"/>
      <c r="M47" s="545"/>
      <c r="N47" s="545"/>
      <c r="O47" s="554"/>
      <c r="P47" s="563"/>
      <c r="Q47" s="572"/>
      <c r="R47" s="572"/>
      <c r="S47" s="572"/>
      <c r="T47" s="572"/>
      <c r="U47" s="572"/>
      <c r="V47" s="588"/>
      <c r="W47" s="563"/>
      <c r="X47" s="572"/>
      <c r="Y47" s="572"/>
      <c r="Z47" s="572"/>
      <c r="AA47" s="572"/>
      <c r="AB47" s="572"/>
      <c r="AC47" s="588"/>
      <c r="AD47" s="563"/>
      <c r="AE47" s="572"/>
      <c r="AF47" s="572"/>
      <c r="AG47" s="572"/>
      <c r="AH47" s="572"/>
      <c r="AI47" s="572"/>
      <c r="AJ47" s="588"/>
      <c r="AK47" s="563"/>
      <c r="AL47" s="572"/>
      <c r="AM47" s="572"/>
      <c r="AN47" s="572"/>
      <c r="AO47" s="572"/>
      <c r="AP47" s="572"/>
      <c r="AQ47" s="588"/>
      <c r="AR47" s="563"/>
      <c r="AS47" s="572"/>
      <c r="AT47" s="588"/>
      <c r="AU47" s="611">
        <f t="shared" si="1"/>
        <v>0</v>
      </c>
      <c r="AV47" s="619"/>
      <c r="AW47" s="623">
        <f t="shared" si="2"/>
        <v>0</v>
      </c>
      <c r="AX47" s="626"/>
      <c r="AY47" s="632"/>
      <c r="AZ47" s="637"/>
      <c r="BA47" s="637"/>
      <c r="BB47" s="637"/>
      <c r="BC47" s="637"/>
      <c r="BD47" s="642"/>
    </row>
    <row r="48" spans="2:56" ht="39.950000000000003" customHeight="1">
      <c r="B48" s="471">
        <f t="shared" si="3"/>
        <v>35</v>
      </c>
      <c r="C48" s="480"/>
      <c r="D48" s="494"/>
      <c r="E48" s="504"/>
      <c r="F48" s="509"/>
      <c r="G48" s="514"/>
      <c r="H48" s="518"/>
      <c r="I48" s="518"/>
      <c r="J48" s="518"/>
      <c r="K48" s="534"/>
      <c r="L48" s="541"/>
      <c r="M48" s="545"/>
      <c r="N48" s="545"/>
      <c r="O48" s="554"/>
      <c r="P48" s="563"/>
      <c r="Q48" s="572"/>
      <c r="R48" s="572"/>
      <c r="S48" s="572"/>
      <c r="T48" s="572"/>
      <c r="U48" s="572"/>
      <c r="V48" s="588"/>
      <c r="W48" s="563"/>
      <c r="X48" s="572"/>
      <c r="Y48" s="572"/>
      <c r="Z48" s="572"/>
      <c r="AA48" s="572"/>
      <c r="AB48" s="572"/>
      <c r="AC48" s="588"/>
      <c r="AD48" s="563"/>
      <c r="AE48" s="572"/>
      <c r="AF48" s="572"/>
      <c r="AG48" s="572"/>
      <c r="AH48" s="572"/>
      <c r="AI48" s="572"/>
      <c r="AJ48" s="588"/>
      <c r="AK48" s="563"/>
      <c r="AL48" s="572"/>
      <c r="AM48" s="572"/>
      <c r="AN48" s="572"/>
      <c r="AO48" s="572"/>
      <c r="AP48" s="572"/>
      <c r="AQ48" s="588"/>
      <c r="AR48" s="563"/>
      <c r="AS48" s="572"/>
      <c r="AT48" s="588"/>
      <c r="AU48" s="611">
        <f t="shared" si="1"/>
        <v>0</v>
      </c>
      <c r="AV48" s="619"/>
      <c r="AW48" s="623">
        <f t="shared" si="2"/>
        <v>0</v>
      </c>
      <c r="AX48" s="626"/>
      <c r="AY48" s="632"/>
      <c r="AZ48" s="637"/>
      <c r="BA48" s="637"/>
      <c r="BB48" s="637"/>
      <c r="BC48" s="637"/>
      <c r="BD48" s="642"/>
    </row>
    <row r="49" spans="2:56" ht="39.950000000000003" customHeight="1">
      <c r="B49" s="471">
        <f t="shared" si="3"/>
        <v>36</v>
      </c>
      <c r="C49" s="480"/>
      <c r="D49" s="494"/>
      <c r="E49" s="504"/>
      <c r="F49" s="509"/>
      <c r="G49" s="514"/>
      <c r="H49" s="518"/>
      <c r="I49" s="518"/>
      <c r="J49" s="518"/>
      <c r="K49" s="534"/>
      <c r="L49" s="541"/>
      <c r="M49" s="545"/>
      <c r="N49" s="545"/>
      <c r="O49" s="554"/>
      <c r="P49" s="563"/>
      <c r="Q49" s="572"/>
      <c r="R49" s="572"/>
      <c r="S49" s="572"/>
      <c r="T49" s="572"/>
      <c r="U49" s="572"/>
      <c r="V49" s="588"/>
      <c r="W49" s="563"/>
      <c r="X49" s="572"/>
      <c r="Y49" s="572"/>
      <c r="Z49" s="572"/>
      <c r="AA49" s="572"/>
      <c r="AB49" s="572"/>
      <c r="AC49" s="588"/>
      <c r="AD49" s="563"/>
      <c r="AE49" s="572"/>
      <c r="AF49" s="572"/>
      <c r="AG49" s="572"/>
      <c r="AH49" s="572"/>
      <c r="AI49" s="572"/>
      <c r="AJ49" s="588"/>
      <c r="AK49" s="563"/>
      <c r="AL49" s="572"/>
      <c r="AM49" s="572"/>
      <c r="AN49" s="572"/>
      <c r="AO49" s="572"/>
      <c r="AP49" s="572"/>
      <c r="AQ49" s="588"/>
      <c r="AR49" s="563"/>
      <c r="AS49" s="572"/>
      <c r="AT49" s="588"/>
      <c r="AU49" s="611">
        <f t="shared" si="1"/>
        <v>0</v>
      </c>
      <c r="AV49" s="619"/>
      <c r="AW49" s="623">
        <f t="shared" si="2"/>
        <v>0</v>
      </c>
      <c r="AX49" s="626"/>
      <c r="AY49" s="632"/>
      <c r="AZ49" s="637"/>
      <c r="BA49" s="637"/>
      <c r="BB49" s="637"/>
      <c r="BC49" s="637"/>
      <c r="BD49" s="642"/>
    </row>
    <row r="50" spans="2:56" ht="39.950000000000003" customHeight="1">
      <c r="B50" s="471">
        <f t="shared" si="3"/>
        <v>37</v>
      </c>
      <c r="C50" s="480"/>
      <c r="D50" s="494"/>
      <c r="E50" s="504"/>
      <c r="F50" s="509"/>
      <c r="G50" s="514"/>
      <c r="H50" s="518"/>
      <c r="I50" s="518"/>
      <c r="J50" s="518"/>
      <c r="K50" s="534"/>
      <c r="L50" s="541"/>
      <c r="M50" s="545"/>
      <c r="N50" s="545"/>
      <c r="O50" s="554"/>
      <c r="P50" s="563"/>
      <c r="Q50" s="572"/>
      <c r="R50" s="572"/>
      <c r="S50" s="572"/>
      <c r="T50" s="572"/>
      <c r="U50" s="572"/>
      <c r="V50" s="588"/>
      <c r="W50" s="563"/>
      <c r="X50" s="572"/>
      <c r="Y50" s="572"/>
      <c r="Z50" s="572"/>
      <c r="AA50" s="572"/>
      <c r="AB50" s="572"/>
      <c r="AC50" s="588"/>
      <c r="AD50" s="563"/>
      <c r="AE50" s="572"/>
      <c r="AF50" s="572"/>
      <c r="AG50" s="572"/>
      <c r="AH50" s="572"/>
      <c r="AI50" s="572"/>
      <c r="AJ50" s="588"/>
      <c r="AK50" s="563"/>
      <c r="AL50" s="572"/>
      <c r="AM50" s="572"/>
      <c r="AN50" s="572"/>
      <c r="AO50" s="572"/>
      <c r="AP50" s="572"/>
      <c r="AQ50" s="588"/>
      <c r="AR50" s="563"/>
      <c r="AS50" s="572"/>
      <c r="AT50" s="588"/>
      <c r="AU50" s="611">
        <f t="shared" si="1"/>
        <v>0</v>
      </c>
      <c r="AV50" s="619"/>
      <c r="AW50" s="623">
        <f t="shared" si="2"/>
        <v>0</v>
      </c>
      <c r="AX50" s="626"/>
      <c r="AY50" s="632"/>
      <c r="AZ50" s="637"/>
      <c r="BA50" s="637"/>
      <c r="BB50" s="637"/>
      <c r="BC50" s="637"/>
      <c r="BD50" s="642"/>
    </row>
    <row r="51" spans="2:56" ht="39.950000000000003" customHeight="1">
      <c r="B51" s="471">
        <f t="shared" si="3"/>
        <v>38</v>
      </c>
      <c r="C51" s="480"/>
      <c r="D51" s="494"/>
      <c r="E51" s="504"/>
      <c r="F51" s="509"/>
      <c r="G51" s="514"/>
      <c r="H51" s="518"/>
      <c r="I51" s="518"/>
      <c r="J51" s="518"/>
      <c r="K51" s="534"/>
      <c r="L51" s="541"/>
      <c r="M51" s="545"/>
      <c r="N51" s="545"/>
      <c r="O51" s="554"/>
      <c r="P51" s="563"/>
      <c r="Q51" s="572"/>
      <c r="R51" s="572"/>
      <c r="S51" s="572"/>
      <c r="T51" s="572"/>
      <c r="U51" s="572"/>
      <c r="V51" s="588"/>
      <c r="W51" s="563"/>
      <c r="X51" s="572"/>
      <c r="Y51" s="572"/>
      <c r="Z51" s="572"/>
      <c r="AA51" s="572"/>
      <c r="AB51" s="572"/>
      <c r="AC51" s="588"/>
      <c r="AD51" s="563"/>
      <c r="AE51" s="572"/>
      <c r="AF51" s="572"/>
      <c r="AG51" s="572"/>
      <c r="AH51" s="572"/>
      <c r="AI51" s="572"/>
      <c r="AJ51" s="588"/>
      <c r="AK51" s="563"/>
      <c r="AL51" s="572"/>
      <c r="AM51" s="572"/>
      <c r="AN51" s="572"/>
      <c r="AO51" s="572"/>
      <c r="AP51" s="572"/>
      <c r="AQ51" s="588"/>
      <c r="AR51" s="563"/>
      <c r="AS51" s="572"/>
      <c r="AT51" s="588"/>
      <c r="AU51" s="611">
        <f t="shared" si="1"/>
        <v>0</v>
      </c>
      <c r="AV51" s="619"/>
      <c r="AW51" s="623">
        <f t="shared" si="2"/>
        <v>0</v>
      </c>
      <c r="AX51" s="626"/>
      <c r="AY51" s="632"/>
      <c r="AZ51" s="637"/>
      <c r="BA51" s="637"/>
      <c r="BB51" s="637"/>
      <c r="BC51" s="637"/>
      <c r="BD51" s="642"/>
    </row>
    <row r="52" spans="2:56" ht="39.950000000000003" customHeight="1">
      <c r="B52" s="471">
        <f t="shared" si="3"/>
        <v>39</v>
      </c>
      <c r="C52" s="480"/>
      <c r="D52" s="494"/>
      <c r="E52" s="504"/>
      <c r="F52" s="509"/>
      <c r="G52" s="514"/>
      <c r="H52" s="518"/>
      <c r="I52" s="518"/>
      <c r="J52" s="518"/>
      <c r="K52" s="534"/>
      <c r="L52" s="541"/>
      <c r="M52" s="545"/>
      <c r="N52" s="545"/>
      <c r="O52" s="554"/>
      <c r="P52" s="563"/>
      <c r="Q52" s="572"/>
      <c r="R52" s="572"/>
      <c r="S52" s="572"/>
      <c r="T52" s="572"/>
      <c r="U52" s="572"/>
      <c r="V52" s="588"/>
      <c r="W52" s="563"/>
      <c r="X52" s="572"/>
      <c r="Y52" s="572"/>
      <c r="Z52" s="572"/>
      <c r="AA52" s="572"/>
      <c r="AB52" s="572"/>
      <c r="AC52" s="588"/>
      <c r="AD52" s="563"/>
      <c r="AE52" s="572"/>
      <c r="AF52" s="572"/>
      <c r="AG52" s="572"/>
      <c r="AH52" s="572"/>
      <c r="AI52" s="572"/>
      <c r="AJ52" s="588"/>
      <c r="AK52" s="563"/>
      <c r="AL52" s="572"/>
      <c r="AM52" s="572"/>
      <c r="AN52" s="572"/>
      <c r="AO52" s="572"/>
      <c r="AP52" s="572"/>
      <c r="AQ52" s="588"/>
      <c r="AR52" s="563"/>
      <c r="AS52" s="572"/>
      <c r="AT52" s="588"/>
      <c r="AU52" s="611">
        <f t="shared" si="1"/>
        <v>0</v>
      </c>
      <c r="AV52" s="619"/>
      <c r="AW52" s="623">
        <f t="shared" si="2"/>
        <v>0</v>
      </c>
      <c r="AX52" s="626"/>
      <c r="AY52" s="632"/>
      <c r="AZ52" s="637"/>
      <c r="BA52" s="637"/>
      <c r="BB52" s="637"/>
      <c r="BC52" s="637"/>
      <c r="BD52" s="642"/>
    </row>
    <row r="53" spans="2:56" ht="39.950000000000003" customHeight="1">
      <c r="B53" s="471">
        <f t="shared" si="3"/>
        <v>40</v>
      </c>
      <c r="C53" s="480"/>
      <c r="D53" s="494"/>
      <c r="E53" s="504"/>
      <c r="F53" s="509"/>
      <c r="G53" s="514"/>
      <c r="H53" s="518"/>
      <c r="I53" s="518"/>
      <c r="J53" s="518"/>
      <c r="K53" s="534"/>
      <c r="L53" s="541"/>
      <c r="M53" s="545"/>
      <c r="N53" s="545"/>
      <c r="O53" s="554"/>
      <c r="P53" s="563"/>
      <c r="Q53" s="572"/>
      <c r="R53" s="572"/>
      <c r="S53" s="572"/>
      <c r="T53" s="572"/>
      <c r="U53" s="572"/>
      <c r="V53" s="588"/>
      <c r="W53" s="563"/>
      <c r="X53" s="572"/>
      <c r="Y53" s="572"/>
      <c r="Z53" s="572"/>
      <c r="AA53" s="572"/>
      <c r="AB53" s="572"/>
      <c r="AC53" s="588"/>
      <c r="AD53" s="563"/>
      <c r="AE53" s="572"/>
      <c r="AF53" s="572"/>
      <c r="AG53" s="572"/>
      <c r="AH53" s="572"/>
      <c r="AI53" s="572"/>
      <c r="AJ53" s="588"/>
      <c r="AK53" s="563"/>
      <c r="AL53" s="572"/>
      <c r="AM53" s="572"/>
      <c r="AN53" s="572"/>
      <c r="AO53" s="572"/>
      <c r="AP53" s="572"/>
      <c r="AQ53" s="588"/>
      <c r="AR53" s="563"/>
      <c r="AS53" s="572"/>
      <c r="AT53" s="588"/>
      <c r="AU53" s="611">
        <f t="shared" si="1"/>
        <v>0</v>
      </c>
      <c r="AV53" s="619"/>
      <c r="AW53" s="623">
        <f t="shared" si="2"/>
        <v>0</v>
      </c>
      <c r="AX53" s="626"/>
      <c r="AY53" s="632"/>
      <c r="AZ53" s="637"/>
      <c r="BA53" s="637"/>
      <c r="BB53" s="637"/>
      <c r="BC53" s="637"/>
      <c r="BD53" s="642"/>
    </row>
    <row r="54" spans="2:56" ht="39.950000000000003" customHeight="1">
      <c r="B54" s="471">
        <f t="shared" si="3"/>
        <v>41</v>
      </c>
      <c r="C54" s="480"/>
      <c r="D54" s="494"/>
      <c r="E54" s="504"/>
      <c r="F54" s="509"/>
      <c r="G54" s="514"/>
      <c r="H54" s="518"/>
      <c r="I54" s="518"/>
      <c r="J54" s="518"/>
      <c r="K54" s="534"/>
      <c r="L54" s="541"/>
      <c r="M54" s="545"/>
      <c r="N54" s="545"/>
      <c r="O54" s="554"/>
      <c r="P54" s="563"/>
      <c r="Q54" s="572"/>
      <c r="R54" s="572"/>
      <c r="S54" s="572"/>
      <c r="T54" s="572"/>
      <c r="U54" s="572"/>
      <c r="V54" s="588"/>
      <c r="W54" s="563"/>
      <c r="X54" s="572"/>
      <c r="Y54" s="572"/>
      <c r="Z54" s="572"/>
      <c r="AA54" s="572"/>
      <c r="AB54" s="572"/>
      <c r="AC54" s="588"/>
      <c r="AD54" s="563"/>
      <c r="AE54" s="572"/>
      <c r="AF54" s="572"/>
      <c r="AG54" s="572"/>
      <c r="AH54" s="572"/>
      <c r="AI54" s="572"/>
      <c r="AJ54" s="588"/>
      <c r="AK54" s="563"/>
      <c r="AL54" s="572"/>
      <c r="AM54" s="572"/>
      <c r="AN54" s="572"/>
      <c r="AO54" s="572"/>
      <c r="AP54" s="572"/>
      <c r="AQ54" s="588"/>
      <c r="AR54" s="563"/>
      <c r="AS54" s="572"/>
      <c r="AT54" s="588"/>
      <c r="AU54" s="611">
        <f t="shared" si="1"/>
        <v>0</v>
      </c>
      <c r="AV54" s="619"/>
      <c r="AW54" s="623">
        <f t="shared" si="2"/>
        <v>0</v>
      </c>
      <c r="AX54" s="626"/>
      <c r="AY54" s="632"/>
      <c r="AZ54" s="637"/>
      <c r="BA54" s="637"/>
      <c r="BB54" s="637"/>
      <c r="BC54" s="637"/>
      <c r="BD54" s="642"/>
    </row>
    <row r="55" spans="2:56" ht="39.950000000000003" customHeight="1">
      <c r="B55" s="471">
        <f t="shared" si="3"/>
        <v>42</v>
      </c>
      <c r="C55" s="480"/>
      <c r="D55" s="494"/>
      <c r="E55" s="504"/>
      <c r="F55" s="509"/>
      <c r="G55" s="514"/>
      <c r="H55" s="518"/>
      <c r="I55" s="518"/>
      <c r="J55" s="518"/>
      <c r="K55" s="534"/>
      <c r="L55" s="541"/>
      <c r="M55" s="545"/>
      <c r="N55" s="545"/>
      <c r="O55" s="554"/>
      <c r="P55" s="563"/>
      <c r="Q55" s="572"/>
      <c r="R55" s="572"/>
      <c r="S55" s="572"/>
      <c r="T55" s="572"/>
      <c r="U55" s="572"/>
      <c r="V55" s="588"/>
      <c r="W55" s="563"/>
      <c r="X55" s="572"/>
      <c r="Y55" s="572"/>
      <c r="Z55" s="572"/>
      <c r="AA55" s="572"/>
      <c r="AB55" s="572"/>
      <c r="AC55" s="588"/>
      <c r="AD55" s="563"/>
      <c r="AE55" s="572"/>
      <c r="AF55" s="572"/>
      <c r="AG55" s="572"/>
      <c r="AH55" s="572"/>
      <c r="AI55" s="572"/>
      <c r="AJ55" s="588"/>
      <c r="AK55" s="563"/>
      <c r="AL55" s="572"/>
      <c r="AM55" s="572"/>
      <c r="AN55" s="572"/>
      <c r="AO55" s="572"/>
      <c r="AP55" s="572"/>
      <c r="AQ55" s="588"/>
      <c r="AR55" s="563"/>
      <c r="AS55" s="572"/>
      <c r="AT55" s="588"/>
      <c r="AU55" s="611">
        <f t="shared" si="1"/>
        <v>0</v>
      </c>
      <c r="AV55" s="619"/>
      <c r="AW55" s="623">
        <f t="shared" si="2"/>
        <v>0</v>
      </c>
      <c r="AX55" s="626"/>
      <c r="AY55" s="632"/>
      <c r="AZ55" s="637"/>
      <c r="BA55" s="637"/>
      <c r="BB55" s="637"/>
      <c r="BC55" s="637"/>
      <c r="BD55" s="642"/>
    </row>
    <row r="56" spans="2:56" ht="39.950000000000003" customHeight="1">
      <c r="B56" s="471">
        <f t="shared" si="3"/>
        <v>43</v>
      </c>
      <c r="C56" s="480"/>
      <c r="D56" s="494"/>
      <c r="E56" s="504"/>
      <c r="F56" s="509"/>
      <c r="G56" s="514"/>
      <c r="H56" s="518"/>
      <c r="I56" s="518"/>
      <c r="J56" s="518"/>
      <c r="K56" s="534"/>
      <c r="L56" s="541"/>
      <c r="M56" s="545"/>
      <c r="N56" s="545"/>
      <c r="O56" s="554"/>
      <c r="P56" s="563"/>
      <c r="Q56" s="572"/>
      <c r="R56" s="572"/>
      <c r="S56" s="572"/>
      <c r="T56" s="572"/>
      <c r="U56" s="572"/>
      <c r="V56" s="588"/>
      <c r="W56" s="563"/>
      <c r="X56" s="572"/>
      <c r="Y56" s="572"/>
      <c r="Z56" s="572"/>
      <c r="AA56" s="572"/>
      <c r="AB56" s="572"/>
      <c r="AC56" s="588"/>
      <c r="AD56" s="563"/>
      <c r="AE56" s="572"/>
      <c r="AF56" s="572"/>
      <c r="AG56" s="572"/>
      <c r="AH56" s="572"/>
      <c r="AI56" s="572"/>
      <c r="AJ56" s="588"/>
      <c r="AK56" s="563"/>
      <c r="AL56" s="572"/>
      <c r="AM56" s="572"/>
      <c r="AN56" s="572"/>
      <c r="AO56" s="572"/>
      <c r="AP56" s="572"/>
      <c r="AQ56" s="588"/>
      <c r="AR56" s="563"/>
      <c r="AS56" s="572"/>
      <c r="AT56" s="588"/>
      <c r="AU56" s="611">
        <f t="shared" si="1"/>
        <v>0</v>
      </c>
      <c r="AV56" s="619"/>
      <c r="AW56" s="623">
        <f t="shared" si="2"/>
        <v>0</v>
      </c>
      <c r="AX56" s="626"/>
      <c r="AY56" s="632"/>
      <c r="AZ56" s="637"/>
      <c r="BA56" s="637"/>
      <c r="BB56" s="637"/>
      <c r="BC56" s="637"/>
      <c r="BD56" s="642"/>
    </row>
    <row r="57" spans="2:56" ht="39.950000000000003" customHeight="1">
      <c r="B57" s="471">
        <f t="shared" si="3"/>
        <v>44</v>
      </c>
      <c r="C57" s="480"/>
      <c r="D57" s="494"/>
      <c r="E57" s="504"/>
      <c r="F57" s="509"/>
      <c r="G57" s="514"/>
      <c r="H57" s="518"/>
      <c r="I57" s="518"/>
      <c r="J57" s="518"/>
      <c r="K57" s="534"/>
      <c r="L57" s="541"/>
      <c r="M57" s="545"/>
      <c r="N57" s="545"/>
      <c r="O57" s="554"/>
      <c r="P57" s="563"/>
      <c r="Q57" s="572"/>
      <c r="R57" s="572"/>
      <c r="S57" s="572"/>
      <c r="T57" s="572"/>
      <c r="U57" s="572"/>
      <c r="V57" s="588"/>
      <c r="W57" s="563"/>
      <c r="X57" s="572"/>
      <c r="Y57" s="572"/>
      <c r="Z57" s="572"/>
      <c r="AA57" s="572"/>
      <c r="AB57" s="572"/>
      <c r="AC57" s="588"/>
      <c r="AD57" s="563"/>
      <c r="AE57" s="572"/>
      <c r="AF57" s="572"/>
      <c r="AG57" s="572"/>
      <c r="AH57" s="572"/>
      <c r="AI57" s="572"/>
      <c r="AJ57" s="588"/>
      <c r="AK57" s="563"/>
      <c r="AL57" s="572"/>
      <c r="AM57" s="572"/>
      <c r="AN57" s="572"/>
      <c r="AO57" s="572"/>
      <c r="AP57" s="572"/>
      <c r="AQ57" s="588"/>
      <c r="AR57" s="563"/>
      <c r="AS57" s="572"/>
      <c r="AT57" s="588"/>
      <c r="AU57" s="611">
        <f t="shared" si="1"/>
        <v>0</v>
      </c>
      <c r="AV57" s="619"/>
      <c r="AW57" s="623">
        <f t="shared" si="2"/>
        <v>0</v>
      </c>
      <c r="AX57" s="626"/>
      <c r="AY57" s="632"/>
      <c r="AZ57" s="637"/>
      <c r="BA57" s="637"/>
      <c r="BB57" s="637"/>
      <c r="BC57" s="637"/>
      <c r="BD57" s="642"/>
    </row>
    <row r="58" spans="2:56" ht="39.950000000000003" customHeight="1">
      <c r="B58" s="471">
        <f t="shared" si="3"/>
        <v>45</v>
      </c>
      <c r="C58" s="480"/>
      <c r="D58" s="494"/>
      <c r="E58" s="504"/>
      <c r="F58" s="509"/>
      <c r="G58" s="514"/>
      <c r="H58" s="518"/>
      <c r="I58" s="518"/>
      <c r="J58" s="518"/>
      <c r="K58" s="534"/>
      <c r="L58" s="541"/>
      <c r="M58" s="545"/>
      <c r="N58" s="545"/>
      <c r="O58" s="554"/>
      <c r="P58" s="563"/>
      <c r="Q58" s="572"/>
      <c r="R58" s="572"/>
      <c r="S58" s="572"/>
      <c r="T58" s="572"/>
      <c r="U58" s="572"/>
      <c r="V58" s="588"/>
      <c r="W58" s="563"/>
      <c r="X58" s="572"/>
      <c r="Y58" s="572"/>
      <c r="Z58" s="572"/>
      <c r="AA58" s="572"/>
      <c r="AB58" s="572"/>
      <c r="AC58" s="588"/>
      <c r="AD58" s="563"/>
      <c r="AE58" s="572"/>
      <c r="AF58" s="572"/>
      <c r="AG58" s="572"/>
      <c r="AH58" s="572"/>
      <c r="AI58" s="572"/>
      <c r="AJ58" s="588"/>
      <c r="AK58" s="563"/>
      <c r="AL58" s="572"/>
      <c r="AM58" s="572"/>
      <c r="AN58" s="572"/>
      <c r="AO58" s="572"/>
      <c r="AP58" s="572"/>
      <c r="AQ58" s="588"/>
      <c r="AR58" s="563"/>
      <c r="AS58" s="572"/>
      <c r="AT58" s="588"/>
      <c r="AU58" s="611">
        <f t="shared" si="1"/>
        <v>0</v>
      </c>
      <c r="AV58" s="619"/>
      <c r="AW58" s="623">
        <f t="shared" si="2"/>
        <v>0</v>
      </c>
      <c r="AX58" s="626"/>
      <c r="AY58" s="632"/>
      <c r="AZ58" s="637"/>
      <c r="BA58" s="637"/>
      <c r="BB58" s="637"/>
      <c r="BC58" s="637"/>
      <c r="BD58" s="642"/>
    </row>
    <row r="59" spans="2:56" ht="39.950000000000003" customHeight="1">
      <c r="B59" s="471">
        <f t="shared" si="3"/>
        <v>46</v>
      </c>
      <c r="C59" s="480"/>
      <c r="D59" s="494"/>
      <c r="E59" s="504"/>
      <c r="F59" s="509"/>
      <c r="G59" s="514"/>
      <c r="H59" s="518"/>
      <c r="I59" s="518"/>
      <c r="J59" s="518"/>
      <c r="K59" s="534"/>
      <c r="L59" s="541"/>
      <c r="M59" s="545"/>
      <c r="N59" s="545"/>
      <c r="O59" s="554"/>
      <c r="P59" s="563"/>
      <c r="Q59" s="572"/>
      <c r="R59" s="572"/>
      <c r="S59" s="572"/>
      <c r="T59" s="572"/>
      <c r="U59" s="572"/>
      <c r="V59" s="588"/>
      <c r="W59" s="563"/>
      <c r="X59" s="572"/>
      <c r="Y59" s="572"/>
      <c r="Z59" s="572"/>
      <c r="AA59" s="572"/>
      <c r="AB59" s="572"/>
      <c r="AC59" s="588"/>
      <c r="AD59" s="563"/>
      <c r="AE59" s="572"/>
      <c r="AF59" s="572"/>
      <c r="AG59" s="572"/>
      <c r="AH59" s="572"/>
      <c r="AI59" s="572"/>
      <c r="AJ59" s="588"/>
      <c r="AK59" s="563"/>
      <c r="AL59" s="572"/>
      <c r="AM59" s="572"/>
      <c r="AN59" s="572"/>
      <c r="AO59" s="572"/>
      <c r="AP59" s="572"/>
      <c r="AQ59" s="588"/>
      <c r="AR59" s="563"/>
      <c r="AS59" s="572"/>
      <c r="AT59" s="588"/>
      <c r="AU59" s="611">
        <f t="shared" si="1"/>
        <v>0</v>
      </c>
      <c r="AV59" s="619"/>
      <c r="AW59" s="623">
        <f t="shared" si="2"/>
        <v>0</v>
      </c>
      <c r="AX59" s="626"/>
      <c r="AY59" s="632"/>
      <c r="AZ59" s="637"/>
      <c r="BA59" s="637"/>
      <c r="BB59" s="637"/>
      <c r="BC59" s="637"/>
      <c r="BD59" s="642"/>
    </row>
    <row r="60" spans="2:56" ht="39.950000000000003" customHeight="1">
      <c r="B60" s="471">
        <f t="shared" si="3"/>
        <v>47</v>
      </c>
      <c r="C60" s="480"/>
      <c r="D60" s="494"/>
      <c r="E60" s="504"/>
      <c r="F60" s="509"/>
      <c r="G60" s="514"/>
      <c r="H60" s="518"/>
      <c r="I60" s="518"/>
      <c r="J60" s="518"/>
      <c r="K60" s="534"/>
      <c r="L60" s="541"/>
      <c r="M60" s="545"/>
      <c r="N60" s="545"/>
      <c r="O60" s="554"/>
      <c r="P60" s="563"/>
      <c r="Q60" s="572"/>
      <c r="R60" s="572"/>
      <c r="S60" s="572"/>
      <c r="T60" s="572"/>
      <c r="U60" s="572"/>
      <c r="V60" s="588"/>
      <c r="W60" s="563"/>
      <c r="X60" s="572"/>
      <c r="Y60" s="572"/>
      <c r="Z60" s="572"/>
      <c r="AA60" s="572"/>
      <c r="AB60" s="572"/>
      <c r="AC60" s="588"/>
      <c r="AD60" s="563"/>
      <c r="AE60" s="572"/>
      <c r="AF60" s="572"/>
      <c r="AG60" s="572"/>
      <c r="AH60" s="572"/>
      <c r="AI60" s="572"/>
      <c r="AJ60" s="588"/>
      <c r="AK60" s="563"/>
      <c r="AL60" s="572"/>
      <c r="AM60" s="572"/>
      <c r="AN60" s="572"/>
      <c r="AO60" s="572"/>
      <c r="AP60" s="572"/>
      <c r="AQ60" s="588"/>
      <c r="AR60" s="563"/>
      <c r="AS60" s="572"/>
      <c r="AT60" s="588"/>
      <c r="AU60" s="611">
        <f t="shared" si="1"/>
        <v>0</v>
      </c>
      <c r="AV60" s="619"/>
      <c r="AW60" s="623">
        <f t="shared" si="2"/>
        <v>0</v>
      </c>
      <c r="AX60" s="626"/>
      <c r="AY60" s="632"/>
      <c r="AZ60" s="637"/>
      <c r="BA60" s="637"/>
      <c r="BB60" s="637"/>
      <c r="BC60" s="637"/>
      <c r="BD60" s="642"/>
    </row>
    <row r="61" spans="2:56" ht="39.950000000000003" customHeight="1">
      <c r="B61" s="471">
        <f t="shared" si="3"/>
        <v>48</v>
      </c>
      <c r="C61" s="480"/>
      <c r="D61" s="494"/>
      <c r="E61" s="504"/>
      <c r="F61" s="509"/>
      <c r="G61" s="514"/>
      <c r="H61" s="518"/>
      <c r="I61" s="518"/>
      <c r="J61" s="518"/>
      <c r="K61" s="534"/>
      <c r="L61" s="541"/>
      <c r="M61" s="545"/>
      <c r="N61" s="545"/>
      <c r="O61" s="554"/>
      <c r="P61" s="563"/>
      <c r="Q61" s="572"/>
      <c r="R61" s="572"/>
      <c r="S61" s="572"/>
      <c r="T61" s="572"/>
      <c r="U61" s="572"/>
      <c r="V61" s="588"/>
      <c r="W61" s="563"/>
      <c r="X61" s="572"/>
      <c r="Y61" s="572"/>
      <c r="Z61" s="572"/>
      <c r="AA61" s="572"/>
      <c r="AB61" s="572"/>
      <c r="AC61" s="588"/>
      <c r="AD61" s="563"/>
      <c r="AE61" s="572"/>
      <c r="AF61" s="572"/>
      <c r="AG61" s="572"/>
      <c r="AH61" s="572"/>
      <c r="AI61" s="572"/>
      <c r="AJ61" s="588"/>
      <c r="AK61" s="563"/>
      <c r="AL61" s="572"/>
      <c r="AM61" s="572"/>
      <c r="AN61" s="572"/>
      <c r="AO61" s="572"/>
      <c r="AP61" s="572"/>
      <c r="AQ61" s="588"/>
      <c r="AR61" s="563"/>
      <c r="AS61" s="572"/>
      <c r="AT61" s="588"/>
      <c r="AU61" s="611">
        <f t="shared" si="1"/>
        <v>0</v>
      </c>
      <c r="AV61" s="619"/>
      <c r="AW61" s="623">
        <f t="shared" si="2"/>
        <v>0</v>
      </c>
      <c r="AX61" s="626"/>
      <c r="AY61" s="632"/>
      <c r="AZ61" s="637"/>
      <c r="BA61" s="637"/>
      <c r="BB61" s="637"/>
      <c r="BC61" s="637"/>
      <c r="BD61" s="642"/>
    </row>
    <row r="62" spans="2:56" ht="39.950000000000003" customHeight="1">
      <c r="B62" s="471">
        <f t="shared" si="3"/>
        <v>49</v>
      </c>
      <c r="C62" s="480"/>
      <c r="D62" s="494"/>
      <c r="E62" s="504"/>
      <c r="F62" s="509"/>
      <c r="G62" s="514"/>
      <c r="H62" s="518"/>
      <c r="I62" s="518"/>
      <c r="J62" s="518"/>
      <c r="K62" s="534"/>
      <c r="L62" s="541"/>
      <c r="M62" s="545"/>
      <c r="N62" s="545"/>
      <c r="O62" s="554"/>
      <c r="P62" s="563"/>
      <c r="Q62" s="572"/>
      <c r="R62" s="572"/>
      <c r="S62" s="572"/>
      <c r="T62" s="572"/>
      <c r="U62" s="572"/>
      <c r="V62" s="588"/>
      <c r="W62" s="563"/>
      <c r="X62" s="572"/>
      <c r="Y62" s="572"/>
      <c r="Z62" s="572"/>
      <c r="AA62" s="572"/>
      <c r="AB62" s="572"/>
      <c r="AC62" s="588"/>
      <c r="AD62" s="563"/>
      <c r="AE62" s="572"/>
      <c r="AF62" s="572"/>
      <c r="AG62" s="572"/>
      <c r="AH62" s="572"/>
      <c r="AI62" s="572"/>
      <c r="AJ62" s="588"/>
      <c r="AK62" s="563"/>
      <c r="AL62" s="572"/>
      <c r="AM62" s="572"/>
      <c r="AN62" s="572"/>
      <c r="AO62" s="572"/>
      <c r="AP62" s="572"/>
      <c r="AQ62" s="588"/>
      <c r="AR62" s="563"/>
      <c r="AS62" s="572"/>
      <c r="AT62" s="588"/>
      <c r="AU62" s="611">
        <f t="shared" si="1"/>
        <v>0</v>
      </c>
      <c r="AV62" s="619"/>
      <c r="AW62" s="623">
        <f t="shared" si="2"/>
        <v>0</v>
      </c>
      <c r="AX62" s="626"/>
      <c r="AY62" s="632"/>
      <c r="AZ62" s="637"/>
      <c r="BA62" s="637"/>
      <c r="BB62" s="637"/>
      <c r="BC62" s="637"/>
      <c r="BD62" s="642"/>
    </row>
    <row r="63" spans="2:56" ht="39.950000000000003" customHeight="1">
      <c r="B63" s="471">
        <f t="shared" si="3"/>
        <v>50</v>
      </c>
      <c r="C63" s="480"/>
      <c r="D63" s="494"/>
      <c r="E63" s="504"/>
      <c r="F63" s="509"/>
      <c r="G63" s="514"/>
      <c r="H63" s="518"/>
      <c r="I63" s="518"/>
      <c r="J63" s="518"/>
      <c r="K63" s="534"/>
      <c r="L63" s="541"/>
      <c r="M63" s="545"/>
      <c r="N63" s="545"/>
      <c r="O63" s="554"/>
      <c r="P63" s="563"/>
      <c r="Q63" s="572"/>
      <c r="R63" s="572"/>
      <c r="S63" s="572"/>
      <c r="T63" s="572"/>
      <c r="U63" s="572"/>
      <c r="V63" s="588"/>
      <c r="W63" s="563"/>
      <c r="X63" s="572"/>
      <c r="Y63" s="572"/>
      <c r="Z63" s="572"/>
      <c r="AA63" s="572"/>
      <c r="AB63" s="572"/>
      <c r="AC63" s="588"/>
      <c r="AD63" s="563"/>
      <c r="AE63" s="572"/>
      <c r="AF63" s="572"/>
      <c r="AG63" s="572"/>
      <c r="AH63" s="572"/>
      <c r="AI63" s="572"/>
      <c r="AJ63" s="588"/>
      <c r="AK63" s="563"/>
      <c r="AL63" s="572"/>
      <c r="AM63" s="572"/>
      <c r="AN63" s="572"/>
      <c r="AO63" s="572"/>
      <c r="AP63" s="572"/>
      <c r="AQ63" s="588"/>
      <c r="AR63" s="563"/>
      <c r="AS63" s="572"/>
      <c r="AT63" s="588"/>
      <c r="AU63" s="611">
        <f t="shared" si="1"/>
        <v>0</v>
      </c>
      <c r="AV63" s="619"/>
      <c r="AW63" s="623">
        <f t="shared" si="2"/>
        <v>0</v>
      </c>
      <c r="AX63" s="626"/>
      <c r="AY63" s="632"/>
      <c r="AZ63" s="637"/>
      <c r="BA63" s="637"/>
      <c r="BB63" s="637"/>
      <c r="BC63" s="637"/>
      <c r="BD63" s="642"/>
    </row>
    <row r="64" spans="2:56" ht="39.950000000000003" customHeight="1">
      <c r="B64" s="471">
        <f t="shared" si="3"/>
        <v>51</v>
      </c>
      <c r="C64" s="480"/>
      <c r="D64" s="494"/>
      <c r="E64" s="504"/>
      <c r="F64" s="509"/>
      <c r="G64" s="514"/>
      <c r="H64" s="518"/>
      <c r="I64" s="518"/>
      <c r="J64" s="518"/>
      <c r="K64" s="534"/>
      <c r="L64" s="541"/>
      <c r="M64" s="545"/>
      <c r="N64" s="545"/>
      <c r="O64" s="554"/>
      <c r="P64" s="563"/>
      <c r="Q64" s="572"/>
      <c r="R64" s="572"/>
      <c r="S64" s="572"/>
      <c r="T64" s="572"/>
      <c r="U64" s="572"/>
      <c r="V64" s="588"/>
      <c r="W64" s="563"/>
      <c r="X64" s="572"/>
      <c r="Y64" s="572"/>
      <c r="Z64" s="572"/>
      <c r="AA64" s="572"/>
      <c r="AB64" s="572"/>
      <c r="AC64" s="588"/>
      <c r="AD64" s="563"/>
      <c r="AE64" s="572"/>
      <c r="AF64" s="572"/>
      <c r="AG64" s="572"/>
      <c r="AH64" s="572"/>
      <c r="AI64" s="572"/>
      <c r="AJ64" s="588"/>
      <c r="AK64" s="563"/>
      <c r="AL64" s="572"/>
      <c r="AM64" s="572"/>
      <c r="AN64" s="572"/>
      <c r="AO64" s="572"/>
      <c r="AP64" s="572"/>
      <c r="AQ64" s="588"/>
      <c r="AR64" s="563"/>
      <c r="AS64" s="572"/>
      <c r="AT64" s="588"/>
      <c r="AU64" s="611">
        <f t="shared" si="1"/>
        <v>0</v>
      </c>
      <c r="AV64" s="619"/>
      <c r="AW64" s="623">
        <f t="shared" si="2"/>
        <v>0</v>
      </c>
      <c r="AX64" s="626"/>
      <c r="AY64" s="632"/>
      <c r="AZ64" s="637"/>
      <c r="BA64" s="637"/>
      <c r="BB64" s="637"/>
      <c r="BC64" s="637"/>
      <c r="BD64" s="642"/>
    </row>
    <row r="65" spans="2:56" ht="39.950000000000003" customHeight="1">
      <c r="B65" s="471">
        <f t="shared" si="3"/>
        <v>52</v>
      </c>
      <c r="C65" s="480"/>
      <c r="D65" s="494"/>
      <c r="E65" s="504"/>
      <c r="F65" s="509"/>
      <c r="G65" s="514"/>
      <c r="H65" s="518"/>
      <c r="I65" s="518"/>
      <c r="J65" s="518"/>
      <c r="K65" s="534"/>
      <c r="L65" s="541"/>
      <c r="M65" s="545"/>
      <c r="N65" s="545"/>
      <c r="O65" s="554"/>
      <c r="P65" s="563"/>
      <c r="Q65" s="572"/>
      <c r="R65" s="572"/>
      <c r="S65" s="572"/>
      <c r="T65" s="572"/>
      <c r="U65" s="572"/>
      <c r="V65" s="588"/>
      <c r="W65" s="563"/>
      <c r="X65" s="572"/>
      <c r="Y65" s="572"/>
      <c r="Z65" s="572"/>
      <c r="AA65" s="572"/>
      <c r="AB65" s="572"/>
      <c r="AC65" s="588"/>
      <c r="AD65" s="563"/>
      <c r="AE65" s="572"/>
      <c r="AF65" s="572"/>
      <c r="AG65" s="572"/>
      <c r="AH65" s="572"/>
      <c r="AI65" s="572"/>
      <c r="AJ65" s="588"/>
      <c r="AK65" s="563"/>
      <c r="AL65" s="572"/>
      <c r="AM65" s="572"/>
      <c r="AN65" s="572"/>
      <c r="AO65" s="572"/>
      <c r="AP65" s="572"/>
      <c r="AQ65" s="588"/>
      <c r="AR65" s="563"/>
      <c r="AS65" s="572"/>
      <c r="AT65" s="588"/>
      <c r="AU65" s="611">
        <f t="shared" si="1"/>
        <v>0</v>
      </c>
      <c r="AV65" s="619"/>
      <c r="AW65" s="623">
        <f t="shared" si="2"/>
        <v>0</v>
      </c>
      <c r="AX65" s="626"/>
      <c r="AY65" s="632"/>
      <c r="AZ65" s="637"/>
      <c r="BA65" s="637"/>
      <c r="BB65" s="637"/>
      <c r="BC65" s="637"/>
      <c r="BD65" s="642"/>
    </row>
    <row r="66" spans="2:56" ht="39.950000000000003" customHeight="1">
      <c r="B66" s="471">
        <f t="shared" si="3"/>
        <v>53</v>
      </c>
      <c r="C66" s="480"/>
      <c r="D66" s="494"/>
      <c r="E66" s="504"/>
      <c r="F66" s="509"/>
      <c r="G66" s="514"/>
      <c r="H66" s="518"/>
      <c r="I66" s="518"/>
      <c r="J66" s="518"/>
      <c r="K66" s="534"/>
      <c r="L66" s="541"/>
      <c r="M66" s="545"/>
      <c r="N66" s="545"/>
      <c r="O66" s="554"/>
      <c r="P66" s="563"/>
      <c r="Q66" s="572"/>
      <c r="R66" s="572"/>
      <c r="S66" s="572"/>
      <c r="T66" s="572"/>
      <c r="U66" s="572"/>
      <c r="V66" s="588"/>
      <c r="W66" s="563"/>
      <c r="X66" s="572"/>
      <c r="Y66" s="572"/>
      <c r="Z66" s="572"/>
      <c r="AA66" s="572"/>
      <c r="AB66" s="572"/>
      <c r="AC66" s="588"/>
      <c r="AD66" s="563"/>
      <c r="AE66" s="572"/>
      <c r="AF66" s="572"/>
      <c r="AG66" s="572"/>
      <c r="AH66" s="572"/>
      <c r="AI66" s="572"/>
      <c r="AJ66" s="588"/>
      <c r="AK66" s="563"/>
      <c r="AL66" s="572"/>
      <c r="AM66" s="572"/>
      <c r="AN66" s="572"/>
      <c r="AO66" s="572"/>
      <c r="AP66" s="572"/>
      <c r="AQ66" s="588"/>
      <c r="AR66" s="563"/>
      <c r="AS66" s="572"/>
      <c r="AT66" s="588"/>
      <c r="AU66" s="611">
        <f t="shared" si="1"/>
        <v>0</v>
      </c>
      <c r="AV66" s="619"/>
      <c r="AW66" s="623">
        <f t="shared" si="2"/>
        <v>0</v>
      </c>
      <c r="AX66" s="626"/>
      <c r="AY66" s="632"/>
      <c r="AZ66" s="637"/>
      <c r="BA66" s="637"/>
      <c r="BB66" s="637"/>
      <c r="BC66" s="637"/>
      <c r="BD66" s="642"/>
    </row>
    <row r="67" spans="2:56" ht="39.950000000000003" customHeight="1">
      <c r="B67" s="471">
        <f t="shared" si="3"/>
        <v>54</v>
      </c>
      <c r="C67" s="480"/>
      <c r="D67" s="494"/>
      <c r="E67" s="504"/>
      <c r="F67" s="509"/>
      <c r="G67" s="514"/>
      <c r="H67" s="518"/>
      <c r="I67" s="518"/>
      <c r="J67" s="518"/>
      <c r="K67" s="534"/>
      <c r="L67" s="541"/>
      <c r="M67" s="545"/>
      <c r="N67" s="545"/>
      <c r="O67" s="554"/>
      <c r="P67" s="563"/>
      <c r="Q67" s="572"/>
      <c r="R67" s="572"/>
      <c r="S67" s="572"/>
      <c r="T67" s="572"/>
      <c r="U67" s="572"/>
      <c r="V67" s="588"/>
      <c r="W67" s="563"/>
      <c r="X67" s="572"/>
      <c r="Y67" s="572"/>
      <c r="Z67" s="572"/>
      <c r="AA67" s="572"/>
      <c r="AB67" s="572"/>
      <c r="AC67" s="588"/>
      <c r="AD67" s="563"/>
      <c r="AE67" s="572"/>
      <c r="AF67" s="572"/>
      <c r="AG67" s="572"/>
      <c r="AH67" s="572"/>
      <c r="AI67" s="572"/>
      <c r="AJ67" s="588"/>
      <c r="AK67" s="563"/>
      <c r="AL67" s="572"/>
      <c r="AM67" s="572"/>
      <c r="AN67" s="572"/>
      <c r="AO67" s="572"/>
      <c r="AP67" s="572"/>
      <c r="AQ67" s="588"/>
      <c r="AR67" s="563"/>
      <c r="AS67" s="572"/>
      <c r="AT67" s="588"/>
      <c r="AU67" s="611">
        <f t="shared" si="1"/>
        <v>0</v>
      </c>
      <c r="AV67" s="619"/>
      <c r="AW67" s="623">
        <f t="shared" si="2"/>
        <v>0</v>
      </c>
      <c r="AX67" s="626"/>
      <c r="AY67" s="632"/>
      <c r="AZ67" s="637"/>
      <c r="BA67" s="637"/>
      <c r="BB67" s="637"/>
      <c r="BC67" s="637"/>
      <c r="BD67" s="642"/>
    </row>
    <row r="68" spans="2:56" ht="39.950000000000003" customHeight="1">
      <c r="B68" s="471">
        <f t="shared" si="3"/>
        <v>55</v>
      </c>
      <c r="C68" s="480"/>
      <c r="D68" s="494"/>
      <c r="E68" s="504"/>
      <c r="F68" s="509"/>
      <c r="G68" s="514"/>
      <c r="H68" s="518"/>
      <c r="I68" s="518"/>
      <c r="J68" s="518"/>
      <c r="K68" s="534"/>
      <c r="L68" s="541"/>
      <c r="M68" s="545"/>
      <c r="N68" s="545"/>
      <c r="O68" s="554"/>
      <c r="P68" s="563"/>
      <c r="Q68" s="572"/>
      <c r="R68" s="572"/>
      <c r="S68" s="572"/>
      <c r="T68" s="572"/>
      <c r="U68" s="572"/>
      <c r="V68" s="588"/>
      <c r="W68" s="563"/>
      <c r="X68" s="572"/>
      <c r="Y68" s="572"/>
      <c r="Z68" s="572"/>
      <c r="AA68" s="572"/>
      <c r="AB68" s="572"/>
      <c r="AC68" s="588"/>
      <c r="AD68" s="563"/>
      <c r="AE68" s="572"/>
      <c r="AF68" s="572"/>
      <c r="AG68" s="572"/>
      <c r="AH68" s="572"/>
      <c r="AI68" s="572"/>
      <c r="AJ68" s="588"/>
      <c r="AK68" s="563"/>
      <c r="AL68" s="572"/>
      <c r="AM68" s="572"/>
      <c r="AN68" s="572"/>
      <c r="AO68" s="572"/>
      <c r="AP68" s="572"/>
      <c r="AQ68" s="588"/>
      <c r="AR68" s="563"/>
      <c r="AS68" s="572"/>
      <c r="AT68" s="588"/>
      <c r="AU68" s="611">
        <f t="shared" si="1"/>
        <v>0</v>
      </c>
      <c r="AV68" s="619"/>
      <c r="AW68" s="623">
        <f t="shared" si="2"/>
        <v>0</v>
      </c>
      <c r="AX68" s="626"/>
      <c r="AY68" s="632"/>
      <c r="AZ68" s="637"/>
      <c r="BA68" s="637"/>
      <c r="BB68" s="637"/>
      <c r="BC68" s="637"/>
      <c r="BD68" s="642"/>
    </row>
    <row r="69" spans="2:56" ht="39.950000000000003" customHeight="1">
      <c r="B69" s="471">
        <f t="shared" si="3"/>
        <v>56</v>
      </c>
      <c r="C69" s="480"/>
      <c r="D69" s="494"/>
      <c r="E69" s="504"/>
      <c r="F69" s="509"/>
      <c r="G69" s="514"/>
      <c r="H69" s="518"/>
      <c r="I69" s="518"/>
      <c r="J69" s="518"/>
      <c r="K69" s="534"/>
      <c r="L69" s="541"/>
      <c r="M69" s="545"/>
      <c r="N69" s="545"/>
      <c r="O69" s="554"/>
      <c r="P69" s="646"/>
      <c r="Q69" s="647"/>
      <c r="R69" s="647"/>
      <c r="S69" s="647"/>
      <c r="T69" s="647"/>
      <c r="U69" s="647"/>
      <c r="V69" s="648"/>
      <c r="W69" s="646"/>
      <c r="X69" s="647"/>
      <c r="Y69" s="647"/>
      <c r="Z69" s="647"/>
      <c r="AA69" s="647"/>
      <c r="AB69" s="647"/>
      <c r="AC69" s="648"/>
      <c r="AD69" s="646"/>
      <c r="AE69" s="647"/>
      <c r="AF69" s="647"/>
      <c r="AG69" s="647"/>
      <c r="AH69" s="647"/>
      <c r="AI69" s="647"/>
      <c r="AJ69" s="648"/>
      <c r="AK69" s="646"/>
      <c r="AL69" s="647"/>
      <c r="AM69" s="647"/>
      <c r="AN69" s="647"/>
      <c r="AO69" s="647"/>
      <c r="AP69" s="647"/>
      <c r="AQ69" s="648"/>
      <c r="AR69" s="646"/>
      <c r="AS69" s="647"/>
      <c r="AT69" s="648"/>
      <c r="AU69" s="611">
        <f t="shared" si="1"/>
        <v>0</v>
      </c>
      <c r="AV69" s="619"/>
      <c r="AW69" s="623">
        <f t="shared" si="2"/>
        <v>0</v>
      </c>
      <c r="AX69" s="626"/>
      <c r="AY69" s="632"/>
      <c r="AZ69" s="637"/>
      <c r="BA69" s="637"/>
      <c r="BB69" s="637"/>
      <c r="BC69" s="637"/>
      <c r="BD69" s="642"/>
    </row>
    <row r="70" spans="2:56" ht="39.950000000000003" customHeight="1">
      <c r="B70" s="471">
        <f t="shared" si="3"/>
        <v>57</v>
      </c>
      <c r="C70" s="480"/>
      <c r="D70" s="494"/>
      <c r="E70" s="504"/>
      <c r="F70" s="509"/>
      <c r="G70" s="514"/>
      <c r="H70" s="518"/>
      <c r="I70" s="518"/>
      <c r="J70" s="518"/>
      <c r="K70" s="534"/>
      <c r="L70" s="541"/>
      <c r="M70" s="545"/>
      <c r="N70" s="545"/>
      <c r="O70" s="554"/>
      <c r="P70" s="563"/>
      <c r="Q70" s="572"/>
      <c r="R70" s="572"/>
      <c r="S70" s="572"/>
      <c r="T70" s="572"/>
      <c r="U70" s="572"/>
      <c r="V70" s="588"/>
      <c r="W70" s="563"/>
      <c r="X70" s="572"/>
      <c r="Y70" s="572"/>
      <c r="Z70" s="572"/>
      <c r="AA70" s="572"/>
      <c r="AB70" s="572"/>
      <c r="AC70" s="588"/>
      <c r="AD70" s="563"/>
      <c r="AE70" s="572"/>
      <c r="AF70" s="572"/>
      <c r="AG70" s="572"/>
      <c r="AH70" s="572"/>
      <c r="AI70" s="572"/>
      <c r="AJ70" s="588"/>
      <c r="AK70" s="563"/>
      <c r="AL70" s="572"/>
      <c r="AM70" s="572"/>
      <c r="AN70" s="572"/>
      <c r="AO70" s="572"/>
      <c r="AP70" s="572"/>
      <c r="AQ70" s="588"/>
      <c r="AR70" s="563"/>
      <c r="AS70" s="572"/>
      <c r="AT70" s="588"/>
      <c r="AU70" s="611">
        <f t="shared" si="1"/>
        <v>0</v>
      </c>
      <c r="AV70" s="619"/>
      <c r="AW70" s="623">
        <f t="shared" si="2"/>
        <v>0</v>
      </c>
      <c r="AX70" s="626"/>
      <c r="AY70" s="632"/>
      <c r="AZ70" s="637"/>
      <c r="BA70" s="637"/>
      <c r="BB70" s="637"/>
      <c r="BC70" s="637"/>
      <c r="BD70" s="642"/>
    </row>
    <row r="71" spans="2:56" ht="39.950000000000003" customHeight="1">
      <c r="B71" s="471">
        <f t="shared" si="3"/>
        <v>58</v>
      </c>
      <c r="C71" s="480"/>
      <c r="D71" s="494"/>
      <c r="E71" s="504"/>
      <c r="F71" s="509"/>
      <c r="G71" s="514"/>
      <c r="H71" s="518"/>
      <c r="I71" s="518"/>
      <c r="J71" s="518"/>
      <c r="K71" s="534"/>
      <c r="L71" s="541"/>
      <c r="M71" s="545"/>
      <c r="N71" s="545"/>
      <c r="O71" s="554"/>
      <c r="P71" s="563"/>
      <c r="Q71" s="572"/>
      <c r="R71" s="572"/>
      <c r="S71" s="572"/>
      <c r="T71" s="572"/>
      <c r="U71" s="572"/>
      <c r="V71" s="588"/>
      <c r="W71" s="563"/>
      <c r="X71" s="572"/>
      <c r="Y71" s="572"/>
      <c r="Z71" s="572"/>
      <c r="AA71" s="572"/>
      <c r="AB71" s="572"/>
      <c r="AC71" s="588"/>
      <c r="AD71" s="563"/>
      <c r="AE71" s="572"/>
      <c r="AF71" s="572"/>
      <c r="AG71" s="572"/>
      <c r="AH71" s="572"/>
      <c r="AI71" s="572"/>
      <c r="AJ71" s="588"/>
      <c r="AK71" s="563"/>
      <c r="AL71" s="572"/>
      <c r="AM71" s="572"/>
      <c r="AN71" s="572"/>
      <c r="AO71" s="572"/>
      <c r="AP71" s="572"/>
      <c r="AQ71" s="588"/>
      <c r="AR71" s="563"/>
      <c r="AS71" s="572"/>
      <c r="AT71" s="588"/>
      <c r="AU71" s="611">
        <f t="shared" si="1"/>
        <v>0</v>
      </c>
      <c r="AV71" s="619"/>
      <c r="AW71" s="623">
        <f t="shared" si="2"/>
        <v>0</v>
      </c>
      <c r="AX71" s="626"/>
      <c r="AY71" s="632"/>
      <c r="AZ71" s="637"/>
      <c r="BA71" s="637"/>
      <c r="BB71" s="637"/>
      <c r="BC71" s="637"/>
      <c r="BD71" s="642"/>
    </row>
    <row r="72" spans="2:56" ht="39.950000000000003" customHeight="1">
      <c r="B72" s="471">
        <f t="shared" si="3"/>
        <v>59</v>
      </c>
      <c r="C72" s="480"/>
      <c r="D72" s="494"/>
      <c r="E72" s="504"/>
      <c r="F72" s="509"/>
      <c r="G72" s="514"/>
      <c r="H72" s="518"/>
      <c r="I72" s="518"/>
      <c r="J72" s="518"/>
      <c r="K72" s="534"/>
      <c r="L72" s="541"/>
      <c r="M72" s="545"/>
      <c r="N72" s="545"/>
      <c r="O72" s="554"/>
      <c r="P72" s="563"/>
      <c r="Q72" s="572"/>
      <c r="R72" s="572"/>
      <c r="S72" s="572"/>
      <c r="T72" s="572"/>
      <c r="U72" s="572"/>
      <c r="V72" s="588"/>
      <c r="W72" s="563"/>
      <c r="X72" s="572"/>
      <c r="Y72" s="572"/>
      <c r="Z72" s="572"/>
      <c r="AA72" s="572"/>
      <c r="AB72" s="572"/>
      <c r="AC72" s="588"/>
      <c r="AD72" s="563"/>
      <c r="AE72" s="572"/>
      <c r="AF72" s="572"/>
      <c r="AG72" s="572"/>
      <c r="AH72" s="572"/>
      <c r="AI72" s="572"/>
      <c r="AJ72" s="588"/>
      <c r="AK72" s="563"/>
      <c r="AL72" s="572"/>
      <c r="AM72" s="572"/>
      <c r="AN72" s="572"/>
      <c r="AO72" s="572"/>
      <c r="AP72" s="572"/>
      <c r="AQ72" s="588"/>
      <c r="AR72" s="563"/>
      <c r="AS72" s="572"/>
      <c r="AT72" s="588"/>
      <c r="AU72" s="611">
        <f t="shared" si="1"/>
        <v>0</v>
      </c>
      <c r="AV72" s="619"/>
      <c r="AW72" s="623">
        <f t="shared" si="2"/>
        <v>0</v>
      </c>
      <c r="AX72" s="626"/>
      <c r="AY72" s="632"/>
      <c r="AZ72" s="637"/>
      <c r="BA72" s="637"/>
      <c r="BB72" s="637"/>
      <c r="BC72" s="637"/>
      <c r="BD72" s="642"/>
    </row>
    <row r="73" spans="2:56" ht="39.950000000000003" customHeight="1">
      <c r="B73" s="471">
        <f t="shared" si="3"/>
        <v>60</v>
      </c>
      <c r="C73" s="480"/>
      <c r="D73" s="494"/>
      <c r="E73" s="504"/>
      <c r="F73" s="509"/>
      <c r="G73" s="514"/>
      <c r="H73" s="518"/>
      <c r="I73" s="518"/>
      <c r="J73" s="518"/>
      <c r="K73" s="534"/>
      <c r="L73" s="541"/>
      <c r="M73" s="545"/>
      <c r="N73" s="545"/>
      <c r="O73" s="554"/>
      <c r="P73" s="563"/>
      <c r="Q73" s="572"/>
      <c r="R73" s="572"/>
      <c r="S73" s="572"/>
      <c r="T73" s="572"/>
      <c r="U73" s="572"/>
      <c r="V73" s="588"/>
      <c r="W73" s="563"/>
      <c r="X73" s="572"/>
      <c r="Y73" s="572"/>
      <c r="Z73" s="572"/>
      <c r="AA73" s="572"/>
      <c r="AB73" s="572"/>
      <c r="AC73" s="588"/>
      <c r="AD73" s="563"/>
      <c r="AE73" s="572"/>
      <c r="AF73" s="572"/>
      <c r="AG73" s="572"/>
      <c r="AH73" s="572"/>
      <c r="AI73" s="572"/>
      <c r="AJ73" s="588"/>
      <c r="AK73" s="563"/>
      <c r="AL73" s="572"/>
      <c r="AM73" s="572"/>
      <c r="AN73" s="572"/>
      <c r="AO73" s="572"/>
      <c r="AP73" s="572"/>
      <c r="AQ73" s="588"/>
      <c r="AR73" s="563"/>
      <c r="AS73" s="572"/>
      <c r="AT73" s="588"/>
      <c r="AU73" s="611">
        <f t="shared" si="1"/>
        <v>0</v>
      </c>
      <c r="AV73" s="619"/>
      <c r="AW73" s="623">
        <f t="shared" si="2"/>
        <v>0</v>
      </c>
      <c r="AX73" s="626"/>
      <c r="AY73" s="632"/>
      <c r="AZ73" s="637"/>
      <c r="BA73" s="637"/>
      <c r="BB73" s="637"/>
      <c r="BC73" s="637"/>
      <c r="BD73" s="642"/>
    </row>
    <row r="74" spans="2:56" ht="39.950000000000003" customHeight="1">
      <c r="B74" s="471">
        <f t="shared" si="3"/>
        <v>61</v>
      </c>
      <c r="C74" s="480"/>
      <c r="D74" s="494"/>
      <c r="E74" s="504"/>
      <c r="F74" s="509"/>
      <c r="G74" s="514"/>
      <c r="H74" s="518"/>
      <c r="I74" s="518"/>
      <c r="J74" s="518"/>
      <c r="K74" s="534"/>
      <c r="L74" s="541"/>
      <c r="M74" s="545"/>
      <c r="N74" s="545"/>
      <c r="O74" s="554"/>
      <c r="P74" s="563"/>
      <c r="Q74" s="572"/>
      <c r="R74" s="572"/>
      <c r="S74" s="572"/>
      <c r="T74" s="572"/>
      <c r="U74" s="572"/>
      <c r="V74" s="588"/>
      <c r="W74" s="563"/>
      <c r="X74" s="572"/>
      <c r="Y74" s="572"/>
      <c r="Z74" s="572"/>
      <c r="AA74" s="572"/>
      <c r="AB74" s="572"/>
      <c r="AC74" s="588"/>
      <c r="AD74" s="563"/>
      <c r="AE74" s="572"/>
      <c r="AF74" s="572"/>
      <c r="AG74" s="572"/>
      <c r="AH74" s="572"/>
      <c r="AI74" s="572"/>
      <c r="AJ74" s="588"/>
      <c r="AK74" s="563"/>
      <c r="AL74" s="572"/>
      <c r="AM74" s="572"/>
      <c r="AN74" s="572"/>
      <c r="AO74" s="572"/>
      <c r="AP74" s="572"/>
      <c r="AQ74" s="588"/>
      <c r="AR74" s="563"/>
      <c r="AS74" s="572"/>
      <c r="AT74" s="588"/>
      <c r="AU74" s="611">
        <f t="shared" si="1"/>
        <v>0</v>
      </c>
      <c r="AV74" s="619"/>
      <c r="AW74" s="623">
        <f t="shared" si="2"/>
        <v>0</v>
      </c>
      <c r="AX74" s="626"/>
      <c r="AY74" s="632"/>
      <c r="AZ74" s="637"/>
      <c r="BA74" s="637"/>
      <c r="BB74" s="637"/>
      <c r="BC74" s="637"/>
      <c r="BD74" s="642"/>
    </row>
    <row r="75" spans="2:56" ht="39.950000000000003" customHeight="1">
      <c r="B75" s="471">
        <f t="shared" si="3"/>
        <v>62</v>
      </c>
      <c r="C75" s="480"/>
      <c r="D75" s="494"/>
      <c r="E75" s="504"/>
      <c r="F75" s="509"/>
      <c r="G75" s="514"/>
      <c r="H75" s="518"/>
      <c r="I75" s="518"/>
      <c r="J75" s="518"/>
      <c r="K75" s="534"/>
      <c r="L75" s="541"/>
      <c r="M75" s="545"/>
      <c r="N75" s="545"/>
      <c r="O75" s="554"/>
      <c r="P75" s="563"/>
      <c r="Q75" s="572"/>
      <c r="R75" s="572"/>
      <c r="S75" s="572"/>
      <c r="T75" s="572"/>
      <c r="U75" s="572"/>
      <c r="V75" s="588"/>
      <c r="W75" s="563"/>
      <c r="X75" s="572"/>
      <c r="Y75" s="572"/>
      <c r="Z75" s="572"/>
      <c r="AA75" s="572"/>
      <c r="AB75" s="572"/>
      <c r="AC75" s="588"/>
      <c r="AD75" s="563"/>
      <c r="AE75" s="572"/>
      <c r="AF75" s="572"/>
      <c r="AG75" s="572"/>
      <c r="AH75" s="572"/>
      <c r="AI75" s="572"/>
      <c r="AJ75" s="588"/>
      <c r="AK75" s="563"/>
      <c r="AL75" s="572"/>
      <c r="AM75" s="572"/>
      <c r="AN75" s="572"/>
      <c r="AO75" s="572"/>
      <c r="AP75" s="572"/>
      <c r="AQ75" s="588"/>
      <c r="AR75" s="563"/>
      <c r="AS75" s="572"/>
      <c r="AT75" s="588"/>
      <c r="AU75" s="611">
        <f t="shared" si="1"/>
        <v>0</v>
      </c>
      <c r="AV75" s="619"/>
      <c r="AW75" s="623">
        <f t="shared" si="2"/>
        <v>0</v>
      </c>
      <c r="AX75" s="626"/>
      <c r="AY75" s="632"/>
      <c r="AZ75" s="637"/>
      <c r="BA75" s="637"/>
      <c r="BB75" s="637"/>
      <c r="BC75" s="637"/>
      <c r="BD75" s="642"/>
    </row>
    <row r="76" spans="2:56" ht="39.950000000000003" customHeight="1">
      <c r="B76" s="471">
        <f t="shared" si="3"/>
        <v>63</v>
      </c>
      <c r="C76" s="480"/>
      <c r="D76" s="494"/>
      <c r="E76" s="504"/>
      <c r="F76" s="509"/>
      <c r="G76" s="514"/>
      <c r="H76" s="518"/>
      <c r="I76" s="518"/>
      <c r="J76" s="518"/>
      <c r="K76" s="534"/>
      <c r="L76" s="541"/>
      <c r="M76" s="545"/>
      <c r="N76" s="545"/>
      <c r="O76" s="554"/>
      <c r="P76" s="563"/>
      <c r="Q76" s="572"/>
      <c r="R76" s="572"/>
      <c r="S76" s="572"/>
      <c r="T76" s="572"/>
      <c r="U76" s="572"/>
      <c r="V76" s="588"/>
      <c r="W76" s="563"/>
      <c r="X76" s="572"/>
      <c r="Y76" s="572"/>
      <c r="Z76" s="572"/>
      <c r="AA76" s="572"/>
      <c r="AB76" s="572"/>
      <c r="AC76" s="588"/>
      <c r="AD76" s="563"/>
      <c r="AE76" s="572"/>
      <c r="AF76" s="572"/>
      <c r="AG76" s="572"/>
      <c r="AH76" s="572"/>
      <c r="AI76" s="572"/>
      <c r="AJ76" s="588"/>
      <c r="AK76" s="563"/>
      <c r="AL76" s="572"/>
      <c r="AM76" s="572"/>
      <c r="AN76" s="572"/>
      <c r="AO76" s="572"/>
      <c r="AP76" s="572"/>
      <c r="AQ76" s="588"/>
      <c r="AR76" s="563"/>
      <c r="AS76" s="572"/>
      <c r="AT76" s="588"/>
      <c r="AU76" s="611">
        <f t="shared" si="1"/>
        <v>0</v>
      </c>
      <c r="AV76" s="619"/>
      <c r="AW76" s="623">
        <f t="shared" si="2"/>
        <v>0</v>
      </c>
      <c r="AX76" s="626"/>
      <c r="AY76" s="632"/>
      <c r="AZ76" s="637"/>
      <c r="BA76" s="637"/>
      <c r="BB76" s="637"/>
      <c r="BC76" s="637"/>
      <c r="BD76" s="642"/>
    </row>
    <row r="77" spans="2:56" ht="39.950000000000003" customHeight="1">
      <c r="B77" s="471">
        <f t="shared" si="3"/>
        <v>64</v>
      </c>
      <c r="C77" s="480"/>
      <c r="D77" s="494"/>
      <c r="E77" s="504"/>
      <c r="F77" s="509"/>
      <c r="G77" s="514"/>
      <c r="H77" s="518"/>
      <c r="I77" s="518"/>
      <c r="J77" s="518"/>
      <c r="K77" s="534"/>
      <c r="L77" s="541"/>
      <c r="M77" s="545"/>
      <c r="N77" s="545"/>
      <c r="O77" s="554"/>
      <c r="P77" s="563"/>
      <c r="Q77" s="572"/>
      <c r="R77" s="572"/>
      <c r="S77" s="572"/>
      <c r="T77" s="572"/>
      <c r="U77" s="572"/>
      <c r="V77" s="588"/>
      <c r="W77" s="563"/>
      <c r="X77" s="572"/>
      <c r="Y77" s="572"/>
      <c r="Z77" s="572"/>
      <c r="AA77" s="572"/>
      <c r="AB77" s="572"/>
      <c r="AC77" s="588"/>
      <c r="AD77" s="563"/>
      <c r="AE77" s="572"/>
      <c r="AF77" s="572"/>
      <c r="AG77" s="572"/>
      <c r="AH77" s="572"/>
      <c r="AI77" s="572"/>
      <c r="AJ77" s="588"/>
      <c r="AK77" s="563"/>
      <c r="AL77" s="572"/>
      <c r="AM77" s="572"/>
      <c r="AN77" s="572"/>
      <c r="AO77" s="572"/>
      <c r="AP77" s="572"/>
      <c r="AQ77" s="588"/>
      <c r="AR77" s="563"/>
      <c r="AS77" s="572"/>
      <c r="AT77" s="588"/>
      <c r="AU77" s="611">
        <f t="shared" si="1"/>
        <v>0</v>
      </c>
      <c r="AV77" s="619"/>
      <c r="AW77" s="623">
        <f t="shared" si="2"/>
        <v>0</v>
      </c>
      <c r="AX77" s="626"/>
      <c r="AY77" s="632"/>
      <c r="AZ77" s="637"/>
      <c r="BA77" s="637"/>
      <c r="BB77" s="637"/>
      <c r="BC77" s="637"/>
      <c r="BD77" s="642"/>
    </row>
    <row r="78" spans="2:56" ht="39.950000000000003" customHeight="1">
      <c r="B78" s="471">
        <f t="shared" si="3"/>
        <v>65</v>
      </c>
      <c r="C78" s="480"/>
      <c r="D78" s="494"/>
      <c r="E78" s="504"/>
      <c r="F78" s="509"/>
      <c r="G78" s="514"/>
      <c r="H78" s="518"/>
      <c r="I78" s="518"/>
      <c r="J78" s="518"/>
      <c r="K78" s="534"/>
      <c r="L78" s="541"/>
      <c r="M78" s="545"/>
      <c r="N78" s="545"/>
      <c r="O78" s="554"/>
      <c r="P78" s="563"/>
      <c r="Q78" s="572"/>
      <c r="R78" s="572"/>
      <c r="S78" s="572"/>
      <c r="T78" s="572"/>
      <c r="U78" s="572"/>
      <c r="V78" s="588"/>
      <c r="W78" s="563"/>
      <c r="X78" s="572"/>
      <c r="Y78" s="572"/>
      <c r="Z78" s="572"/>
      <c r="AA78" s="572"/>
      <c r="AB78" s="572"/>
      <c r="AC78" s="588"/>
      <c r="AD78" s="563"/>
      <c r="AE78" s="572"/>
      <c r="AF78" s="572"/>
      <c r="AG78" s="572"/>
      <c r="AH78" s="572"/>
      <c r="AI78" s="572"/>
      <c r="AJ78" s="588"/>
      <c r="AK78" s="563"/>
      <c r="AL78" s="572"/>
      <c r="AM78" s="572"/>
      <c r="AN78" s="572"/>
      <c r="AO78" s="572"/>
      <c r="AP78" s="572"/>
      <c r="AQ78" s="588"/>
      <c r="AR78" s="563"/>
      <c r="AS78" s="572"/>
      <c r="AT78" s="588"/>
      <c r="AU78" s="611">
        <f t="shared" ref="AU78:AU113" si="4">IF($AZ$3="４週",SUM(P78:AQ78),IF($AZ$3="暦月",SUM(P78:AT78),""))</f>
        <v>0</v>
      </c>
      <c r="AV78" s="619"/>
      <c r="AW78" s="623">
        <f t="shared" ref="AW78:AW113" si="5">IF($AZ$3="４週",AU78/4,IF($AZ$3="暦月",AU78/($AZ$7/7),""))</f>
        <v>0</v>
      </c>
      <c r="AX78" s="626"/>
      <c r="AY78" s="632"/>
      <c r="AZ78" s="637"/>
      <c r="BA78" s="637"/>
      <c r="BB78" s="637"/>
      <c r="BC78" s="637"/>
      <c r="BD78" s="642"/>
    </row>
    <row r="79" spans="2:56" ht="39.950000000000003" customHeight="1">
      <c r="B79" s="471">
        <f t="shared" ref="B79:B113" si="6">B78+1</f>
        <v>66</v>
      </c>
      <c r="C79" s="480"/>
      <c r="D79" s="494"/>
      <c r="E79" s="504"/>
      <c r="F79" s="509"/>
      <c r="G79" s="514"/>
      <c r="H79" s="518"/>
      <c r="I79" s="518"/>
      <c r="J79" s="518"/>
      <c r="K79" s="534"/>
      <c r="L79" s="541"/>
      <c r="M79" s="545"/>
      <c r="N79" s="545"/>
      <c r="O79" s="554"/>
      <c r="P79" s="563"/>
      <c r="Q79" s="572"/>
      <c r="R79" s="572"/>
      <c r="S79" s="572"/>
      <c r="T79" s="572"/>
      <c r="U79" s="572"/>
      <c r="V79" s="588"/>
      <c r="W79" s="563"/>
      <c r="X79" s="572"/>
      <c r="Y79" s="572"/>
      <c r="Z79" s="572"/>
      <c r="AA79" s="572"/>
      <c r="AB79" s="572"/>
      <c r="AC79" s="588"/>
      <c r="AD79" s="563"/>
      <c r="AE79" s="572"/>
      <c r="AF79" s="572"/>
      <c r="AG79" s="572"/>
      <c r="AH79" s="572"/>
      <c r="AI79" s="572"/>
      <c r="AJ79" s="588"/>
      <c r="AK79" s="563"/>
      <c r="AL79" s="572"/>
      <c r="AM79" s="572"/>
      <c r="AN79" s="572"/>
      <c r="AO79" s="572"/>
      <c r="AP79" s="572"/>
      <c r="AQ79" s="588"/>
      <c r="AR79" s="563"/>
      <c r="AS79" s="572"/>
      <c r="AT79" s="588"/>
      <c r="AU79" s="611">
        <f t="shared" si="4"/>
        <v>0</v>
      </c>
      <c r="AV79" s="619"/>
      <c r="AW79" s="623">
        <f t="shared" si="5"/>
        <v>0</v>
      </c>
      <c r="AX79" s="626"/>
      <c r="AY79" s="632"/>
      <c r="AZ79" s="637"/>
      <c r="BA79" s="637"/>
      <c r="BB79" s="637"/>
      <c r="BC79" s="637"/>
      <c r="BD79" s="642"/>
    </row>
    <row r="80" spans="2:56" ht="39.950000000000003" customHeight="1">
      <c r="B80" s="471">
        <f t="shared" si="6"/>
        <v>67</v>
      </c>
      <c r="C80" s="480"/>
      <c r="D80" s="494"/>
      <c r="E80" s="504"/>
      <c r="F80" s="509"/>
      <c r="G80" s="514"/>
      <c r="H80" s="518"/>
      <c r="I80" s="518"/>
      <c r="J80" s="518"/>
      <c r="K80" s="534"/>
      <c r="L80" s="541"/>
      <c r="M80" s="545"/>
      <c r="N80" s="545"/>
      <c r="O80" s="554"/>
      <c r="P80" s="563"/>
      <c r="Q80" s="572"/>
      <c r="R80" s="572"/>
      <c r="S80" s="572"/>
      <c r="T80" s="572"/>
      <c r="U80" s="572"/>
      <c r="V80" s="588"/>
      <c r="W80" s="563"/>
      <c r="X80" s="572"/>
      <c r="Y80" s="572"/>
      <c r="Z80" s="572"/>
      <c r="AA80" s="572"/>
      <c r="AB80" s="572"/>
      <c r="AC80" s="588"/>
      <c r="AD80" s="563"/>
      <c r="AE80" s="572"/>
      <c r="AF80" s="572"/>
      <c r="AG80" s="572"/>
      <c r="AH80" s="572"/>
      <c r="AI80" s="572"/>
      <c r="AJ80" s="588"/>
      <c r="AK80" s="563"/>
      <c r="AL80" s="572"/>
      <c r="AM80" s="572"/>
      <c r="AN80" s="572"/>
      <c r="AO80" s="572"/>
      <c r="AP80" s="572"/>
      <c r="AQ80" s="588"/>
      <c r="AR80" s="563"/>
      <c r="AS80" s="572"/>
      <c r="AT80" s="588"/>
      <c r="AU80" s="611">
        <f t="shared" si="4"/>
        <v>0</v>
      </c>
      <c r="AV80" s="619"/>
      <c r="AW80" s="623">
        <f t="shared" si="5"/>
        <v>0</v>
      </c>
      <c r="AX80" s="626"/>
      <c r="AY80" s="632"/>
      <c r="AZ80" s="637"/>
      <c r="BA80" s="637"/>
      <c r="BB80" s="637"/>
      <c r="BC80" s="637"/>
      <c r="BD80" s="642"/>
    </row>
    <row r="81" spans="2:56" ht="39.950000000000003" customHeight="1">
      <c r="B81" s="471">
        <f t="shared" si="6"/>
        <v>68</v>
      </c>
      <c r="C81" s="480"/>
      <c r="D81" s="494"/>
      <c r="E81" s="504"/>
      <c r="F81" s="509"/>
      <c r="G81" s="514"/>
      <c r="H81" s="518"/>
      <c r="I81" s="518"/>
      <c r="J81" s="518"/>
      <c r="K81" s="534"/>
      <c r="L81" s="541"/>
      <c r="M81" s="545"/>
      <c r="N81" s="545"/>
      <c r="O81" s="554"/>
      <c r="P81" s="563"/>
      <c r="Q81" s="572"/>
      <c r="R81" s="572"/>
      <c r="S81" s="572"/>
      <c r="T81" s="572"/>
      <c r="U81" s="572"/>
      <c r="V81" s="588"/>
      <c r="W81" s="563"/>
      <c r="X81" s="572"/>
      <c r="Y81" s="572"/>
      <c r="Z81" s="572"/>
      <c r="AA81" s="572"/>
      <c r="AB81" s="572"/>
      <c r="AC81" s="588"/>
      <c r="AD81" s="563"/>
      <c r="AE81" s="572"/>
      <c r="AF81" s="572"/>
      <c r="AG81" s="572"/>
      <c r="AH81" s="572"/>
      <c r="AI81" s="572"/>
      <c r="AJ81" s="588"/>
      <c r="AK81" s="563"/>
      <c r="AL81" s="572"/>
      <c r="AM81" s="572"/>
      <c r="AN81" s="572"/>
      <c r="AO81" s="572"/>
      <c r="AP81" s="572"/>
      <c r="AQ81" s="588"/>
      <c r="AR81" s="563"/>
      <c r="AS81" s="572"/>
      <c r="AT81" s="588"/>
      <c r="AU81" s="611">
        <f t="shared" si="4"/>
        <v>0</v>
      </c>
      <c r="AV81" s="619"/>
      <c r="AW81" s="623">
        <f t="shared" si="5"/>
        <v>0</v>
      </c>
      <c r="AX81" s="626"/>
      <c r="AY81" s="632"/>
      <c r="AZ81" s="637"/>
      <c r="BA81" s="637"/>
      <c r="BB81" s="637"/>
      <c r="BC81" s="637"/>
      <c r="BD81" s="642"/>
    </row>
    <row r="82" spans="2:56" ht="39.950000000000003" customHeight="1">
      <c r="B82" s="471">
        <f t="shared" si="6"/>
        <v>69</v>
      </c>
      <c r="C82" s="480"/>
      <c r="D82" s="494"/>
      <c r="E82" s="504"/>
      <c r="F82" s="509"/>
      <c r="G82" s="514"/>
      <c r="H82" s="518"/>
      <c r="I82" s="518"/>
      <c r="J82" s="518"/>
      <c r="K82" s="534"/>
      <c r="L82" s="541"/>
      <c r="M82" s="545"/>
      <c r="N82" s="545"/>
      <c r="O82" s="554"/>
      <c r="P82" s="563"/>
      <c r="Q82" s="572"/>
      <c r="R82" s="572"/>
      <c r="S82" s="572"/>
      <c r="T82" s="572"/>
      <c r="U82" s="572"/>
      <c r="V82" s="588"/>
      <c r="W82" s="563"/>
      <c r="X82" s="572"/>
      <c r="Y82" s="572"/>
      <c r="Z82" s="572"/>
      <c r="AA82" s="572"/>
      <c r="AB82" s="572"/>
      <c r="AC82" s="588"/>
      <c r="AD82" s="563"/>
      <c r="AE82" s="572"/>
      <c r="AF82" s="572"/>
      <c r="AG82" s="572"/>
      <c r="AH82" s="572"/>
      <c r="AI82" s="572"/>
      <c r="AJ82" s="588"/>
      <c r="AK82" s="563"/>
      <c r="AL82" s="572"/>
      <c r="AM82" s="572"/>
      <c r="AN82" s="572"/>
      <c r="AO82" s="572"/>
      <c r="AP82" s="572"/>
      <c r="AQ82" s="588"/>
      <c r="AR82" s="563"/>
      <c r="AS82" s="572"/>
      <c r="AT82" s="588"/>
      <c r="AU82" s="611">
        <f t="shared" si="4"/>
        <v>0</v>
      </c>
      <c r="AV82" s="619"/>
      <c r="AW82" s="623">
        <f t="shared" si="5"/>
        <v>0</v>
      </c>
      <c r="AX82" s="626"/>
      <c r="AY82" s="632"/>
      <c r="AZ82" s="637"/>
      <c r="BA82" s="637"/>
      <c r="BB82" s="637"/>
      <c r="BC82" s="637"/>
      <c r="BD82" s="642"/>
    </row>
    <row r="83" spans="2:56" ht="39.950000000000003" customHeight="1">
      <c r="B83" s="471">
        <f t="shared" si="6"/>
        <v>70</v>
      </c>
      <c r="C83" s="480"/>
      <c r="D83" s="494"/>
      <c r="E83" s="504"/>
      <c r="F83" s="509"/>
      <c r="G83" s="514"/>
      <c r="H83" s="518"/>
      <c r="I83" s="518"/>
      <c r="J83" s="518"/>
      <c r="K83" s="534"/>
      <c r="L83" s="541"/>
      <c r="M83" s="545"/>
      <c r="N83" s="545"/>
      <c r="O83" s="554"/>
      <c r="P83" s="563"/>
      <c r="Q83" s="572"/>
      <c r="R83" s="572"/>
      <c r="S83" s="572"/>
      <c r="T83" s="572"/>
      <c r="U83" s="572"/>
      <c r="V83" s="588"/>
      <c r="W83" s="563"/>
      <c r="X83" s="572"/>
      <c r="Y83" s="572"/>
      <c r="Z83" s="572"/>
      <c r="AA83" s="572"/>
      <c r="AB83" s="572"/>
      <c r="AC83" s="588"/>
      <c r="AD83" s="563"/>
      <c r="AE83" s="572"/>
      <c r="AF83" s="572"/>
      <c r="AG83" s="572"/>
      <c r="AH83" s="572"/>
      <c r="AI83" s="572"/>
      <c r="AJ83" s="588"/>
      <c r="AK83" s="563"/>
      <c r="AL83" s="572"/>
      <c r="AM83" s="572"/>
      <c r="AN83" s="572"/>
      <c r="AO83" s="572"/>
      <c r="AP83" s="572"/>
      <c r="AQ83" s="588"/>
      <c r="AR83" s="563"/>
      <c r="AS83" s="572"/>
      <c r="AT83" s="588"/>
      <c r="AU83" s="611">
        <f t="shared" si="4"/>
        <v>0</v>
      </c>
      <c r="AV83" s="619"/>
      <c r="AW83" s="623">
        <f t="shared" si="5"/>
        <v>0</v>
      </c>
      <c r="AX83" s="626"/>
      <c r="AY83" s="632"/>
      <c r="AZ83" s="637"/>
      <c r="BA83" s="637"/>
      <c r="BB83" s="637"/>
      <c r="BC83" s="637"/>
      <c r="BD83" s="642"/>
    </row>
    <row r="84" spans="2:56" ht="39.950000000000003" customHeight="1">
      <c r="B84" s="471">
        <f t="shared" si="6"/>
        <v>71</v>
      </c>
      <c r="C84" s="480"/>
      <c r="D84" s="494"/>
      <c r="E84" s="504"/>
      <c r="F84" s="509"/>
      <c r="G84" s="514"/>
      <c r="H84" s="518"/>
      <c r="I84" s="518"/>
      <c r="J84" s="518"/>
      <c r="K84" s="534"/>
      <c r="L84" s="541"/>
      <c r="M84" s="545"/>
      <c r="N84" s="545"/>
      <c r="O84" s="554"/>
      <c r="P84" s="563"/>
      <c r="Q84" s="572"/>
      <c r="R84" s="572"/>
      <c r="S84" s="572"/>
      <c r="T84" s="572"/>
      <c r="U84" s="572"/>
      <c r="V84" s="588"/>
      <c r="W84" s="563"/>
      <c r="X84" s="572"/>
      <c r="Y84" s="572"/>
      <c r="Z84" s="572"/>
      <c r="AA84" s="572"/>
      <c r="AB84" s="572"/>
      <c r="AC84" s="588"/>
      <c r="AD84" s="563"/>
      <c r="AE84" s="572"/>
      <c r="AF84" s="572"/>
      <c r="AG84" s="572"/>
      <c r="AH84" s="572"/>
      <c r="AI84" s="572"/>
      <c r="AJ84" s="588"/>
      <c r="AK84" s="563"/>
      <c r="AL84" s="572"/>
      <c r="AM84" s="572"/>
      <c r="AN84" s="572"/>
      <c r="AO84" s="572"/>
      <c r="AP84" s="572"/>
      <c r="AQ84" s="588"/>
      <c r="AR84" s="563"/>
      <c r="AS84" s="572"/>
      <c r="AT84" s="588"/>
      <c r="AU84" s="611">
        <f t="shared" si="4"/>
        <v>0</v>
      </c>
      <c r="AV84" s="619"/>
      <c r="AW84" s="623">
        <f t="shared" si="5"/>
        <v>0</v>
      </c>
      <c r="AX84" s="626"/>
      <c r="AY84" s="632"/>
      <c r="AZ84" s="637"/>
      <c r="BA84" s="637"/>
      <c r="BB84" s="637"/>
      <c r="BC84" s="637"/>
      <c r="BD84" s="642"/>
    </row>
    <row r="85" spans="2:56" ht="39.950000000000003" customHeight="1">
      <c r="B85" s="471">
        <f t="shared" si="6"/>
        <v>72</v>
      </c>
      <c r="C85" s="480"/>
      <c r="D85" s="494"/>
      <c r="E85" s="504"/>
      <c r="F85" s="509"/>
      <c r="G85" s="514"/>
      <c r="H85" s="518"/>
      <c r="I85" s="518"/>
      <c r="J85" s="518"/>
      <c r="K85" s="534"/>
      <c r="L85" s="541"/>
      <c r="M85" s="545"/>
      <c r="N85" s="545"/>
      <c r="O85" s="554"/>
      <c r="P85" s="563"/>
      <c r="Q85" s="572"/>
      <c r="R85" s="572"/>
      <c r="S85" s="572"/>
      <c r="T85" s="572"/>
      <c r="U85" s="572"/>
      <c r="V85" s="588"/>
      <c r="W85" s="563"/>
      <c r="X85" s="572"/>
      <c r="Y85" s="572"/>
      <c r="Z85" s="572"/>
      <c r="AA85" s="572"/>
      <c r="AB85" s="572"/>
      <c r="AC85" s="588"/>
      <c r="AD85" s="563"/>
      <c r="AE85" s="572"/>
      <c r="AF85" s="572"/>
      <c r="AG85" s="572"/>
      <c r="AH85" s="572"/>
      <c r="AI85" s="572"/>
      <c r="AJ85" s="588"/>
      <c r="AK85" s="563"/>
      <c r="AL85" s="572"/>
      <c r="AM85" s="572"/>
      <c r="AN85" s="572"/>
      <c r="AO85" s="572"/>
      <c r="AP85" s="572"/>
      <c r="AQ85" s="588"/>
      <c r="AR85" s="563"/>
      <c r="AS85" s="572"/>
      <c r="AT85" s="588"/>
      <c r="AU85" s="611">
        <f t="shared" si="4"/>
        <v>0</v>
      </c>
      <c r="AV85" s="619"/>
      <c r="AW85" s="623">
        <f t="shared" si="5"/>
        <v>0</v>
      </c>
      <c r="AX85" s="626"/>
      <c r="AY85" s="632"/>
      <c r="AZ85" s="637"/>
      <c r="BA85" s="637"/>
      <c r="BB85" s="637"/>
      <c r="BC85" s="637"/>
      <c r="BD85" s="642"/>
    </row>
    <row r="86" spans="2:56" ht="39.950000000000003" customHeight="1">
      <c r="B86" s="471">
        <f t="shared" si="6"/>
        <v>73</v>
      </c>
      <c r="C86" s="480"/>
      <c r="D86" s="494"/>
      <c r="E86" s="504"/>
      <c r="F86" s="509"/>
      <c r="G86" s="514"/>
      <c r="H86" s="518"/>
      <c r="I86" s="518"/>
      <c r="J86" s="518"/>
      <c r="K86" s="534"/>
      <c r="L86" s="541"/>
      <c r="M86" s="545"/>
      <c r="N86" s="545"/>
      <c r="O86" s="554"/>
      <c r="P86" s="563"/>
      <c r="Q86" s="572"/>
      <c r="R86" s="572"/>
      <c r="S86" s="572"/>
      <c r="T86" s="572"/>
      <c r="U86" s="572"/>
      <c r="V86" s="588"/>
      <c r="W86" s="563"/>
      <c r="X86" s="572"/>
      <c r="Y86" s="572"/>
      <c r="Z86" s="572"/>
      <c r="AA86" s="572"/>
      <c r="AB86" s="572"/>
      <c r="AC86" s="588"/>
      <c r="AD86" s="563"/>
      <c r="AE86" s="572"/>
      <c r="AF86" s="572"/>
      <c r="AG86" s="572"/>
      <c r="AH86" s="572"/>
      <c r="AI86" s="572"/>
      <c r="AJ86" s="588"/>
      <c r="AK86" s="563"/>
      <c r="AL86" s="572"/>
      <c r="AM86" s="572"/>
      <c r="AN86" s="572"/>
      <c r="AO86" s="572"/>
      <c r="AP86" s="572"/>
      <c r="AQ86" s="588"/>
      <c r="AR86" s="563"/>
      <c r="AS86" s="572"/>
      <c r="AT86" s="588"/>
      <c r="AU86" s="611">
        <f t="shared" si="4"/>
        <v>0</v>
      </c>
      <c r="AV86" s="619"/>
      <c r="AW86" s="623">
        <f t="shared" si="5"/>
        <v>0</v>
      </c>
      <c r="AX86" s="626"/>
      <c r="AY86" s="632"/>
      <c r="AZ86" s="637"/>
      <c r="BA86" s="637"/>
      <c r="BB86" s="637"/>
      <c r="BC86" s="637"/>
      <c r="BD86" s="642"/>
    </row>
    <row r="87" spans="2:56" ht="39.950000000000003" customHeight="1">
      <c r="B87" s="471">
        <f t="shared" si="6"/>
        <v>74</v>
      </c>
      <c r="C87" s="480"/>
      <c r="D87" s="494"/>
      <c r="E87" s="504"/>
      <c r="F87" s="509"/>
      <c r="G87" s="514"/>
      <c r="H87" s="518"/>
      <c r="I87" s="518"/>
      <c r="J87" s="518"/>
      <c r="K87" s="534"/>
      <c r="L87" s="541"/>
      <c r="M87" s="545"/>
      <c r="N87" s="545"/>
      <c r="O87" s="554"/>
      <c r="P87" s="563"/>
      <c r="Q87" s="572"/>
      <c r="R87" s="572"/>
      <c r="S87" s="572"/>
      <c r="T87" s="572"/>
      <c r="U87" s="572"/>
      <c r="V87" s="588"/>
      <c r="W87" s="563"/>
      <c r="X87" s="572"/>
      <c r="Y87" s="572"/>
      <c r="Z87" s="572"/>
      <c r="AA87" s="572"/>
      <c r="AB87" s="572"/>
      <c r="AC87" s="588"/>
      <c r="AD87" s="563"/>
      <c r="AE87" s="572"/>
      <c r="AF87" s="572"/>
      <c r="AG87" s="572"/>
      <c r="AH87" s="572"/>
      <c r="AI87" s="572"/>
      <c r="AJ87" s="588"/>
      <c r="AK87" s="563"/>
      <c r="AL87" s="572"/>
      <c r="AM87" s="572"/>
      <c r="AN87" s="572"/>
      <c r="AO87" s="572"/>
      <c r="AP87" s="572"/>
      <c r="AQ87" s="588"/>
      <c r="AR87" s="563"/>
      <c r="AS87" s="572"/>
      <c r="AT87" s="588"/>
      <c r="AU87" s="611">
        <f t="shared" si="4"/>
        <v>0</v>
      </c>
      <c r="AV87" s="619"/>
      <c r="AW87" s="623">
        <f t="shared" si="5"/>
        <v>0</v>
      </c>
      <c r="AX87" s="626"/>
      <c r="AY87" s="632"/>
      <c r="AZ87" s="637"/>
      <c r="BA87" s="637"/>
      <c r="BB87" s="637"/>
      <c r="BC87" s="637"/>
      <c r="BD87" s="642"/>
    </row>
    <row r="88" spans="2:56" ht="39.950000000000003" customHeight="1">
      <c r="B88" s="471">
        <f t="shared" si="6"/>
        <v>75</v>
      </c>
      <c r="C88" s="480"/>
      <c r="D88" s="494"/>
      <c r="E88" s="504"/>
      <c r="F88" s="509"/>
      <c r="G88" s="514"/>
      <c r="H88" s="518"/>
      <c r="I88" s="518"/>
      <c r="J88" s="518"/>
      <c r="K88" s="534"/>
      <c r="L88" s="541"/>
      <c r="M88" s="545"/>
      <c r="N88" s="545"/>
      <c r="O88" s="554"/>
      <c r="P88" s="563"/>
      <c r="Q88" s="572"/>
      <c r="R88" s="572"/>
      <c r="S88" s="572"/>
      <c r="T88" s="572"/>
      <c r="U88" s="572"/>
      <c r="V88" s="588"/>
      <c r="W88" s="563"/>
      <c r="X88" s="572"/>
      <c r="Y88" s="572"/>
      <c r="Z88" s="572"/>
      <c r="AA88" s="572"/>
      <c r="AB88" s="572"/>
      <c r="AC88" s="588"/>
      <c r="AD88" s="563"/>
      <c r="AE88" s="572"/>
      <c r="AF88" s="572"/>
      <c r="AG88" s="572"/>
      <c r="AH88" s="572"/>
      <c r="AI88" s="572"/>
      <c r="AJ88" s="588"/>
      <c r="AK88" s="563"/>
      <c r="AL88" s="572"/>
      <c r="AM88" s="572"/>
      <c r="AN88" s="572"/>
      <c r="AO88" s="572"/>
      <c r="AP88" s="572"/>
      <c r="AQ88" s="588"/>
      <c r="AR88" s="563"/>
      <c r="AS88" s="572"/>
      <c r="AT88" s="588"/>
      <c r="AU88" s="611">
        <f t="shared" si="4"/>
        <v>0</v>
      </c>
      <c r="AV88" s="619"/>
      <c r="AW88" s="623">
        <f t="shared" si="5"/>
        <v>0</v>
      </c>
      <c r="AX88" s="626"/>
      <c r="AY88" s="632"/>
      <c r="AZ88" s="637"/>
      <c r="BA88" s="637"/>
      <c r="BB88" s="637"/>
      <c r="BC88" s="637"/>
      <c r="BD88" s="642"/>
    </row>
    <row r="89" spans="2:56" ht="39.950000000000003" customHeight="1">
      <c r="B89" s="471">
        <f t="shared" si="6"/>
        <v>76</v>
      </c>
      <c r="C89" s="480"/>
      <c r="D89" s="494"/>
      <c r="E89" s="504"/>
      <c r="F89" s="509"/>
      <c r="G89" s="514"/>
      <c r="H89" s="518"/>
      <c r="I89" s="518"/>
      <c r="J89" s="518"/>
      <c r="K89" s="534"/>
      <c r="L89" s="541"/>
      <c r="M89" s="545"/>
      <c r="N89" s="545"/>
      <c r="O89" s="554"/>
      <c r="P89" s="563"/>
      <c r="Q89" s="572"/>
      <c r="R89" s="572"/>
      <c r="S89" s="572"/>
      <c r="T89" s="572"/>
      <c r="U89" s="572"/>
      <c r="V89" s="588"/>
      <c r="W89" s="563"/>
      <c r="X89" s="572"/>
      <c r="Y89" s="572"/>
      <c r="Z89" s="572"/>
      <c r="AA89" s="572"/>
      <c r="AB89" s="572"/>
      <c r="AC89" s="588"/>
      <c r="AD89" s="563"/>
      <c r="AE89" s="572"/>
      <c r="AF89" s="572"/>
      <c r="AG89" s="572"/>
      <c r="AH89" s="572"/>
      <c r="AI89" s="572"/>
      <c r="AJ89" s="588"/>
      <c r="AK89" s="563"/>
      <c r="AL89" s="572"/>
      <c r="AM89" s="572"/>
      <c r="AN89" s="572"/>
      <c r="AO89" s="572"/>
      <c r="AP89" s="572"/>
      <c r="AQ89" s="588"/>
      <c r="AR89" s="563"/>
      <c r="AS89" s="572"/>
      <c r="AT89" s="588"/>
      <c r="AU89" s="611">
        <f t="shared" si="4"/>
        <v>0</v>
      </c>
      <c r="AV89" s="619"/>
      <c r="AW89" s="623">
        <f t="shared" si="5"/>
        <v>0</v>
      </c>
      <c r="AX89" s="626"/>
      <c r="AY89" s="632"/>
      <c r="AZ89" s="637"/>
      <c r="BA89" s="637"/>
      <c r="BB89" s="637"/>
      <c r="BC89" s="637"/>
      <c r="BD89" s="642"/>
    </row>
    <row r="90" spans="2:56" ht="39.950000000000003" customHeight="1">
      <c r="B90" s="471">
        <f t="shared" si="6"/>
        <v>77</v>
      </c>
      <c r="C90" s="480"/>
      <c r="D90" s="494"/>
      <c r="E90" s="504"/>
      <c r="F90" s="509"/>
      <c r="G90" s="514"/>
      <c r="H90" s="518"/>
      <c r="I90" s="518"/>
      <c r="J90" s="518"/>
      <c r="K90" s="534"/>
      <c r="L90" s="541"/>
      <c r="M90" s="545"/>
      <c r="N90" s="545"/>
      <c r="O90" s="554"/>
      <c r="P90" s="563"/>
      <c r="Q90" s="572"/>
      <c r="R90" s="572"/>
      <c r="S90" s="572"/>
      <c r="T90" s="572"/>
      <c r="U90" s="572"/>
      <c r="V90" s="588"/>
      <c r="W90" s="563"/>
      <c r="X90" s="572"/>
      <c r="Y90" s="572"/>
      <c r="Z90" s="572"/>
      <c r="AA90" s="572"/>
      <c r="AB90" s="572"/>
      <c r="AC90" s="588"/>
      <c r="AD90" s="563"/>
      <c r="AE90" s="572"/>
      <c r="AF90" s="572"/>
      <c r="AG90" s="572"/>
      <c r="AH90" s="572"/>
      <c r="AI90" s="572"/>
      <c r="AJ90" s="588"/>
      <c r="AK90" s="563"/>
      <c r="AL90" s="572"/>
      <c r="AM90" s="572"/>
      <c r="AN90" s="572"/>
      <c r="AO90" s="572"/>
      <c r="AP90" s="572"/>
      <c r="AQ90" s="588"/>
      <c r="AR90" s="563"/>
      <c r="AS90" s="572"/>
      <c r="AT90" s="588"/>
      <c r="AU90" s="611">
        <f t="shared" si="4"/>
        <v>0</v>
      </c>
      <c r="AV90" s="619"/>
      <c r="AW90" s="623">
        <f t="shared" si="5"/>
        <v>0</v>
      </c>
      <c r="AX90" s="626"/>
      <c r="AY90" s="632"/>
      <c r="AZ90" s="637"/>
      <c r="BA90" s="637"/>
      <c r="BB90" s="637"/>
      <c r="BC90" s="637"/>
      <c r="BD90" s="642"/>
    </row>
    <row r="91" spans="2:56" ht="39.950000000000003" customHeight="1">
      <c r="B91" s="471">
        <f t="shared" si="6"/>
        <v>78</v>
      </c>
      <c r="C91" s="480"/>
      <c r="D91" s="494"/>
      <c r="E91" s="504"/>
      <c r="F91" s="509"/>
      <c r="G91" s="514"/>
      <c r="H91" s="518"/>
      <c r="I91" s="518"/>
      <c r="J91" s="518"/>
      <c r="K91" s="534"/>
      <c r="L91" s="541"/>
      <c r="M91" s="545"/>
      <c r="N91" s="545"/>
      <c r="O91" s="554"/>
      <c r="P91" s="563"/>
      <c r="Q91" s="572"/>
      <c r="R91" s="572"/>
      <c r="S91" s="572"/>
      <c r="T91" s="572"/>
      <c r="U91" s="572"/>
      <c r="V91" s="588"/>
      <c r="W91" s="563"/>
      <c r="X91" s="572"/>
      <c r="Y91" s="572"/>
      <c r="Z91" s="572"/>
      <c r="AA91" s="572"/>
      <c r="AB91" s="572"/>
      <c r="AC91" s="588"/>
      <c r="AD91" s="563"/>
      <c r="AE91" s="572"/>
      <c r="AF91" s="572"/>
      <c r="AG91" s="572"/>
      <c r="AH91" s="572"/>
      <c r="AI91" s="572"/>
      <c r="AJ91" s="588"/>
      <c r="AK91" s="563"/>
      <c r="AL91" s="572"/>
      <c r="AM91" s="572"/>
      <c r="AN91" s="572"/>
      <c r="AO91" s="572"/>
      <c r="AP91" s="572"/>
      <c r="AQ91" s="588"/>
      <c r="AR91" s="563"/>
      <c r="AS91" s="572"/>
      <c r="AT91" s="588"/>
      <c r="AU91" s="611">
        <f t="shared" si="4"/>
        <v>0</v>
      </c>
      <c r="AV91" s="619"/>
      <c r="AW91" s="623">
        <f t="shared" si="5"/>
        <v>0</v>
      </c>
      <c r="AX91" s="626"/>
      <c r="AY91" s="632"/>
      <c r="AZ91" s="637"/>
      <c r="BA91" s="637"/>
      <c r="BB91" s="637"/>
      <c r="BC91" s="637"/>
      <c r="BD91" s="642"/>
    </row>
    <row r="92" spans="2:56" ht="39.950000000000003" customHeight="1">
      <c r="B92" s="471">
        <f t="shared" si="6"/>
        <v>79</v>
      </c>
      <c r="C92" s="480"/>
      <c r="D92" s="494"/>
      <c r="E92" s="504"/>
      <c r="F92" s="509"/>
      <c r="G92" s="514"/>
      <c r="H92" s="518"/>
      <c r="I92" s="518"/>
      <c r="J92" s="518"/>
      <c r="K92" s="534"/>
      <c r="L92" s="541"/>
      <c r="M92" s="545"/>
      <c r="N92" s="545"/>
      <c r="O92" s="554"/>
      <c r="P92" s="563"/>
      <c r="Q92" s="572"/>
      <c r="R92" s="572"/>
      <c r="S92" s="572"/>
      <c r="T92" s="572"/>
      <c r="U92" s="572"/>
      <c r="V92" s="588"/>
      <c r="W92" s="563"/>
      <c r="X92" s="572"/>
      <c r="Y92" s="572"/>
      <c r="Z92" s="572"/>
      <c r="AA92" s="572"/>
      <c r="AB92" s="572"/>
      <c r="AC92" s="588"/>
      <c r="AD92" s="563"/>
      <c r="AE92" s="572"/>
      <c r="AF92" s="572"/>
      <c r="AG92" s="572"/>
      <c r="AH92" s="572"/>
      <c r="AI92" s="572"/>
      <c r="AJ92" s="588"/>
      <c r="AK92" s="563"/>
      <c r="AL92" s="572"/>
      <c r="AM92" s="572"/>
      <c r="AN92" s="572"/>
      <c r="AO92" s="572"/>
      <c r="AP92" s="572"/>
      <c r="AQ92" s="588"/>
      <c r="AR92" s="563"/>
      <c r="AS92" s="572"/>
      <c r="AT92" s="588"/>
      <c r="AU92" s="611">
        <f t="shared" si="4"/>
        <v>0</v>
      </c>
      <c r="AV92" s="619"/>
      <c r="AW92" s="623">
        <f t="shared" si="5"/>
        <v>0</v>
      </c>
      <c r="AX92" s="626"/>
      <c r="AY92" s="632"/>
      <c r="AZ92" s="637"/>
      <c r="BA92" s="637"/>
      <c r="BB92" s="637"/>
      <c r="BC92" s="637"/>
      <c r="BD92" s="642"/>
    </row>
    <row r="93" spans="2:56" ht="39.950000000000003" customHeight="1">
      <c r="B93" s="471">
        <f t="shared" si="6"/>
        <v>80</v>
      </c>
      <c r="C93" s="480"/>
      <c r="D93" s="494"/>
      <c r="E93" s="504"/>
      <c r="F93" s="509"/>
      <c r="G93" s="514"/>
      <c r="H93" s="518"/>
      <c r="I93" s="518"/>
      <c r="J93" s="518"/>
      <c r="K93" s="534"/>
      <c r="L93" s="541"/>
      <c r="M93" s="545"/>
      <c r="N93" s="545"/>
      <c r="O93" s="554"/>
      <c r="P93" s="563"/>
      <c r="Q93" s="572"/>
      <c r="R93" s="572"/>
      <c r="S93" s="572"/>
      <c r="T93" s="572"/>
      <c r="U93" s="572"/>
      <c r="V93" s="588"/>
      <c r="W93" s="563"/>
      <c r="X93" s="572"/>
      <c r="Y93" s="572"/>
      <c r="Z93" s="572"/>
      <c r="AA93" s="572"/>
      <c r="AB93" s="572"/>
      <c r="AC93" s="588"/>
      <c r="AD93" s="563"/>
      <c r="AE93" s="572"/>
      <c r="AF93" s="572"/>
      <c r="AG93" s="572"/>
      <c r="AH93" s="572"/>
      <c r="AI93" s="572"/>
      <c r="AJ93" s="588"/>
      <c r="AK93" s="563"/>
      <c r="AL93" s="572"/>
      <c r="AM93" s="572"/>
      <c r="AN93" s="572"/>
      <c r="AO93" s="572"/>
      <c r="AP93" s="572"/>
      <c r="AQ93" s="588"/>
      <c r="AR93" s="563"/>
      <c r="AS93" s="572"/>
      <c r="AT93" s="588"/>
      <c r="AU93" s="611">
        <f t="shared" si="4"/>
        <v>0</v>
      </c>
      <c r="AV93" s="619"/>
      <c r="AW93" s="623">
        <f t="shared" si="5"/>
        <v>0</v>
      </c>
      <c r="AX93" s="626"/>
      <c r="AY93" s="632"/>
      <c r="AZ93" s="637"/>
      <c r="BA93" s="637"/>
      <c r="BB93" s="637"/>
      <c r="BC93" s="637"/>
      <c r="BD93" s="642"/>
    </row>
    <row r="94" spans="2:56" ht="39.950000000000003" customHeight="1">
      <c r="B94" s="471">
        <f t="shared" si="6"/>
        <v>81</v>
      </c>
      <c r="C94" s="480"/>
      <c r="D94" s="494"/>
      <c r="E94" s="504"/>
      <c r="F94" s="509"/>
      <c r="G94" s="514"/>
      <c r="H94" s="518"/>
      <c r="I94" s="518"/>
      <c r="J94" s="518"/>
      <c r="K94" s="534"/>
      <c r="L94" s="541"/>
      <c r="M94" s="545"/>
      <c r="N94" s="545"/>
      <c r="O94" s="554"/>
      <c r="P94" s="563"/>
      <c r="Q94" s="572"/>
      <c r="R94" s="572"/>
      <c r="S94" s="572"/>
      <c r="T94" s="572"/>
      <c r="U94" s="572"/>
      <c r="V94" s="588"/>
      <c r="W94" s="563"/>
      <c r="X94" s="572"/>
      <c r="Y94" s="572"/>
      <c r="Z94" s="572"/>
      <c r="AA94" s="572"/>
      <c r="AB94" s="572"/>
      <c r="AC94" s="588"/>
      <c r="AD94" s="563"/>
      <c r="AE94" s="572"/>
      <c r="AF94" s="572"/>
      <c r="AG94" s="572"/>
      <c r="AH94" s="572"/>
      <c r="AI94" s="572"/>
      <c r="AJ94" s="588"/>
      <c r="AK94" s="563"/>
      <c r="AL94" s="572"/>
      <c r="AM94" s="572"/>
      <c r="AN94" s="572"/>
      <c r="AO94" s="572"/>
      <c r="AP94" s="572"/>
      <c r="AQ94" s="588"/>
      <c r="AR94" s="563"/>
      <c r="AS94" s="572"/>
      <c r="AT94" s="588"/>
      <c r="AU94" s="611">
        <f t="shared" si="4"/>
        <v>0</v>
      </c>
      <c r="AV94" s="619"/>
      <c r="AW94" s="623">
        <f t="shared" si="5"/>
        <v>0</v>
      </c>
      <c r="AX94" s="626"/>
      <c r="AY94" s="632"/>
      <c r="AZ94" s="637"/>
      <c r="BA94" s="637"/>
      <c r="BB94" s="637"/>
      <c r="BC94" s="637"/>
      <c r="BD94" s="642"/>
    </row>
    <row r="95" spans="2:56" ht="39.950000000000003" customHeight="1">
      <c r="B95" s="471">
        <f t="shared" si="6"/>
        <v>82</v>
      </c>
      <c r="C95" s="480"/>
      <c r="D95" s="494"/>
      <c r="E95" s="504"/>
      <c r="F95" s="509"/>
      <c r="G95" s="514"/>
      <c r="H95" s="518"/>
      <c r="I95" s="518"/>
      <c r="J95" s="518"/>
      <c r="K95" s="534"/>
      <c r="L95" s="541"/>
      <c r="M95" s="545"/>
      <c r="N95" s="545"/>
      <c r="O95" s="554"/>
      <c r="P95" s="563"/>
      <c r="Q95" s="572"/>
      <c r="R95" s="572"/>
      <c r="S95" s="572"/>
      <c r="T95" s="572"/>
      <c r="U95" s="572"/>
      <c r="V95" s="588"/>
      <c r="W95" s="563"/>
      <c r="X95" s="572"/>
      <c r="Y95" s="572"/>
      <c r="Z95" s="572"/>
      <c r="AA95" s="572"/>
      <c r="AB95" s="572"/>
      <c r="AC95" s="588"/>
      <c r="AD95" s="563"/>
      <c r="AE95" s="572"/>
      <c r="AF95" s="572"/>
      <c r="AG95" s="572"/>
      <c r="AH95" s="572"/>
      <c r="AI95" s="572"/>
      <c r="AJ95" s="588"/>
      <c r="AK95" s="563"/>
      <c r="AL95" s="572"/>
      <c r="AM95" s="572"/>
      <c r="AN95" s="572"/>
      <c r="AO95" s="572"/>
      <c r="AP95" s="572"/>
      <c r="AQ95" s="588"/>
      <c r="AR95" s="563"/>
      <c r="AS95" s="572"/>
      <c r="AT95" s="588"/>
      <c r="AU95" s="611">
        <f t="shared" si="4"/>
        <v>0</v>
      </c>
      <c r="AV95" s="619"/>
      <c r="AW95" s="623">
        <f t="shared" si="5"/>
        <v>0</v>
      </c>
      <c r="AX95" s="626"/>
      <c r="AY95" s="632"/>
      <c r="AZ95" s="637"/>
      <c r="BA95" s="637"/>
      <c r="BB95" s="637"/>
      <c r="BC95" s="637"/>
      <c r="BD95" s="642"/>
    </row>
    <row r="96" spans="2:56" ht="39.950000000000003" customHeight="1">
      <c r="B96" s="471">
        <f t="shared" si="6"/>
        <v>83</v>
      </c>
      <c r="C96" s="480"/>
      <c r="D96" s="494"/>
      <c r="E96" s="504"/>
      <c r="F96" s="509"/>
      <c r="G96" s="514"/>
      <c r="H96" s="518"/>
      <c r="I96" s="518"/>
      <c r="J96" s="518"/>
      <c r="K96" s="534"/>
      <c r="L96" s="541"/>
      <c r="M96" s="545"/>
      <c r="N96" s="545"/>
      <c r="O96" s="554"/>
      <c r="P96" s="563"/>
      <c r="Q96" s="572"/>
      <c r="R96" s="572"/>
      <c r="S96" s="572"/>
      <c r="T96" s="572"/>
      <c r="U96" s="572"/>
      <c r="V96" s="588"/>
      <c r="W96" s="563"/>
      <c r="X96" s="572"/>
      <c r="Y96" s="572"/>
      <c r="Z96" s="572"/>
      <c r="AA96" s="572"/>
      <c r="AB96" s="572"/>
      <c r="AC96" s="588"/>
      <c r="AD96" s="563"/>
      <c r="AE96" s="572"/>
      <c r="AF96" s="572"/>
      <c r="AG96" s="572"/>
      <c r="AH96" s="572"/>
      <c r="AI96" s="572"/>
      <c r="AJ96" s="588"/>
      <c r="AK96" s="563"/>
      <c r="AL96" s="572"/>
      <c r="AM96" s="572"/>
      <c r="AN96" s="572"/>
      <c r="AO96" s="572"/>
      <c r="AP96" s="572"/>
      <c r="AQ96" s="588"/>
      <c r="AR96" s="563"/>
      <c r="AS96" s="572"/>
      <c r="AT96" s="588"/>
      <c r="AU96" s="611">
        <f t="shared" si="4"/>
        <v>0</v>
      </c>
      <c r="AV96" s="619"/>
      <c r="AW96" s="623">
        <f t="shared" si="5"/>
        <v>0</v>
      </c>
      <c r="AX96" s="626"/>
      <c r="AY96" s="632"/>
      <c r="AZ96" s="637"/>
      <c r="BA96" s="637"/>
      <c r="BB96" s="637"/>
      <c r="BC96" s="637"/>
      <c r="BD96" s="642"/>
    </row>
    <row r="97" spans="2:56" ht="39.950000000000003" customHeight="1">
      <c r="B97" s="471">
        <f t="shared" si="6"/>
        <v>84</v>
      </c>
      <c r="C97" s="480"/>
      <c r="D97" s="494"/>
      <c r="E97" s="504"/>
      <c r="F97" s="509"/>
      <c r="G97" s="514"/>
      <c r="H97" s="518"/>
      <c r="I97" s="518"/>
      <c r="J97" s="518"/>
      <c r="K97" s="534"/>
      <c r="L97" s="541"/>
      <c r="M97" s="545"/>
      <c r="N97" s="545"/>
      <c r="O97" s="554"/>
      <c r="P97" s="646"/>
      <c r="Q97" s="647"/>
      <c r="R97" s="647"/>
      <c r="S97" s="647"/>
      <c r="T97" s="647"/>
      <c r="U97" s="647"/>
      <c r="V97" s="648"/>
      <c r="W97" s="646"/>
      <c r="X97" s="647"/>
      <c r="Y97" s="647"/>
      <c r="Z97" s="647"/>
      <c r="AA97" s="647"/>
      <c r="AB97" s="647"/>
      <c r="AC97" s="648"/>
      <c r="AD97" s="646"/>
      <c r="AE97" s="647"/>
      <c r="AF97" s="647"/>
      <c r="AG97" s="647"/>
      <c r="AH97" s="647"/>
      <c r="AI97" s="647"/>
      <c r="AJ97" s="648"/>
      <c r="AK97" s="646"/>
      <c r="AL97" s="647"/>
      <c r="AM97" s="647"/>
      <c r="AN97" s="647"/>
      <c r="AO97" s="647"/>
      <c r="AP97" s="647"/>
      <c r="AQ97" s="648"/>
      <c r="AR97" s="646"/>
      <c r="AS97" s="647"/>
      <c r="AT97" s="648"/>
      <c r="AU97" s="611">
        <f t="shared" si="4"/>
        <v>0</v>
      </c>
      <c r="AV97" s="619"/>
      <c r="AW97" s="623">
        <f t="shared" si="5"/>
        <v>0</v>
      </c>
      <c r="AX97" s="626"/>
      <c r="AY97" s="632"/>
      <c r="AZ97" s="637"/>
      <c r="BA97" s="637"/>
      <c r="BB97" s="637"/>
      <c r="BC97" s="637"/>
      <c r="BD97" s="642"/>
    </row>
    <row r="98" spans="2:56" ht="39.950000000000003" customHeight="1">
      <c r="B98" s="471">
        <f t="shared" si="6"/>
        <v>85</v>
      </c>
      <c r="C98" s="480"/>
      <c r="D98" s="494"/>
      <c r="E98" s="504"/>
      <c r="F98" s="509"/>
      <c r="G98" s="514"/>
      <c r="H98" s="518"/>
      <c r="I98" s="518"/>
      <c r="J98" s="518"/>
      <c r="K98" s="534"/>
      <c r="L98" s="541"/>
      <c r="M98" s="545"/>
      <c r="N98" s="545"/>
      <c r="O98" s="554"/>
      <c r="P98" s="563"/>
      <c r="Q98" s="572"/>
      <c r="R98" s="572"/>
      <c r="S98" s="572"/>
      <c r="T98" s="572"/>
      <c r="U98" s="572"/>
      <c r="V98" s="588"/>
      <c r="W98" s="563"/>
      <c r="X98" s="572"/>
      <c r="Y98" s="572"/>
      <c r="Z98" s="572"/>
      <c r="AA98" s="572"/>
      <c r="AB98" s="572"/>
      <c r="AC98" s="588"/>
      <c r="AD98" s="563"/>
      <c r="AE98" s="572"/>
      <c r="AF98" s="572"/>
      <c r="AG98" s="572"/>
      <c r="AH98" s="572"/>
      <c r="AI98" s="572"/>
      <c r="AJ98" s="588"/>
      <c r="AK98" s="563"/>
      <c r="AL98" s="572"/>
      <c r="AM98" s="572"/>
      <c r="AN98" s="572"/>
      <c r="AO98" s="572"/>
      <c r="AP98" s="572"/>
      <c r="AQ98" s="588"/>
      <c r="AR98" s="563"/>
      <c r="AS98" s="572"/>
      <c r="AT98" s="588"/>
      <c r="AU98" s="611">
        <f t="shared" si="4"/>
        <v>0</v>
      </c>
      <c r="AV98" s="619"/>
      <c r="AW98" s="623">
        <f t="shared" si="5"/>
        <v>0</v>
      </c>
      <c r="AX98" s="626"/>
      <c r="AY98" s="632"/>
      <c r="AZ98" s="637"/>
      <c r="BA98" s="637"/>
      <c r="BB98" s="637"/>
      <c r="BC98" s="637"/>
      <c r="BD98" s="642"/>
    </row>
    <row r="99" spans="2:56" ht="39.950000000000003" customHeight="1">
      <c r="B99" s="471">
        <f t="shared" si="6"/>
        <v>86</v>
      </c>
      <c r="C99" s="480"/>
      <c r="D99" s="494"/>
      <c r="E99" s="504"/>
      <c r="F99" s="509"/>
      <c r="G99" s="514"/>
      <c r="H99" s="518"/>
      <c r="I99" s="518"/>
      <c r="J99" s="518"/>
      <c r="K99" s="534"/>
      <c r="L99" s="541"/>
      <c r="M99" s="545"/>
      <c r="N99" s="545"/>
      <c r="O99" s="554"/>
      <c r="P99" s="563"/>
      <c r="Q99" s="572"/>
      <c r="R99" s="572"/>
      <c r="S99" s="572"/>
      <c r="T99" s="572"/>
      <c r="U99" s="572"/>
      <c r="V99" s="588"/>
      <c r="W99" s="563"/>
      <c r="X99" s="572"/>
      <c r="Y99" s="572"/>
      <c r="Z99" s="572"/>
      <c r="AA99" s="572"/>
      <c r="AB99" s="572"/>
      <c r="AC99" s="588"/>
      <c r="AD99" s="563"/>
      <c r="AE99" s="572"/>
      <c r="AF99" s="572"/>
      <c r="AG99" s="572"/>
      <c r="AH99" s="572"/>
      <c r="AI99" s="572"/>
      <c r="AJ99" s="588"/>
      <c r="AK99" s="563"/>
      <c r="AL99" s="572"/>
      <c r="AM99" s="572"/>
      <c r="AN99" s="572"/>
      <c r="AO99" s="572"/>
      <c r="AP99" s="572"/>
      <c r="AQ99" s="588"/>
      <c r="AR99" s="563"/>
      <c r="AS99" s="572"/>
      <c r="AT99" s="588"/>
      <c r="AU99" s="611">
        <f t="shared" si="4"/>
        <v>0</v>
      </c>
      <c r="AV99" s="619"/>
      <c r="AW99" s="623">
        <f t="shared" si="5"/>
        <v>0</v>
      </c>
      <c r="AX99" s="626"/>
      <c r="AY99" s="632"/>
      <c r="AZ99" s="637"/>
      <c r="BA99" s="637"/>
      <c r="BB99" s="637"/>
      <c r="BC99" s="637"/>
      <c r="BD99" s="642"/>
    </row>
    <row r="100" spans="2:56" ht="39.950000000000003" customHeight="1">
      <c r="B100" s="471">
        <f t="shared" si="6"/>
        <v>87</v>
      </c>
      <c r="C100" s="480"/>
      <c r="D100" s="494"/>
      <c r="E100" s="504"/>
      <c r="F100" s="509"/>
      <c r="G100" s="514"/>
      <c r="H100" s="518"/>
      <c r="I100" s="518"/>
      <c r="J100" s="518"/>
      <c r="K100" s="534"/>
      <c r="L100" s="541"/>
      <c r="M100" s="545"/>
      <c r="N100" s="545"/>
      <c r="O100" s="554"/>
      <c r="P100" s="563"/>
      <c r="Q100" s="572"/>
      <c r="R100" s="572"/>
      <c r="S100" s="572"/>
      <c r="T100" s="572"/>
      <c r="U100" s="572"/>
      <c r="V100" s="588"/>
      <c r="W100" s="563"/>
      <c r="X100" s="572"/>
      <c r="Y100" s="572"/>
      <c r="Z100" s="572"/>
      <c r="AA100" s="572"/>
      <c r="AB100" s="572"/>
      <c r="AC100" s="588"/>
      <c r="AD100" s="563"/>
      <c r="AE100" s="572"/>
      <c r="AF100" s="572"/>
      <c r="AG100" s="572"/>
      <c r="AH100" s="572"/>
      <c r="AI100" s="572"/>
      <c r="AJ100" s="588"/>
      <c r="AK100" s="563"/>
      <c r="AL100" s="572"/>
      <c r="AM100" s="572"/>
      <c r="AN100" s="572"/>
      <c r="AO100" s="572"/>
      <c r="AP100" s="572"/>
      <c r="AQ100" s="588"/>
      <c r="AR100" s="563"/>
      <c r="AS100" s="572"/>
      <c r="AT100" s="588"/>
      <c r="AU100" s="611">
        <f t="shared" si="4"/>
        <v>0</v>
      </c>
      <c r="AV100" s="619"/>
      <c r="AW100" s="623">
        <f t="shared" si="5"/>
        <v>0</v>
      </c>
      <c r="AX100" s="626"/>
      <c r="AY100" s="632"/>
      <c r="AZ100" s="637"/>
      <c r="BA100" s="637"/>
      <c r="BB100" s="637"/>
      <c r="BC100" s="637"/>
      <c r="BD100" s="642"/>
    </row>
    <row r="101" spans="2:56" ht="39.950000000000003" customHeight="1">
      <c r="B101" s="471">
        <f t="shared" si="6"/>
        <v>88</v>
      </c>
      <c r="C101" s="480"/>
      <c r="D101" s="494"/>
      <c r="E101" s="504"/>
      <c r="F101" s="509"/>
      <c r="G101" s="514"/>
      <c r="H101" s="518"/>
      <c r="I101" s="518"/>
      <c r="J101" s="518"/>
      <c r="K101" s="534"/>
      <c r="L101" s="541"/>
      <c r="M101" s="545"/>
      <c r="N101" s="545"/>
      <c r="O101" s="554"/>
      <c r="P101" s="563"/>
      <c r="Q101" s="572"/>
      <c r="R101" s="572"/>
      <c r="S101" s="572"/>
      <c r="T101" s="572"/>
      <c r="U101" s="572"/>
      <c r="V101" s="588"/>
      <c r="W101" s="563"/>
      <c r="X101" s="572"/>
      <c r="Y101" s="572"/>
      <c r="Z101" s="572"/>
      <c r="AA101" s="572"/>
      <c r="AB101" s="572"/>
      <c r="AC101" s="588"/>
      <c r="AD101" s="563"/>
      <c r="AE101" s="572"/>
      <c r="AF101" s="572"/>
      <c r="AG101" s="572"/>
      <c r="AH101" s="572"/>
      <c r="AI101" s="572"/>
      <c r="AJ101" s="588"/>
      <c r="AK101" s="563"/>
      <c r="AL101" s="572"/>
      <c r="AM101" s="572"/>
      <c r="AN101" s="572"/>
      <c r="AO101" s="572"/>
      <c r="AP101" s="572"/>
      <c r="AQ101" s="588"/>
      <c r="AR101" s="563"/>
      <c r="AS101" s="572"/>
      <c r="AT101" s="588"/>
      <c r="AU101" s="611">
        <f t="shared" si="4"/>
        <v>0</v>
      </c>
      <c r="AV101" s="619"/>
      <c r="AW101" s="623">
        <f t="shared" si="5"/>
        <v>0</v>
      </c>
      <c r="AX101" s="626"/>
      <c r="AY101" s="632"/>
      <c r="AZ101" s="637"/>
      <c r="BA101" s="637"/>
      <c r="BB101" s="637"/>
      <c r="BC101" s="637"/>
      <c r="BD101" s="642"/>
    </row>
    <row r="102" spans="2:56" ht="39.950000000000003" customHeight="1">
      <c r="B102" s="471">
        <f t="shared" si="6"/>
        <v>89</v>
      </c>
      <c r="C102" s="480"/>
      <c r="D102" s="494"/>
      <c r="E102" s="504"/>
      <c r="F102" s="509"/>
      <c r="G102" s="514"/>
      <c r="H102" s="518"/>
      <c r="I102" s="518"/>
      <c r="J102" s="518"/>
      <c r="K102" s="534"/>
      <c r="L102" s="541"/>
      <c r="M102" s="545"/>
      <c r="N102" s="545"/>
      <c r="O102" s="554"/>
      <c r="P102" s="563"/>
      <c r="Q102" s="572"/>
      <c r="R102" s="572"/>
      <c r="S102" s="572"/>
      <c r="T102" s="572"/>
      <c r="U102" s="572"/>
      <c r="V102" s="588"/>
      <c r="W102" s="563"/>
      <c r="X102" s="572"/>
      <c r="Y102" s="572"/>
      <c r="Z102" s="572"/>
      <c r="AA102" s="572"/>
      <c r="AB102" s="572"/>
      <c r="AC102" s="588"/>
      <c r="AD102" s="563"/>
      <c r="AE102" s="572"/>
      <c r="AF102" s="572"/>
      <c r="AG102" s="572"/>
      <c r="AH102" s="572"/>
      <c r="AI102" s="572"/>
      <c r="AJ102" s="588"/>
      <c r="AK102" s="563"/>
      <c r="AL102" s="572"/>
      <c r="AM102" s="572"/>
      <c r="AN102" s="572"/>
      <c r="AO102" s="572"/>
      <c r="AP102" s="572"/>
      <c r="AQ102" s="588"/>
      <c r="AR102" s="563"/>
      <c r="AS102" s="572"/>
      <c r="AT102" s="588"/>
      <c r="AU102" s="611">
        <f t="shared" si="4"/>
        <v>0</v>
      </c>
      <c r="AV102" s="619"/>
      <c r="AW102" s="623">
        <f t="shared" si="5"/>
        <v>0</v>
      </c>
      <c r="AX102" s="626"/>
      <c r="AY102" s="632"/>
      <c r="AZ102" s="637"/>
      <c r="BA102" s="637"/>
      <c r="BB102" s="637"/>
      <c r="BC102" s="637"/>
      <c r="BD102" s="642"/>
    </row>
    <row r="103" spans="2:56" ht="39.950000000000003" customHeight="1">
      <c r="B103" s="471">
        <f t="shared" si="6"/>
        <v>90</v>
      </c>
      <c r="C103" s="480"/>
      <c r="D103" s="494"/>
      <c r="E103" s="504"/>
      <c r="F103" s="509"/>
      <c r="G103" s="514"/>
      <c r="H103" s="518"/>
      <c r="I103" s="518"/>
      <c r="J103" s="518"/>
      <c r="K103" s="534"/>
      <c r="L103" s="541"/>
      <c r="M103" s="545"/>
      <c r="N103" s="545"/>
      <c r="O103" s="554"/>
      <c r="P103" s="563"/>
      <c r="Q103" s="572"/>
      <c r="R103" s="572"/>
      <c r="S103" s="572"/>
      <c r="T103" s="572"/>
      <c r="U103" s="572"/>
      <c r="V103" s="588"/>
      <c r="W103" s="563"/>
      <c r="X103" s="572"/>
      <c r="Y103" s="572"/>
      <c r="Z103" s="572"/>
      <c r="AA103" s="572"/>
      <c r="AB103" s="572"/>
      <c r="AC103" s="588"/>
      <c r="AD103" s="563"/>
      <c r="AE103" s="572"/>
      <c r="AF103" s="572"/>
      <c r="AG103" s="572"/>
      <c r="AH103" s="572"/>
      <c r="AI103" s="572"/>
      <c r="AJ103" s="588"/>
      <c r="AK103" s="563"/>
      <c r="AL103" s="572"/>
      <c r="AM103" s="572"/>
      <c r="AN103" s="572"/>
      <c r="AO103" s="572"/>
      <c r="AP103" s="572"/>
      <c r="AQ103" s="588"/>
      <c r="AR103" s="563"/>
      <c r="AS103" s="572"/>
      <c r="AT103" s="588"/>
      <c r="AU103" s="611">
        <f t="shared" si="4"/>
        <v>0</v>
      </c>
      <c r="AV103" s="619"/>
      <c r="AW103" s="623">
        <f t="shared" si="5"/>
        <v>0</v>
      </c>
      <c r="AX103" s="626"/>
      <c r="AY103" s="632"/>
      <c r="AZ103" s="637"/>
      <c r="BA103" s="637"/>
      <c r="BB103" s="637"/>
      <c r="BC103" s="637"/>
      <c r="BD103" s="642"/>
    </row>
    <row r="104" spans="2:56" ht="39.950000000000003" customHeight="1">
      <c r="B104" s="471">
        <f t="shared" si="6"/>
        <v>91</v>
      </c>
      <c r="C104" s="480"/>
      <c r="D104" s="494"/>
      <c r="E104" s="504"/>
      <c r="F104" s="509"/>
      <c r="G104" s="514"/>
      <c r="H104" s="518"/>
      <c r="I104" s="518"/>
      <c r="J104" s="518"/>
      <c r="K104" s="534"/>
      <c r="L104" s="541"/>
      <c r="M104" s="545"/>
      <c r="N104" s="545"/>
      <c r="O104" s="554"/>
      <c r="P104" s="563"/>
      <c r="Q104" s="572"/>
      <c r="R104" s="572"/>
      <c r="S104" s="572"/>
      <c r="T104" s="572"/>
      <c r="U104" s="572"/>
      <c r="V104" s="588"/>
      <c r="W104" s="563"/>
      <c r="X104" s="572"/>
      <c r="Y104" s="572"/>
      <c r="Z104" s="572"/>
      <c r="AA104" s="572"/>
      <c r="AB104" s="572"/>
      <c r="AC104" s="588"/>
      <c r="AD104" s="563"/>
      <c r="AE104" s="572"/>
      <c r="AF104" s="572"/>
      <c r="AG104" s="572"/>
      <c r="AH104" s="572"/>
      <c r="AI104" s="572"/>
      <c r="AJ104" s="588"/>
      <c r="AK104" s="563"/>
      <c r="AL104" s="572"/>
      <c r="AM104" s="572"/>
      <c r="AN104" s="572"/>
      <c r="AO104" s="572"/>
      <c r="AP104" s="572"/>
      <c r="AQ104" s="588"/>
      <c r="AR104" s="563"/>
      <c r="AS104" s="572"/>
      <c r="AT104" s="588"/>
      <c r="AU104" s="611">
        <f t="shared" si="4"/>
        <v>0</v>
      </c>
      <c r="AV104" s="619"/>
      <c r="AW104" s="623">
        <f t="shared" si="5"/>
        <v>0</v>
      </c>
      <c r="AX104" s="626"/>
      <c r="AY104" s="632"/>
      <c r="AZ104" s="637"/>
      <c r="BA104" s="637"/>
      <c r="BB104" s="637"/>
      <c r="BC104" s="637"/>
      <c r="BD104" s="642"/>
    </row>
    <row r="105" spans="2:56" ht="39.950000000000003" customHeight="1">
      <c r="B105" s="471">
        <f t="shared" si="6"/>
        <v>92</v>
      </c>
      <c r="C105" s="480"/>
      <c r="D105" s="494"/>
      <c r="E105" s="504"/>
      <c r="F105" s="509"/>
      <c r="G105" s="514"/>
      <c r="H105" s="518"/>
      <c r="I105" s="518"/>
      <c r="J105" s="518"/>
      <c r="K105" s="534"/>
      <c r="L105" s="541"/>
      <c r="M105" s="545"/>
      <c r="N105" s="545"/>
      <c r="O105" s="554"/>
      <c r="P105" s="563"/>
      <c r="Q105" s="572"/>
      <c r="R105" s="572"/>
      <c r="S105" s="572"/>
      <c r="T105" s="572"/>
      <c r="U105" s="572"/>
      <c r="V105" s="588"/>
      <c r="W105" s="563"/>
      <c r="X105" s="572"/>
      <c r="Y105" s="572"/>
      <c r="Z105" s="572"/>
      <c r="AA105" s="572"/>
      <c r="AB105" s="572"/>
      <c r="AC105" s="588"/>
      <c r="AD105" s="563"/>
      <c r="AE105" s="572"/>
      <c r="AF105" s="572"/>
      <c r="AG105" s="572"/>
      <c r="AH105" s="572"/>
      <c r="AI105" s="572"/>
      <c r="AJ105" s="588"/>
      <c r="AK105" s="563"/>
      <c r="AL105" s="572"/>
      <c r="AM105" s="572"/>
      <c r="AN105" s="572"/>
      <c r="AO105" s="572"/>
      <c r="AP105" s="572"/>
      <c r="AQ105" s="588"/>
      <c r="AR105" s="563"/>
      <c r="AS105" s="572"/>
      <c r="AT105" s="588"/>
      <c r="AU105" s="611">
        <f t="shared" si="4"/>
        <v>0</v>
      </c>
      <c r="AV105" s="619"/>
      <c r="AW105" s="623">
        <f t="shared" si="5"/>
        <v>0</v>
      </c>
      <c r="AX105" s="626"/>
      <c r="AY105" s="632"/>
      <c r="AZ105" s="637"/>
      <c r="BA105" s="637"/>
      <c r="BB105" s="637"/>
      <c r="BC105" s="637"/>
      <c r="BD105" s="642"/>
    </row>
    <row r="106" spans="2:56" ht="39.950000000000003" customHeight="1">
      <c r="B106" s="471">
        <f t="shared" si="6"/>
        <v>93</v>
      </c>
      <c r="C106" s="480"/>
      <c r="D106" s="494"/>
      <c r="E106" s="504"/>
      <c r="F106" s="509"/>
      <c r="G106" s="514"/>
      <c r="H106" s="518"/>
      <c r="I106" s="518"/>
      <c r="J106" s="518"/>
      <c r="K106" s="534"/>
      <c r="L106" s="541"/>
      <c r="M106" s="545"/>
      <c r="N106" s="545"/>
      <c r="O106" s="554"/>
      <c r="P106" s="563"/>
      <c r="Q106" s="572"/>
      <c r="R106" s="572"/>
      <c r="S106" s="572"/>
      <c r="T106" s="572"/>
      <c r="U106" s="572"/>
      <c r="V106" s="588"/>
      <c r="W106" s="563"/>
      <c r="X106" s="572"/>
      <c r="Y106" s="572"/>
      <c r="Z106" s="572"/>
      <c r="AA106" s="572"/>
      <c r="AB106" s="572"/>
      <c r="AC106" s="588"/>
      <c r="AD106" s="563"/>
      <c r="AE106" s="572"/>
      <c r="AF106" s="572"/>
      <c r="AG106" s="572"/>
      <c r="AH106" s="572"/>
      <c r="AI106" s="572"/>
      <c r="AJ106" s="588"/>
      <c r="AK106" s="563"/>
      <c r="AL106" s="572"/>
      <c r="AM106" s="572"/>
      <c r="AN106" s="572"/>
      <c r="AO106" s="572"/>
      <c r="AP106" s="572"/>
      <c r="AQ106" s="588"/>
      <c r="AR106" s="563"/>
      <c r="AS106" s="572"/>
      <c r="AT106" s="588"/>
      <c r="AU106" s="611">
        <f t="shared" si="4"/>
        <v>0</v>
      </c>
      <c r="AV106" s="619"/>
      <c r="AW106" s="623">
        <f t="shared" si="5"/>
        <v>0</v>
      </c>
      <c r="AX106" s="626"/>
      <c r="AY106" s="632"/>
      <c r="AZ106" s="637"/>
      <c r="BA106" s="637"/>
      <c r="BB106" s="637"/>
      <c r="BC106" s="637"/>
      <c r="BD106" s="642"/>
    </row>
    <row r="107" spans="2:56" ht="39.950000000000003" customHeight="1">
      <c r="B107" s="471">
        <f t="shared" si="6"/>
        <v>94</v>
      </c>
      <c r="C107" s="480"/>
      <c r="D107" s="494"/>
      <c r="E107" s="504"/>
      <c r="F107" s="509"/>
      <c r="G107" s="514"/>
      <c r="H107" s="518"/>
      <c r="I107" s="518"/>
      <c r="J107" s="518"/>
      <c r="K107" s="534"/>
      <c r="L107" s="541"/>
      <c r="M107" s="545"/>
      <c r="N107" s="545"/>
      <c r="O107" s="554"/>
      <c r="P107" s="563"/>
      <c r="Q107" s="572"/>
      <c r="R107" s="572"/>
      <c r="S107" s="572"/>
      <c r="T107" s="572"/>
      <c r="U107" s="572"/>
      <c r="V107" s="588"/>
      <c r="W107" s="563"/>
      <c r="X107" s="572"/>
      <c r="Y107" s="572"/>
      <c r="Z107" s="572"/>
      <c r="AA107" s="572"/>
      <c r="AB107" s="572"/>
      <c r="AC107" s="588"/>
      <c r="AD107" s="563"/>
      <c r="AE107" s="572"/>
      <c r="AF107" s="572"/>
      <c r="AG107" s="572"/>
      <c r="AH107" s="572"/>
      <c r="AI107" s="572"/>
      <c r="AJ107" s="588"/>
      <c r="AK107" s="563"/>
      <c r="AL107" s="572"/>
      <c r="AM107" s="572"/>
      <c r="AN107" s="572"/>
      <c r="AO107" s="572"/>
      <c r="AP107" s="572"/>
      <c r="AQ107" s="588"/>
      <c r="AR107" s="563"/>
      <c r="AS107" s="572"/>
      <c r="AT107" s="588"/>
      <c r="AU107" s="611">
        <f t="shared" si="4"/>
        <v>0</v>
      </c>
      <c r="AV107" s="619"/>
      <c r="AW107" s="623">
        <f t="shared" si="5"/>
        <v>0</v>
      </c>
      <c r="AX107" s="626"/>
      <c r="AY107" s="632"/>
      <c r="AZ107" s="637"/>
      <c r="BA107" s="637"/>
      <c r="BB107" s="637"/>
      <c r="BC107" s="637"/>
      <c r="BD107" s="642"/>
    </row>
    <row r="108" spans="2:56" ht="39.950000000000003" customHeight="1">
      <c r="B108" s="471">
        <f t="shared" si="6"/>
        <v>95</v>
      </c>
      <c r="C108" s="480"/>
      <c r="D108" s="494"/>
      <c r="E108" s="504"/>
      <c r="F108" s="509"/>
      <c r="G108" s="514"/>
      <c r="H108" s="518"/>
      <c r="I108" s="518"/>
      <c r="J108" s="518"/>
      <c r="K108" s="534"/>
      <c r="L108" s="541"/>
      <c r="M108" s="545"/>
      <c r="N108" s="545"/>
      <c r="O108" s="554"/>
      <c r="P108" s="563"/>
      <c r="Q108" s="572"/>
      <c r="R108" s="572"/>
      <c r="S108" s="572"/>
      <c r="T108" s="572"/>
      <c r="U108" s="572"/>
      <c r="V108" s="588"/>
      <c r="W108" s="563"/>
      <c r="X108" s="572"/>
      <c r="Y108" s="572"/>
      <c r="Z108" s="572"/>
      <c r="AA108" s="572"/>
      <c r="AB108" s="572"/>
      <c r="AC108" s="588"/>
      <c r="AD108" s="563"/>
      <c r="AE108" s="572"/>
      <c r="AF108" s="572"/>
      <c r="AG108" s="572"/>
      <c r="AH108" s="572"/>
      <c r="AI108" s="572"/>
      <c r="AJ108" s="588"/>
      <c r="AK108" s="563"/>
      <c r="AL108" s="572"/>
      <c r="AM108" s="572"/>
      <c r="AN108" s="572"/>
      <c r="AO108" s="572"/>
      <c r="AP108" s="572"/>
      <c r="AQ108" s="588"/>
      <c r="AR108" s="563"/>
      <c r="AS108" s="572"/>
      <c r="AT108" s="588"/>
      <c r="AU108" s="611">
        <f t="shared" si="4"/>
        <v>0</v>
      </c>
      <c r="AV108" s="619"/>
      <c r="AW108" s="623">
        <f t="shared" si="5"/>
        <v>0</v>
      </c>
      <c r="AX108" s="626"/>
      <c r="AY108" s="632"/>
      <c r="AZ108" s="637"/>
      <c r="BA108" s="637"/>
      <c r="BB108" s="637"/>
      <c r="BC108" s="637"/>
      <c r="BD108" s="642"/>
    </row>
    <row r="109" spans="2:56" ht="39.950000000000003" customHeight="1">
      <c r="B109" s="471">
        <f t="shared" si="6"/>
        <v>96</v>
      </c>
      <c r="C109" s="480"/>
      <c r="D109" s="494"/>
      <c r="E109" s="504"/>
      <c r="F109" s="509"/>
      <c r="G109" s="514"/>
      <c r="H109" s="518"/>
      <c r="I109" s="518"/>
      <c r="J109" s="518"/>
      <c r="K109" s="534"/>
      <c r="L109" s="541"/>
      <c r="M109" s="545"/>
      <c r="N109" s="545"/>
      <c r="O109" s="554"/>
      <c r="P109" s="563"/>
      <c r="Q109" s="572"/>
      <c r="R109" s="572"/>
      <c r="S109" s="572"/>
      <c r="T109" s="572"/>
      <c r="U109" s="572"/>
      <c r="V109" s="588"/>
      <c r="W109" s="563"/>
      <c r="X109" s="572"/>
      <c r="Y109" s="572"/>
      <c r="Z109" s="572"/>
      <c r="AA109" s="572"/>
      <c r="AB109" s="572"/>
      <c r="AC109" s="588"/>
      <c r="AD109" s="563"/>
      <c r="AE109" s="572"/>
      <c r="AF109" s="572"/>
      <c r="AG109" s="572"/>
      <c r="AH109" s="572"/>
      <c r="AI109" s="572"/>
      <c r="AJ109" s="588"/>
      <c r="AK109" s="563"/>
      <c r="AL109" s="572"/>
      <c r="AM109" s="572"/>
      <c r="AN109" s="572"/>
      <c r="AO109" s="572"/>
      <c r="AP109" s="572"/>
      <c r="AQ109" s="588"/>
      <c r="AR109" s="563"/>
      <c r="AS109" s="572"/>
      <c r="AT109" s="588"/>
      <c r="AU109" s="611">
        <f t="shared" si="4"/>
        <v>0</v>
      </c>
      <c r="AV109" s="619"/>
      <c r="AW109" s="623">
        <f t="shared" si="5"/>
        <v>0</v>
      </c>
      <c r="AX109" s="626"/>
      <c r="AY109" s="632"/>
      <c r="AZ109" s="637"/>
      <c r="BA109" s="637"/>
      <c r="BB109" s="637"/>
      <c r="BC109" s="637"/>
      <c r="BD109" s="642"/>
    </row>
    <row r="110" spans="2:56" ht="39.950000000000003" customHeight="1">
      <c r="B110" s="471">
        <f t="shared" si="6"/>
        <v>97</v>
      </c>
      <c r="C110" s="480"/>
      <c r="D110" s="494"/>
      <c r="E110" s="504"/>
      <c r="F110" s="509"/>
      <c r="G110" s="514"/>
      <c r="H110" s="518"/>
      <c r="I110" s="518"/>
      <c r="J110" s="518"/>
      <c r="K110" s="534"/>
      <c r="L110" s="541"/>
      <c r="M110" s="545"/>
      <c r="N110" s="545"/>
      <c r="O110" s="554"/>
      <c r="P110" s="563"/>
      <c r="Q110" s="572"/>
      <c r="R110" s="572"/>
      <c r="S110" s="572"/>
      <c r="T110" s="572"/>
      <c r="U110" s="572"/>
      <c r="V110" s="588"/>
      <c r="W110" s="563"/>
      <c r="X110" s="572"/>
      <c r="Y110" s="572"/>
      <c r="Z110" s="572"/>
      <c r="AA110" s="572"/>
      <c r="AB110" s="572"/>
      <c r="AC110" s="588"/>
      <c r="AD110" s="563"/>
      <c r="AE110" s="572"/>
      <c r="AF110" s="572"/>
      <c r="AG110" s="572"/>
      <c r="AH110" s="572"/>
      <c r="AI110" s="572"/>
      <c r="AJ110" s="588"/>
      <c r="AK110" s="563"/>
      <c r="AL110" s="572"/>
      <c r="AM110" s="572"/>
      <c r="AN110" s="572"/>
      <c r="AO110" s="572"/>
      <c r="AP110" s="572"/>
      <c r="AQ110" s="588"/>
      <c r="AR110" s="563"/>
      <c r="AS110" s="572"/>
      <c r="AT110" s="588"/>
      <c r="AU110" s="611">
        <f t="shared" si="4"/>
        <v>0</v>
      </c>
      <c r="AV110" s="619"/>
      <c r="AW110" s="623">
        <f t="shared" si="5"/>
        <v>0</v>
      </c>
      <c r="AX110" s="626"/>
      <c r="AY110" s="632"/>
      <c r="AZ110" s="637"/>
      <c r="BA110" s="637"/>
      <c r="BB110" s="637"/>
      <c r="BC110" s="637"/>
      <c r="BD110" s="642"/>
    </row>
    <row r="111" spans="2:56" ht="39.950000000000003" customHeight="1">
      <c r="B111" s="471">
        <f t="shared" si="6"/>
        <v>98</v>
      </c>
      <c r="C111" s="480"/>
      <c r="D111" s="494"/>
      <c r="E111" s="504"/>
      <c r="F111" s="509"/>
      <c r="G111" s="514"/>
      <c r="H111" s="518"/>
      <c r="I111" s="518"/>
      <c r="J111" s="518"/>
      <c r="K111" s="534"/>
      <c r="L111" s="541"/>
      <c r="M111" s="545"/>
      <c r="N111" s="545"/>
      <c r="O111" s="554"/>
      <c r="P111" s="563"/>
      <c r="Q111" s="572"/>
      <c r="R111" s="572"/>
      <c r="S111" s="572"/>
      <c r="T111" s="572"/>
      <c r="U111" s="572"/>
      <c r="V111" s="588"/>
      <c r="W111" s="563"/>
      <c r="X111" s="572"/>
      <c r="Y111" s="572"/>
      <c r="Z111" s="572"/>
      <c r="AA111" s="572"/>
      <c r="AB111" s="572"/>
      <c r="AC111" s="588"/>
      <c r="AD111" s="563"/>
      <c r="AE111" s="572"/>
      <c r="AF111" s="572"/>
      <c r="AG111" s="572"/>
      <c r="AH111" s="572"/>
      <c r="AI111" s="572"/>
      <c r="AJ111" s="588"/>
      <c r="AK111" s="563"/>
      <c r="AL111" s="572"/>
      <c r="AM111" s="572"/>
      <c r="AN111" s="572"/>
      <c r="AO111" s="572"/>
      <c r="AP111" s="572"/>
      <c r="AQ111" s="588"/>
      <c r="AR111" s="563"/>
      <c r="AS111" s="572"/>
      <c r="AT111" s="588"/>
      <c r="AU111" s="611">
        <f t="shared" si="4"/>
        <v>0</v>
      </c>
      <c r="AV111" s="619"/>
      <c r="AW111" s="623">
        <f t="shared" si="5"/>
        <v>0</v>
      </c>
      <c r="AX111" s="626"/>
      <c r="AY111" s="632"/>
      <c r="AZ111" s="637"/>
      <c r="BA111" s="637"/>
      <c r="BB111" s="637"/>
      <c r="BC111" s="637"/>
      <c r="BD111" s="642"/>
    </row>
    <row r="112" spans="2:56" ht="39.950000000000003" customHeight="1">
      <c r="B112" s="471">
        <f t="shared" si="6"/>
        <v>99</v>
      </c>
      <c r="C112" s="480"/>
      <c r="D112" s="494"/>
      <c r="E112" s="504"/>
      <c r="F112" s="509"/>
      <c r="G112" s="514"/>
      <c r="H112" s="518"/>
      <c r="I112" s="518"/>
      <c r="J112" s="518"/>
      <c r="K112" s="534"/>
      <c r="L112" s="541"/>
      <c r="M112" s="545"/>
      <c r="N112" s="545"/>
      <c r="O112" s="554"/>
      <c r="P112" s="563"/>
      <c r="Q112" s="572"/>
      <c r="R112" s="572"/>
      <c r="S112" s="572"/>
      <c r="T112" s="572"/>
      <c r="U112" s="572"/>
      <c r="V112" s="588"/>
      <c r="W112" s="563"/>
      <c r="X112" s="572"/>
      <c r="Y112" s="572"/>
      <c r="Z112" s="572"/>
      <c r="AA112" s="572"/>
      <c r="AB112" s="572"/>
      <c r="AC112" s="588"/>
      <c r="AD112" s="563"/>
      <c r="AE112" s="572"/>
      <c r="AF112" s="572"/>
      <c r="AG112" s="572"/>
      <c r="AH112" s="572"/>
      <c r="AI112" s="572"/>
      <c r="AJ112" s="588"/>
      <c r="AK112" s="563"/>
      <c r="AL112" s="572"/>
      <c r="AM112" s="572"/>
      <c r="AN112" s="572"/>
      <c r="AO112" s="572"/>
      <c r="AP112" s="572"/>
      <c r="AQ112" s="588"/>
      <c r="AR112" s="563"/>
      <c r="AS112" s="572"/>
      <c r="AT112" s="588"/>
      <c r="AU112" s="611">
        <f t="shared" si="4"/>
        <v>0</v>
      </c>
      <c r="AV112" s="619"/>
      <c r="AW112" s="623">
        <f t="shared" si="5"/>
        <v>0</v>
      </c>
      <c r="AX112" s="626"/>
      <c r="AY112" s="632"/>
      <c r="AZ112" s="637"/>
      <c r="BA112" s="637"/>
      <c r="BB112" s="637"/>
      <c r="BC112" s="637"/>
      <c r="BD112" s="642"/>
    </row>
    <row r="113" spans="2:56" ht="39.950000000000003" customHeight="1">
      <c r="B113" s="472">
        <f t="shared" si="6"/>
        <v>100</v>
      </c>
      <c r="C113" s="481"/>
      <c r="D113" s="495"/>
      <c r="E113" s="505"/>
      <c r="F113" s="510"/>
      <c r="G113" s="515"/>
      <c r="H113" s="519"/>
      <c r="I113" s="519"/>
      <c r="J113" s="519"/>
      <c r="K113" s="535"/>
      <c r="L113" s="542"/>
      <c r="M113" s="546"/>
      <c r="N113" s="546"/>
      <c r="O113" s="555"/>
      <c r="P113" s="564"/>
      <c r="Q113" s="573"/>
      <c r="R113" s="573"/>
      <c r="S113" s="573"/>
      <c r="T113" s="573"/>
      <c r="U113" s="573"/>
      <c r="V113" s="589"/>
      <c r="W113" s="564"/>
      <c r="X113" s="573"/>
      <c r="Y113" s="573"/>
      <c r="Z113" s="573"/>
      <c r="AA113" s="573"/>
      <c r="AB113" s="573"/>
      <c r="AC113" s="589"/>
      <c r="AD113" s="564"/>
      <c r="AE113" s="573"/>
      <c r="AF113" s="573"/>
      <c r="AG113" s="573"/>
      <c r="AH113" s="573"/>
      <c r="AI113" s="573"/>
      <c r="AJ113" s="589"/>
      <c r="AK113" s="564"/>
      <c r="AL113" s="573"/>
      <c r="AM113" s="573"/>
      <c r="AN113" s="573"/>
      <c r="AO113" s="573"/>
      <c r="AP113" s="573"/>
      <c r="AQ113" s="589"/>
      <c r="AR113" s="564"/>
      <c r="AS113" s="573"/>
      <c r="AT113" s="589"/>
      <c r="AU113" s="612">
        <f t="shared" si="4"/>
        <v>0</v>
      </c>
      <c r="AV113" s="620"/>
      <c r="AW113" s="624">
        <f t="shared" si="5"/>
        <v>0</v>
      </c>
      <c r="AX113" s="627"/>
      <c r="AY113" s="633"/>
      <c r="AZ113" s="638"/>
      <c r="BA113" s="638"/>
      <c r="BB113" s="638"/>
      <c r="BC113" s="638"/>
      <c r="BD113" s="643"/>
    </row>
    <row r="114" spans="2:56" ht="20.25" customHeight="1">
      <c r="B114" s="473"/>
      <c r="C114" s="600"/>
      <c r="D114" s="645"/>
      <c r="E114" s="645"/>
      <c r="F114" s="473"/>
      <c r="G114" s="473"/>
      <c r="H114" s="473"/>
      <c r="I114" s="473"/>
      <c r="J114" s="473"/>
      <c r="K114" s="473"/>
      <c r="L114" s="473"/>
      <c r="M114" s="473"/>
      <c r="N114" s="473"/>
      <c r="O114" s="473"/>
      <c r="P114" s="473"/>
      <c r="Q114" s="473"/>
      <c r="R114" s="473"/>
      <c r="S114" s="473"/>
      <c r="T114" s="473"/>
      <c r="U114" s="473"/>
      <c r="V114" s="473"/>
      <c r="W114" s="473"/>
      <c r="X114" s="473"/>
      <c r="Y114" s="473"/>
      <c r="Z114" s="473"/>
      <c r="AA114" s="473"/>
      <c r="AB114" s="473"/>
      <c r="AC114" s="486"/>
      <c r="AD114" s="473"/>
      <c r="AE114" s="473"/>
      <c r="AF114" s="473"/>
      <c r="AG114" s="473"/>
      <c r="AH114" s="473"/>
      <c r="AI114" s="473"/>
      <c r="AJ114" s="473"/>
      <c r="AK114" s="473"/>
      <c r="AL114" s="473"/>
      <c r="AM114" s="473"/>
      <c r="AN114" s="473"/>
      <c r="AO114" s="473"/>
      <c r="AP114" s="473"/>
      <c r="AQ114" s="473"/>
      <c r="AR114" s="473"/>
      <c r="AS114" s="473"/>
      <c r="AT114" s="473"/>
      <c r="AU114" s="473"/>
      <c r="AV114" s="473"/>
      <c r="AW114" s="473"/>
    </row>
    <row r="115" spans="2:56" ht="20.25" customHeight="1">
      <c r="B115" s="473" t="s">
        <v>259</v>
      </c>
      <c r="C115" s="473"/>
      <c r="D115" s="473"/>
      <c r="E115" s="473"/>
      <c r="F115" s="473"/>
      <c r="G115" s="473"/>
      <c r="H115" s="473"/>
      <c r="I115" s="473"/>
      <c r="J115" s="473"/>
      <c r="K115" s="473"/>
      <c r="L115" s="486"/>
      <c r="M115" s="473"/>
      <c r="N115" s="473"/>
      <c r="O115" s="473"/>
      <c r="P115" s="473"/>
      <c r="Q115" s="473"/>
      <c r="R115" s="473"/>
      <c r="S115" s="473"/>
      <c r="T115" s="473" t="s">
        <v>257</v>
      </c>
      <c r="U115" s="473"/>
      <c r="V115" s="473"/>
      <c r="W115" s="473"/>
      <c r="X115" s="473"/>
      <c r="Y115" s="473"/>
      <c r="Z115" s="580"/>
    </row>
    <row r="116" spans="2:56" ht="20.25" customHeight="1">
      <c r="B116" s="473"/>
      <c r="C116" s="484" t="s">
        <v>256</v>
      </c>
      <c r="D116" s="484"/>
      <c r="E116" s="484" t="s">
        <v>255</v>
      </c>
      <c r="F116" s="484"/>
      <c r="G116" s="484"/>
      <c r="H116" s="484"/>
      <c r="I116" s="473"/>
      <c r="J116" s="528" t="s">
        <v>252</v>
      </c>
      <c r="K116" s="528"/>
      <c r="L116" s="528"/>
      <c r="M116" s="528"/>
      <c r="N116" s="473"/>
      <c r="O116" s="473"/>
      <c r="P116" s="565" t="s">
        <v>226</v>
      </c>
      <c r="Q116" s="565"/>
      <c r="R116" s="473"/>
      <c r="S116" s="473"/>
      <c r="T116" s="485" t="s">
        <v>254</v>
      </c>
      <c r="U116" s="497"/>
      <c r="V116" s="485" t="s">
        <v>253</v>
      </c>
      <c r="W116" s="499"/>
      <c r="X116" s="499"/>
      <c r="Y116" s="497"/>
      <c r="Z116" s="580"/>
    </row>
    <row r="117" spans="2:56" ht="20.25" customHeight="1">
      <c r="B117" s="473"/>
      <c r="C117" s="483"/>
      <c r="D117" s="483"/>
      <c r="E117" s="483" t="s">
        <v>251</v>
      </c>
      <c r="F117" s="483"/>
      <c r="G117" s="483" t="s">
        <v>250</v>
      </c>
      <c r="H117" s="483"/>
      <c r="I117" s="473"/>
      <c r="J117" s="483" t="s">
        <v>251</v>
      </c>
      <c r="K117" s="483"/>
      <c r="L117" s="483" t="s">
        <v>250</v>
      </c>
      <c r="M117" s="483"/>
      <c r="N117" s="473"/>
      <c r="O117" s="473"/>
      <c r="P117" s="565" t="s">
        <v>249</v>
      </c>
      <c r="Q117" s="565"/>
      <c r="R117" s="473"/>
      <c r="S117" s="473"/>
      <c r="T117" s="485" t="s">
        <v>165</v>
      </c>
      <c r="U117" s="497"/>
      <c r="V117" s="485" t="s">
        <v>78</v>
      </c>
      <c r="W117" s="499"/>
      <c r="X117" s="499"/>
      <c r="Y117" s="497"/>
      <c r="Z117" s="598"/>
    </row>
    <row r="118" spans="2:56" ht="20.25" customHeight="1">
      <c r="B118" s="473"/>
      <c r="C118" s="485" t="s">
        <v>165</v>
      </c>
      <c r="D118" s="497"/>
      <c r="E118" s="507">
        <f>SUMIFS($AU$14:$AV$113,$C$14:$D$113,"介護支援専門員",$E$14:$F$113,"A")</f>
        <v>0</v>
      </c>
      <c r="F118" s="511"/>
      <c r="G118" s="516">
        <f>SUMIFS($AW$14:$AX$113,$C$14:$D$113,"介護支援専門員",$E$14:$F$113,"A")</f>
        <v>0</v>
      </c>
      <c r="H118" s="520"/>
      <c r="I118" s="523"/>
      <c r="J118" s="529">
        <v>0</v>
      </c>
      <c r="K118" s="536"/>
      <c r="L118" s="529">
        <v>0</v>
      </c>
      <c r="M118" s="536"/>
      <c r="N118" s="523"/>
      <c r="O118" s="523"/>
      <c r="P118" s="529">
        <v>0</v>
      </c>
      <c r="Q118" s="536"/>
      <c r="R118" s="473"/>
      <c r="S118" s="473"/>
      <c r="T118" s="485" t="s">
        <v>247</v>
      </c>
      <c r="U118" s="497"/>
      <c r="V118" s="485" t="s">
        <v>248</v>
      </c>
      <c r="W118" s="499"/>
      <c r="X118" s="499"/>
      <c r="Y118" s="497"/>
      <c r="Z118" s="579"/>
    </row>
    <row r="119" spans="2:56" ht="20.25" customHeight="1">
      <c r="B119" s="473"/>
      <c r="C119" s="485" t="s">
        <v>247</v>
      </c>
      <c r="D119" s="497"/>
      <c r="E119" s="507">
        <f>SUMIFS($AU$14:$AV$113,$C$14:$D$113,"介護支援専門員",$E$14:$F$113,"B")</f>
        <v>0</v>
      </c>
      <c r="F119" s="511"/>
      <c r="G119" s="516">
        <f>SUMIFS($AW$14:$AX$113,$C$14:$D$113,"介護支援専門員",$E$14:$F$113,"B")</f>
        <v>0</v>
      </c>
      <c r="H119" s="520"/>
      <c r="I119" s="523"/>
      <c r="J119" s="529">
        <v>0</v>
      </c>
      <c r="K119" s="536"/>
      <c r="L119" s="529">
        <v>0</v>
      </c>
      <c r="M119" s="536"/>
      <c r="N119" s="523"/>
      <c r="O119" s="523"/>
      <c r="P119" s="529">
        <v>0</v>
      </c>
      <c r="Q119" s="536"/>
      <c r="R119" s="473"/>
      <c r="S119" s="473"/>
      <c r="T119" s="485" t="s">
        <v>245</v>
      </c>
      <c r="U119" s="497"/>
      <c r="V119" s="485" t="s">
        <v>246</v>
      </c>
      <c r="W119" s="499"/>
      <c r="X119" s="499"/>
      <c r="Y119" s="497"/>
      <c r="Z119" s="579"/>
    </row>
    <row r="120" spans="2:56" ht="20.25" customHeight="1">
      <c r="B120" s="473"/>
      <c r="C120" s="485" t="s">
        <v>245</v>
      </c>
      <c r="D120" s="497"/>
      <c r="E120" s="507">
        <f>SUMIFS($AU$14:$AV$113,$C$14:$D$113,"介護支援専門員",$E$14:$F$113,"C")</f>
        <v>0</v>
      </c>
      <c r="F120" s="511"/>
      <c r="G120" s="516">
        <f>SUMIFS($AW$14:$AX$113,$C$14:$D$113,"介護支援専門員",$E$14:$F$113,"C")</f>
        <v>0</v>
      </c>
      <c r="H120" s="520"/>
      <c r="I120" s="523"/>
      <c r="J120" s="529">
        <v>0</v>
      </c>
      <c r="K120" s="536"/>
      <c r="L120" s="529">
        <v>0</v>
      </c>
      <c r="M120" s="536"/>
      <c r="N120" s="523"/>
      <c r="O120" s="523"/>
      <c r="P120" s="507" t="s">
        <v>242</v>
      </c>
      <c r="Q120" s="511"/>
      <c r="R120" s="473"/>
      <c r="S120" s="473"/>
      <c r="T120" s="485" t="s">
        <v>244</v>
      </c>
      <c r="U120" s="497"/>
      <c r="V120" s="485" t="s">
        <v>74</v>
      </c>
      <c r="W120" s="499"/>
      <c r="X120" s="499"/>
      <c r="Y120" s="497"/>
      <c r="Z120" s="599"/>
    </row>
    <row r="121" spans="2:56" ht="20.25" customHeight="1">
      <c r="B121" s="473"/>
      <c r="C121" s="485" t="s">
        <v>244</v>
      </c>
      <c r="D121" s="497"/>
      <c r="E121" s="507">
        <f>SUMIFS($AU$14:$AV$113,$C$14:$D$113,"介護支援専門員",$E$14:$F$113,"D")</f>
        <v>0</v>
      </c>
      <c r="F121" s="511"/>
      <c r="G121" s="516">
        <f>SUMIFS($AW$14:$AX$113,$C$14:$D$113,"介護支援専門員",$E$14:$F$113,"D")</f>
        <v>0</v>
      </c>
      <c r="H121" s="520"/>
      <c r="I121" s="523"/>
      <c r="J121" s="529">
        <v>0</v>
      </c>
      <c r="K121" s="536"/>
      <c r="L121" s="529">
        <v>0</v>
      </c>
      <c r="M121" s="536"/>
      <c r="N121" s="523"/>
      <c r="O121" s="523"/>
      <c r="P121" s="507" t="s">
        <v>242</v>
      </c>
      <c r="Q121" s="511"/>
      <c r="R121" s="473"/>
      <c r="S121" s="473"/>
      <c r="T121" s="473"/>
      <c r="U121" s="579"/>
      <c r="V121" s="579"/>
      <c r="W121" s="592"/>
      <c r="X121" s="592"/>
      <c r="Y121" s="595"/>
      <c r="Z121" s="595"/>
    </row>
    <row r="122" spans="2:56" ht="20.25" customHeight="1">
      <c r="B122" s="473"/>
      <c r="C122" s="485" t="s">
        <v>223</v>
      </c>
      <c r="D122" s="497"/>
      <c r="E122" s="507">
        <f>SUM(E118:F121)</f>
        <v>0</v>
      </c>
      <c r="F122" s="511"/>
      <c r="G122" s="516">
        <f>SUM(G118:H121)</f>
        <v>0</v>
      </c>
      <c r="H122" s="520"/>
      <c r="I122" s="523"/>
      <c r="J122" s="507">
        <f>SUM(J118:K121)</f>
        <v>0</v>
      </c>
      <c r="K122" s="511"/>
      <c r="L122" s="507">
        <f>SUM(L118:M121)</f>
        <v>0</v>
      </c>
      <c r="M122" s="511"/>
      <c r="N122" s="523"/>
      <c r="O122" s="523"/>
      <c r="P122" s="507">
        <f>SUM(P118:Q119)</f>
        <v>0</v>
      </c>
      <c r="Q122" s="511"/>
      <c r="R122" s="473"/>
      <c r="S122" s="473"/>
      <c r="T122" s="473"/>
      <c r="U122" s="579"/>
      <c r="V122" s="579"/>
      <c r="W122" s="592"/>
      <c r="X122" s="592"/>
      <c r="Y122" s="596"/>
      <c r="Z122" s="596"/>
    </row>
    <row r="123" spans="2:56" ht="20.25" customHeight="1">
      <c r="B123" s="473"/>
      <c r="C123" s="473"/>
      <c r="D123" s="473"/>
      <c r="E123" s="473"/>
      <c r="F123" s="473"/>
      <c r="G123" s="473"/>
      <c r="H123" s="473"/>
      <c r="I123" s="473"/>
      <c r="J123" s="473"/>
      <c r="K123" s="473"/>
      <c r="L123" s="486"/>
      <c r="M123" s="473"/>
      <c r="N123" s="473"/>
      <c r="O123" s="473"/>
      <c r="P123" s="473"/>
      <c r="Q123" s="473"/>
      <c r="R123" s="473"/>
      <c r="S123" s="473"/>
      <c r="T123" s="473"/>
      <c r="U123" s="580"/>
      <c r="V123" s="580"/>
      <c r="W123" s="580"/>
      <c r="X123" s="580"/>
      <c r="Y123" s="580"/>
      <c r="Z123" s="580"/>
    </row>
    <row r="124" spans="2:56" ht="20.25" customHeight="1">
      <c r="B124" s="473"/>
      <c r="C124" s="486" t="s">
        <v>241</v>
      </c>
      <c r="D124" s="473"/>
      <c r="E124" s="473"/>
      <c r="F124" s="473"/>
      <c r="G124" s="473"/>
      <c r="H124" s="473"/>
      <c r="I124" s="524" t="s">
        <v>239</v>
      </c>
      <c r="J124" s="530" t="s">
        <v>238</v>
      </c>
      <c r="K124" s="537"/>
      <c r="L124" s="543"/>
      <c r="M124" s="524"/>
      <c r="N124" s="473"/>
      <c r="O124" s="473"/>
      <c r="P124" s="473"/>
      <c r="Q124" s="473"/>
      <c r="R124" s="473"/>
      <c r="S124" s="473"/>
      <c r="T124" s="473"/>
      <c r="U124" s="581"/>
      <c r="V124" s="580"/>
      <c r="W124" s="580"/>
      <c r="X124" s="580"/>
      <c r="Y124" s="580"/>
      <c r="Z124" s="580"/>
    </row>
    <row r="125" spans="2:56" ht="20.25" customHeight="1">
      <c r="B125" s="473"/>
      <c r="C125" s="473" t="s">
        <v>236</v>
      </c>
      <c r="D125" s="473"/>
      <c r="E125" s="473"/>
      <c r="F125" s="473"/>
      <c r="G125" s="473"/>
      <c r="H125" s="473" t="s">
        <v>127</v>
      </c>
      <c r="I125" s="473"/>
      <c r="J125" s="473"/>
      <c r="K125" s="473"/>
      <c r="L125" s="486"/>
      <c r="M125" s="473"/>
      <c r="N125" s="473"/>
      <c r="O125" s="473"/>
      <c r="P125" s="473"/>
      <c r="Q125" s="473"/>
      <c r="R125" s="473"/>
      <c r="S125" s="473"/>
      <c r="T125" s="473"/>
      <c r="U125" s="580"/>
      <c r="V125" s="580"/>
      <c r="W125" s="580"/>
      <c r="X125" s="580"/>
      <c r="Y125" s="580"/>
      <c r="Z125" s="580"/>
    </row>
    <row r="126" spans="2:56" ht="20.25" customHeight="1">
      <c r="B126" s="473"/>
      <c r="C126" s="473" t="str">
        <f>IF($J$124="週","対象時間数（週平均）","対象時間数（当月合計）")</f>
        <v>対象時間数（週平均）</v>
      </c>
      <c r="D126" s="473"/>
      <c r="E126" s="473"/>
      <c r="F126" s="473"/>
      <c r="G126" s="473"/>
      <c r="H126" s="473" t="str">
        <f>IF($J$124="週","週に勤務すべき時間数","当月に勤務すべき時間数")</f>
        <v>週に勤務すべき時間数</v>
      </c>
      <c r="I126" s="473"/>
      <c r="J126" s="473"/>
      <c r="K126" s="473"/>
      <c r="L126" s="486"/>
      <c r="M126" s="483" t="s">
        <v>234</v>
      </c>
      <c r="N126" s="483"/>
      <c r="O126" s="483"/>
      <c r="P126" s="483"/>
      <c r="Q126" s="473"/>
      <c r="R126" s="473"/>
      <c r="S126" s="473"/>
      <c r="T126" s="473"/>
      <c r="U126" s="580"/>
      <c r="V126" s="580"/>
      <c r="W126" s="580"/>
      <c r="X126" s="580"/>
      <c r="Y126" s="580"/>
      <c r="Z126" s="580"/>
    </row>
    <row r="127" spans="2:56" ht="20.25" customHeight="1">
      <c r="B127" s="473"/>
      <c r="C127" s="487">
        <f>IF($J$124="週",L122,J122)</f>
        <v>0</v>
      </c>
      <c r="D127" s="498"/>
      <c r="E127" s="498"/>
      <c r="F127" s="512"/>
      <c r="G127" s="484" t="s">
        <v>232</v>
      </c>
      <c r="H127" s="485">
        <f>IF($J$124="週",$AV$5,$AZ$5)</f>
        <v>40</v>
      </c>
      <c r="I127" s="499"/>
      <c r="J127" s="499"/>
      <c r="K127" s="497"/>
      <c r="L127" s="484" t="s">
        <v>221</v>
      </c>
      <c r="M127" s="521">
        <f>ROUNDDOWN(C127/H127,1)</f>
        <v>0</v>
      </c>
      <c r="N127" s="525"/>
      <c r="O127" s="525"/>
      <c r="P127" s="538"/>
      <c r="Q127" s="473"/>
      <c r="R127" s="473"/>
      <c r="S127" s="473"/>
      <c r="T127" s="473"/>
      <c r="U127" s="582"/>
      <c r="V127" s="582"/>
      <c r="W127" s="582"/>
      <c r="X127" s="582"/>
      <c r="Y127" s="579"/>
      <c r="Z127" s="580"/>
    </row>
    <row r="128" spans="2:56" ht="20.25" customHeight="1">
      <c r="B128" s="473"/>
      <c r="C128" s="473"/>
      <c r="D128" s="473"/>
      <c r="E128" s="473"/>
      <c r="F128" s="473"/>
      <c r="G128" s="473"/>
      <c r="H128" s="473"/>
      <c r="I128" s="473"/>
      <c r="J128" s="473"/>
      <c r="K128" s="473"/>
      <c r="L128" s="486"/>
      <c r="M128" s="473" t="s">
        <v>230</v>
      </c>
      <c r="N128" s="473"/>
      <c r="O128" s="473"/>
      <c r="P128" s="473"/>
      <c r="Q128" s="473"/>
      <c r="R128" s="473"/>
      <c r="S128" s="473"/>
      <c r="T128" s="473"/>
      <c r="U128" s="580"/>
      <c r="V128" s="580"/>
      <c r="W128" s="580"/>
      <c r="X128" s="580"/>
      <c r="Y128" s="580"/>
      <c r="Z128" s="580"/>
    </row>
    <row r="129" spans="2:58" ht="20.25" customHeight="1">
      <c r="B129" s="473"/>
      <c r="C129" s="473" t="s">
        <v>228</v>
      </c>
      <c r="D129" s="473"/>
      <c r="E129" s="473"/>
      <c r="F129" s="473"/>
      <c r="G129" s="473"/>
      <c r="H129" s="473"/>
      <c r="I129" s="473"/>
      <c r="J129" s="473"/>
      <c r="K129" s="473"/>
      <c r="L129" s="486"/>
      <c r="M129" s="473"/>
      <c r="N129" s="473"/>
      <c r="O129" s="473"/>
      <c r="P129" s="473"/>
      <c r="Q129" s="473"/>
      <c r="R129" s="473"/>
      <c r="S129" s="473"/>
      <c r="T129" s="473"/>
      <c r="U129" s="473"/>
      <c r="V129" s="590"/>
      <c r="W129" s="593"/>
      <c r="X129" s="593"/>
      <c r="Y129" s="473"/>
      <c r="Z129" s="473"/>
    </row>
    <row r="130" spans="2:58" ht="20.25" customHeight="1">
      <c r="B130" s="473"/>
      <c r="C130" s="473" t="s">
        <v>226</v>
      </c>
      <c r="D130" s="473"/>
      <c r="E130" s="473"/>
      <c r="F130" s="473"/>
      <c r="G130" s="473"/>
      <c r="H130" s="473"/>
      <c r="I130" s="473"/>
      <c r="J130" s="473"/>
      <c r="K130" s="473"/>
      <c r="L130" s="486"/>
      <c r="M130" s="484"/>
      <c r="N130" s="484"/>
      <c r="O130" s="484"/>
      <c r="P130" s="484"/>
      <c r="Q130" s="473"/>
      <c r="R130" s="473"/>
      <c r="S130" s="473"/>
      <c r="T130" s="473"/>
      <c r="U130" s="473"/>
      <c r="V130" s="590"/>
      <c r="W130" s="593"/>
      <c r="X130" s="593"/>
      <c r="Y130" s="473"/>
      <c r="Z130" s="473"/>
    </row>
    <row r="131" spans="2:58" ht="20.25" customHeight="1">
      <c r="B131" s="473"/>
      <c r="C131" s="473" t="s">
        <v>120</v>
      </c>
      <c r="D131" s="473"/>
      <c r="E131" s="473"/>
      <c r="F131" s="473"/>
      <c r="G131" s="473"/>
      <c r="H131" s="473" t="s">
        <v>224</v>
      </c>
      <c r="I131" s="473"/>
      <c r="J131" s="473"/>
      <c r="K131" s="473"/>
      <c r="L131" s="473"/>
      <c r="M131" s="483" t="s">
        <v>223</v>
      </c>
      <c r="N131" s="483"/>
      <c r="O131" s="483"/>
      <c r="P131" s="483"/>
      <c r="Q131" s="473"/>
      <c r="R131" s="473"/>
      <c r="S131" s="473"/>
      <c r="T131" s="473"/>
      <c r="U131" s="473"/>
      <c r="V131" s="590"/>
      <c r="W131" s="593"/>
      <c r="X131" s="593"/>
      <c r="Y131" s="473"/>
      <c r="Z131" s="473"/>
    </row>
    <row r="132" spans="2:58" ht="20.25" customHeight="1">
      <c r="B132" s="473"/>
      <c r="C132" s="485">
        <f>P122</f>
        <v>0</v>
      </c>
      <c r="D132" s="499"/>
      <c r="E132" s="499"/>
      <c r="F132" s="497"/>
      <c r="G132" s="484" t="s">
        <v>84</v>
      </c>
      <c r="H132" s="521">
        <f>M127</f>
        <v>0</v>
      </c>
      <c r="I132" s="525"/>
      <c r="J132" s="525"/>
      <c r="K132" s="538"/>
      <c r="L132" s="484" t="s">
        <v>221</v>
      </c>
      <c r="M132" s="547">
        <f>ROUNDDOWN(C132+H132,1)</f>
        <v>0</v>
      </c>
      <c r="N132" s="548"/>
      <c r="O132" s="548"/>
      <c r="P132" s="566"/>
      <c r="Q132" s="473"/>
      <c r="R132" s="473"/>
      <c r="S132" s="473"/>
      <c r="T132" s="473"/>
      <c r="U132" s="473"/>
      <c r="V132" s="590"/>
      <c r="W132" s="593"/>
      <c r="X132" s="593"/>
      <c r="Y132" s="473"/>
      <c r="Z132" s="473"/>
    </row>
    <row r="133" spans="2:58" ht="20.25" customHeight="1">
      <c r="B133" s="473"/>
      <c r="C133" s="473"/>
      <c r="D133" s="473"/>
      <c r="E133" s="473"/>
      <c r="F133" s="473"/>
      <c r="G133" s="473"/>
      <c r="H133" s="473"/>
      <c r="I133" s="473"/>
      <c r="J133" s="473"/>
      <c r="K133" s="473"/>
      <c r="L133" s="473"/>
      <c r="M133" s="473"/>
      <c r="N133" s="486"/>
      <c r="O133" s="473"/>
      <c r="P133" s="473"/>
      <c r="Q133" s="473"/>
      <c r="R133" s="473"/>
      <c r="S133" s="473"/>
      <c r="T133" s="473"/>
      <c r="U133" s="473"/>
      <c r="V133" s="590"/>
      <c r="W133" s="593"/>
      <c r="X133" s="593"/>
      <c r="Y133" s="473"/>
      <c r="Z133" s="473"/>
    </row>
    <row r="134" spans="2:58" ht="20.25" customHeight="1">
      <c r="C134" s="475"/>
      <c r="D134" s="475"/>
      <c r="T134" s="475"/>
      <c r="AJ134" s="488"/>
      <c r="AK134" s="583"/>
      <c r="AL134" s="583"/>
      <c r="BE134" s="583"/>
    </row>
    <row r="135" spans="2:58" ht="20.25" customHeight="1">
      <c r="C135" s="475"/>
      <c r="D135" s="475"/>
      <c r="U135" s="475"/>
      <c r="AK135" s="488"/>
      <c r="AL135" s="583"/>
      <c r="AM135" s="583"/>
      <c r="BF135" s="583"/>
    </row>
    <row r="136" spans="2:58" ht="20.25" customHeight="1">
      <c r="D136" s="475"/>
      <c r="U136" s="475"/>
      <c r="AK136" s="488"/>
      <c r="AL136" s="583"/>
      <c r="AM136" s="583"/>
      <c r="BF136" s="583"/>
    </row>
    <row r="137" spans="2:58" ht="20.25" customHeight="1">
      <c r="C137" s="475"/>
      <c r="D137" s="475"/>
      <c r="U137" s="475"/>
      <c r="AK137" s="488"/>
      <c r="AL137" s="583"/>
      <c r="AM137" s="583"/>
      <c r="BF137" s="583"/>
    </row>
    <row r="138" spans="2:58" ht="20.25" customHeight="1">
      <c r="C138" s="488"/>
      <c r="D138" s="488"/>
      <c r="E138" s="488"/>
      <c r="F138" s="488"/>
      <c r="G138" s="488"/>
      <c r="H138" s="488"/>
      <c r="I138" s="488"/>
      <c r="J138" s="488"/>
      <c r="K138" s="488"/>
      <c r="L138" s="488"/>
      <c r="M138" s="488"/>
      <c r="N138" s="488"/>
      <c r="O138" s="488"/>
      <c r="P138" s="488"/>
      <c r="Q138" s="488"/>
      <c r="R138" s="488"/>
      <c r="S138" s="488"/>
      <c r="T138" s="488"/>
      <c r="U138" s="583"/>
      <c r="V138" s="583"/>
      <c r="W138" s="488"/>
      <c r="X138" s="488"/>
      <c r="Y138" s="488"/>
      <c r="Z138" s="488"/>
      <c r="AA138" s="488"/>
      <c r="AB138" s="488"/>
      <c r="AC138" s="488"/>
      <c r="AD138" s="488"/>
      <c r="AE138" s="488"/>
      <c r="AF138" s="488"/>
      <c r="AG138" s="488"/>
      <c r="AH138" s="488"/>
      <c r="AI138" s="488"/>
      <c r="AJ138" s="488"/>
      <c r="AK138" s="488"/>
      <c r="AL138" s="583"/>
      <c r="AM138" s="583"/>
      <c r="BF138" s="583"/>
    </row>
    <row r="139" spans="2:58" ht="20.25" customHeight="1">
      <c r="C139" s="488"/>
      <c r="D139" s="488"/>
      <c r="E139" s="488"/>
      <c r="F139" s="488"/>
      <c r="G139" s="488"/>
      <c r="H139" s="488"/>
      <c r="I139" s="488"/>
      <c r="J139" s="488"/>
      <c r="K139" s="488"/>
      <c r="L139" s="488"/>
      <c r="M139" s="488"/>
      <c r="N139" s="488"/>
      <c r="O139" s="488"/>
      <c r="P139" s="488"/>
      <c r="Q139" s="488"/>
      <c r="R139" s="488"/>
      <c r="S139" s="488"/>
      <c r="T139" s="488"/>
      <c r="U139" s="583"/>
      <c r="V139" s="583"/>
      <c r="W139" s="488"/>
      <c r="X139" s="488"/>
      <c r="Y139" s="488"/>
      <c r="Z139" s="488"/>
      <c r="AA139" s="488"/>
      <c r="AB139" s="488"/>
      <c r="AC139" s="488"/>
      <c r="AD139" s="488"/>
      <c r="AE139" s="488"/>
      <c r="AF139" s="488"/>
      <c r="AG139" s="488"/>
      <c r="AH139" s="488"/>
      <c r="AI139" s="488"/>
      <c r="AJ139" s="488"/>
      <c r="AK139" s="488"/>
      <c r="AL139" s="583"/>
      <c r="AM139" s="583"/>
      <c r="BF139" s="583"/>
    </row>
  </sheetData>
  <mergeCells count="786">
    <mergeCell ref="AM1:BA1"/>
    <mergeCell ref="U2:V2"/>
    <mergeCell ref="X2:Y2"/>
    <mergeCell ref="AB2:AC2"/>
    <mergeCell ref="AM2:BA2"/>
    <mergeCell ref="AZ3:BC3"/>
    <mergeCell ref="AZ4:BC4"/>
    <mergeCell ref="AV5:AW5"/>
    <mergeCell ref="AZ5:BA5"/>
    <mergeCell ref="AZ6:BA6"/>
    <mergeCell ref="AZ7:BA7"/>
    <mergeCell ref="P9:AT9"/>
    <mergeCell ref="P10:V10"/>
    <mergeCell ref="W10:AC10"/>
    <mergeCell ref="AD10:AJ10"/>
    <mergeCell ref="AK10:AQ10"/>
    <mergeCell ref="AR10:AT10"/>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C32:D32"/>
    <mergeCell ref="E32:F32"/>
    <mergeCell ref="G32:K32"/>
    <mergeCell ref="L32:O32"/>
    <mergeCell ref="AU32:AV32"/>
    <mergeCell ref="AW32:AX32"/>
    <mergeCell ref="AY32:BD32"/>
    <mergeCell ref="C33:D33"/>
    <mergeCell ref="E33:F33"/>
    <mergeCell ref="G33:K33"/>
    <mergeCell ref="L33:O33"/>
    <mergeCell ref="AU33:AV33"/>
    <mergeCell ref="AW33:AX33"/>
    <mergeCell ref="AY33:BD33"/>
    <mergeCell ref="C34:D34"/>
    <mergeCell ref="E34:F34"/>
    <mergeCell ref="G34:K34"/>
    <mergeCell ref="L34:O34"/>
    <mergeCell ref="AU34:AV34"/>
    <mergeCell ref="AW34:AX34"/>
    <mergeCell ref="AY34:BD34"/>
    <mergeCell ref="C35:D35"/>
    <mergeCell ref="E35:F35"/>
    <mergeCell ref="G35:K35"/>
    <mergeCell ref="L35:O35"/>
    <mergeCell ref="AU35:AV35"/>
    <mergeCell ref="AW35:AX35"/>
    <mergeCell ref="AY35:BD35"/>
    <mergeCell ref="C36:D36"/>
    <mergeCell ref="E36:F36"/>
    <mergeCell ref="G36:K36"/>
    <mergeCell ref="L36:O36"/>
    <mergeCell ref="AU36:AV36"/>
    <mergeCell ref="AW36:AX36"/>
    <mergeCell ref="AY36:BD36"/>
    <mergeCell ref="C37:D37"/>
    <mergeCell ref="E37:F37"/>
    <mergeCell ref="G37:K37"/>
    <mergeCell ref="L37:O37"/>
    <mergeCell ref="AU37:AV37"/>
    <mergeCell ref="AW37:AX37"/>
    <mergeCell ref="AY37:BD37"/>
    <mergeCell ref="C38:D38"/>
    <mergeCell ref="E38:F38"/>
    <mergeCell ref="G38:K38"/>
    <mergeCell ref="L38:O38"/>
    <mergeCell ref="AU38:AV38"/>
    <mergeCell ref="AW38:AX38"/>
    <mergeCell ref="AY38:BD38"/>
    <mergeCell ref="C39:D39"/>
    <mergeCell ref="E39:F39"/>
    <mergeCell ref="G39:K39"/>
    <mergeCell ref="L39:O39"/>
    <mergeCell ref="AU39:AV39"/>
    <mergeCell ref="AW39:AX39"/>
    <mergeCell ref="AY39:BD39"/>
    <mergeCell ref="C40:D40"/>
    <mergeCell ref="E40:F40"/>
    <mergeCell ref="G40:K40"/>
    <mergeCell ref="L40:O40"/>
    <mergeCell ref="AU40:AV40"/>
    <mergeCell ref="AW40:AX40"/>
    <mergeCell ref="AY40:BD40"/>
    <mergeCell ref="C41:D41"/>
    <mergeCell ref="E41:F41"/>
    <mergeCell ref="G41:K41"/>
    <mergeCell ref="L41:O41"/>
    <mergeCell ref="AU41:AV41"/>
    <mergeCell ref="AW41:AX41"/>
    <mergeCell ref="AY41:BD41"/>
    <mergeCell ref="C42:D42"/>
    <mergeCell ref="E42:F42"/>
    <mergeCell ref="G42:K42"/>
    <mergeCell ref="L42:O42"/>
    <mergeCell ref="AU42:AV42"/>
    <mergeCell ref="AW42:AX42"/>
    <mergeCell ref="AY42:BD42"/>
    <mergeCell ref="C43:D43"/>
    <mergeCell ref="E43:F43"/>
    <mergeCell ref="G43:K43"/>
    <mergeCell ref="L43:O43"/>
    <mergeCell ref="AU43:AV43"/>
    <mergeCell ref="AW43:AX43"/>
    <mergeCell ref="AY43:BD43"/>
    <mergeCell ref="C44:D44"/>
    <mergeCell ref="E44:F44"/>
    <mergeCell ref="G44:K44"/>
    <mergeCell ref="L44:O44"/>
    <mergeCell ref="AU44:AV44"/>
    <mergeCell ref="AW44:AX44"/>
    <mergeCell ref="AY44:BD44"/>
    <mergeCell ref="C45:D45"/>
    <mergeCell ref="E45:F45"/>
    <mergeCell ref="G45:K45"/>
    <mergeCell ref="L45:O45"/>
    <mergeCell ref="AU45:AV45"/>
    <mergeCell ref="AW45:AX45"/>
    <mergeCell ref="AY45:BD45"/>
    <mergeCell ref="C46:D46"/>
    <mergeCell ref="E46:F46"/>
    <mergeCell ref="G46:K46"/>
    <mergeCell ref="L46:O46"/>
    <mergeCell ref="AU46:AV46"/>
    <mergeCell ref="AW46:AX46"/>
    <mergeCell ref="AY46:BD46"/>
    <mergeCell ref="C47:D47"/>
    <mergeCell ref="E47:F47"/>
    <mergeCell ref="G47:K47"/>
    <mergeCell ref="L47:O47"/>
    <mergeCell ref="AU47:AV47"/>
    <mergeCell ref="AW47:AX47"/>
    <mergeCell ref="AY47:BD47"/>
    <mergeCell ref="C48:D48"/>
    <mergeCell ref="E48:F48"/>
    <mergeCell ref="G48:K48"/>
    <mergeCell ref="L48:O48"/>
    <mergeCell ref="AU48:AV48"/>
    <mergeCell ref="AW48:AX48"/>
    <mergeCell ref="AY48:BD48"/>
    <mergeCell ref="C49:D49"/>
    <mergeCell ref="E49:F49"/>
    <mergeCell ref="G49:K49"/>
    <mergeCell ref="L49:O49"/>
    <mergeCell ref="AU49:AV49"/>
    <mergeCell ref="AW49:AX49"/>
    <mergeCell ref="AY49:BD49"/>
    <mergeCell ref="C50:D50"/>
    <mergeCell ref="E50:F50"/>
    <mergeCell ref="G50:K50"/>
    <mergeCell ref="L50:O50"/>
    <mergeCell ref="AU50:AV50"/>
    <mergeCell ref="AW50:AX50"/>
    <mergeCell ref="AY50:BD50"/>
    <mergeCell ref="C51:D51"/>
    <mergeCell ref="E51:F51"/>
    <mergeCell ref="G51:K51"/>
    <mergeCell ref="L51:O51"/>
    <mergeCell ref="AU51:AV51"/>
    <mergeCell ref="AW51:AX51"/>
    <mergeCell ref="AY51:BD51"/>
    <mergeCell ref="C52:D52"/>
    <mergeCell ref="E52:F52"/>
    <mergeCell ref="G52:K52"/>
    <mergeCell ref="L52:O52"/>
    <mergeCell ref="AU52:AV52"/>
    <mergeCell ref="AW52:AX52"/>
    <mergeCell ref="AY52:BD52"/>
    <mergeCell ref="C53:D53"/>
    <mergeCell ref="E53:F53"/>
    <mergeCell ref="G53:K53"/>
    <mergeCell ref="L53:O53"/>
    <mergeCell ref="AU53:AV53"/>
    <mergeCell ref="AW53:AX53"/>
    <mergeCell ref="AY53:BD53"/>
    <mergeCell ref="C54:D54"/>
    <mergeCell ref="E54:F54"/>
    <mergeCell ref="G54:K54"/>
    <mergeCell ref="L54:O54"/>
    <mergeCell ref="AU54:AV54"/>
    <mergeCell ref="AW54:AX54"/>
    <mergeCell ref="AY54:BD54"/>
    <mergeCell ref="C55:D55"/>
    <mergeCell ref="E55:F55"/>
    <mergeCell ref="G55:K55"/>
    <mergeCell ref="L55:O55"/>
    <mergeCell ref="AU55:AV55"/>
    <mergeCell ref="AW55:AX55"/>
    <mergeCell ref="AY55:BD55"/>
    <mergeCell ref="C56:D56"/>
    <mergeCell ref="E56:F56"/>
    <mergeCell ref="G56:K56"/>
    <mergeCell ref="L56:O56"/>
    <mergeCell ref="AU56:AV56"/>
    <mergeCell ref="AW56:AX56"/>
    <mergeCell ref="AY56:BD56"/>
    <mergeCell ref="C57:D57"/>
    <mergeCell ref="E57:F57"/>
    <mergeCell ref="G57:K57"/>
    <mergeCell ref="L57:O57"/>
    <mergeCell ref="AU57:AV57"/>
    <mergeCell ref="AW57:AX57"/>
    <mergeCell ref="AY57:BD57"/>
    <mergeCell ref="C58:D58"/>
    <mergeCell ref="E58:F58"/>
    <mergeCell ref="G58:K58"/>
    <mergeCell ref="L58:O58"/>
    <mergeCell ref="AU58:AV58"/>
    <mergeCell ref="AW58:AX58"/>
    <mergeCell ref="AY58:BD58"/>
    <mergeCell ref="C59:D59"/>
    <mergeCell ref="E59:F59"/>
    <mergeCell ref="G59:K59"/>
    <mergeCell ref="L59:O59"/>
    <mergeCell ref="AU59:AV59"/>
    <mergeCell ref="AW59:AX59"/>
    <mergeCell ref="AY59:BD59"/>
    <mergeCell ref="C60:D60"/>
    <mergeCell ref="E60:F60"/>
    <mergeCell ref="G60:K60"/>
    <mergeCell ref="L60:O60"/>
    <mergeCell ref="AU60:AV60"/>
    <mergeCell ref="AW60:AX60"/>
    <mergeCell ref="AY60:BD60"/>
    <mergeCell ref="C61:D61"/>
    <mergeCell ref="E61:F61"/>
    <mergeCell ref="G61:K61"/>
    <mergeCell ref="L61:O61"/>
    <mergeCell ref="AU61:AV61"/>
    <mergeCell ref="AW61:AX61"/>
    <mergeCell ref="AY61:BD61"/>
    <mergeCell ref="C62:D62"/>
    <mergeCell ref="E62:F62"/>
    <mergeCell ref="G62:K62"/>
    <mergeCell ref="L62:O62"/>
    <mergeCell ref="AU62:AV62"/>
    <mergeCell ref="AW62:AX62"/>
    <mergeCell ref="AY62:BD62"/>
    <mergeCell ref="C63:D63"/>
    <mergeCell ref="E63:F63"/>
    <mergeCell ref="G63:K63"/>
    <mergeCell ref="L63:O63"/>
    <mergeCell ref="AU63:AV63"/>
    <mergeCell ref="AW63:AX63"/>
    <mergeCell ref="AY63:BD63"/>
    <mergeCell ref="C64:D64"/>
    <mergeCell ref="E64:F64"/>
    <mergeCell ref="G64:K64"/>
    <mergeCell ref="L64:O64"/>
    <mergeCell ref="AU64:AV64"/>
    <mergeCell ref="AW64:AX64"/>
    <mergeCell ref="AY64:BD64"/>
    <mergeCell ref="C65:D65"/>
    <mergeCell ref="E65:F65"/>
    <mergeCell ref="G65:K65"/>
    <mergeCell ref="L65:O65"/>
    <mergeCell ref="AU65:AV65"/>
    <mergeCell ref="AW65:AX65"/>
    <mergeCell ref="AY65:BD65"/>
    <mergeCell ref="C66:D66"/>
    <mergeCell ref="E66:F66"/>
    <mergeCell ref="G66:K66"/>
    <mergeCell ref="L66:O66"/>
    <mergeCell ref="AU66:AV66"/>
    <mergeCell ref="AW66:AX66"/>
    <mergeCell ref="AY66:BD66"/>
    <mergeCell ref="C67:D67"/>
    <mergeCell ref="E67:F67"/>
    <mergeCell ref="G67:K67"/>
    <mergeCell ref="L67:O67"/>
    <mergeCell ref="AU67:AV67"/>
    <mergeCell ref="AW67:AX67"/>
    <mergeCell ref="AY67:BD67"/>
    <mergeCell ref="C68:D68"/>
    <mergeCell ref="E68:F68"/>
    <mergeCell ref="G68:K68"/>
    <mergeCell ref="L68:O68"/>
    <mergeCell ref="AU68:AV68"/>
    <mergeCell ref="AW68:AX68"/>
    <mergeCell ref="AY68:BD68"/>
    <mergeCell ref="C69:D69"/>
    <mergeCell ref="E69:F69"/>
    <mergeCell ref="G69:K69"/>
    <mergeCell ref="L69:O69"/>
    <mergeCell ref="AU69:AV69"/>
    <mergeCell ref="AW69:AX69"/>
    <mergeCell ref="AY69:BD69"/>
    <mergeCell ref="C70:D70"/>
    <mergeCell ref="E70:F70"/>
    <mergeCell ref="G70:K70"/>
    <mergeCell ref="L70:O70"/>
    <mergeCell ref="AU70:AV70"/>
    <mergeCell ref="AW70:AX70"/>
    <mergeCell ref="AY70:BD70"/>
    <mergeCell ref="C71:D71"/>
    <mergeCell ref="E71:F71"/>
    <mergeCell ref="G71:K71"/>
    <mergeCell ref="L71:O71"/>
    <mergeCell ref="AU71:AV71"/>
    <mergeCell ref="AW71:AX71"/>
    <mergeCell ref="AY71:BD71"/>
    <mergeCell ref="C72:D72"/>
    <mergeCell ref="E72:F72"/>
    <mergeCell ref="G72:K72"/>
    <mergeCell ref="L72:O72"/>
    <mergeCell ref="AU72:AV72"/>
    <mergeCell ref="AW72:AX72"/>
    <mergeCell ref="AY72:BD72"/>
    <mergeCell ref="C73:D73"/>
    <mergeCell ref="E73:F73"/>
    <mergeCell ref="G73:K73"/>
    <mergeCell ref="L73:O73"/>
    <mergeCell ref="AU73:AV73"/>
    <mergeCell ref="AW73:AX73"/>
    <mergeCell ref="AY73:BD73"/>
    <mergeCell ref="C74:D74"/>
    <mergeCell ref="E74:F74"/>
    <mergeCell ref="G74:K74"/>
    <mergeCell ref="L74:O74"/>
    <mergeCell ref="AU74:AV74"/>
    <mergeCell ref="AW74:AX74"/>
    <mergeCell ref="AY74:BD74"/>
    <mergeCell ref="C75:D75"/>
    <mergeCell ref="E75:F75"/>
    <mergeCell ref="G75:K75"/>
    <mergeCell ref="L75:O75"/>
    <mergeCell ref="AU75:AV75"/>
    <mergeCell ref="AW75:AX75"/>
    <mergeCell ref="AY75:BD75"/>
    <mergeCell ref="C76:D76"/>
    <mergeCell ref="E76:F76"/>
    <mergeCell ref="G76:K76"/>
    <mergeCell ref="L76:O76"/>
    <mergeCell ref="AU76:AV76"/>
    <mergeCell ref="AW76:AX76"/>
    <mergeCell ref="AY76:BD76"/>
    <mergeCell ref="C77:D77"/>
    <mergeCell ref="E77:F77"/>
    <mergeCell ref="G77:K77"/>
    <mergeCell ref="L77:O77"/>
    <mergeCell ref="AU77:AV77"/>
    <mergeCell ref="AW77:AX77"/>
    <mergeCell ref="AY77:BD77"/>
    <mergeCell ref="C78:D78"/>
    <mergeCell ref="E78:F78"/>
    <mergeCell ref="G78:K78"/>
    <mergeCell ref="L78:O78"/>
    <mergeCell ref="AU78:AV78"/>
    <mergeCell ref="AW78:AX78"/>
    <mergeCell ref="AY78:BD78"/>
    <mergeCell ref="C79:D79"/>
    <mergeCell ref="E79:F79"/>
    <mergeCell ref="G79:K79"/>
    <mergeCell ref="L79:O79"/>
    <mergeCell ref="AU79:AV79"/>
    <mergeCell ref="AW79:AX79"/>
    <mergeCell ref="AY79:BD79"/>
    <mergeCell ref="C80:D80"/>
    <mergeCell ref="E80:F80"/>
    <mergeCell ref="G80:K80"/>
    <mergeCell ref="L80:O80"/>
    <mergeCell ref="AU80:AV80"/>
    <mergeCell ref="AW80:AX80"/>
    <mergeCell ref="AY80:BD80"/>
    <mergeCell ref="C81:D81"/>
    <mergeCell ref="E81:F81"/>
    <mergeCell ref="G81:K81"/>
    <mergeCell ref="L81:O81"/>
    <mergeCell ref="AU81:AV81"/>
    <mergeCell ref="AW81:AX81"/>
    <mergeCell ref="AY81:BD81"/>
    <mergeCell ref="C82:D82"/>
    <mergeCell ref="E82:F82"/>
    <mergeCell ref="G82:K82"/>
    <mergeCell ref="L82:O82"/>
    <mergeCell ref="AU82:AV82"/>
    <mergeCell ref="AW82:AX82"/>
    <mergeCell ref="AY82:BD82"/>
    <mergeCell ref="C83:D83"/>
    <mergeCell ref="E83:F83"/>
    <mergeCell ref="G83:K83"/>
    <mergeCell ref="L83:O83"/>
    <mergeCell ref="AU83:AV83"/>
    <mergeCell ref="AW83:AX83"/>
    <mergeCell ref="AY83:BD83"/>
    <mergeCell ref="C84:D84"/>
    <mergeCell ref="E84:F84"/>
    <mergeCell ref="G84:K84"/>
    <mergeCell ref="L84:O84"/>
    <mergeCell ref="AU84:AV84"/>
    <mergeCell ref="AW84:AX84"/>
    <mergeCell ref="AY84:BD84"/>
    <mergeCell ref="C85:D85"/>
    <mergeCell ref="E85:F85"/>
    <mergeCell ref="G85:K85"/>
    <mergeCell ref="L85:O85"/>
    <mergeCell ref="AU85:AV85"/>
    <mergeCell ref="AW85:AX85"/>
    <mergeCell ref="AY85:BD85"/>
    <mergeCell ref="C86:D86"/>
    <mergeCell ref="E86:F86"/>
    <mergeCell ref="G86:K86"/>
    <mergeCell ref="L86:O86"/>
    <mergeCell ref="AU86:AV86"/>
    <mergeCell ref="AW86:AX86"/>
    <mergeCell ref="AY86:BD86"/>
    <mergeCell ref="C87:D87"/>
    <mergeCell ref="E87:F87"/>
    <mergeCell ref="G87:K87"/>
    <mergeCell ref="L87:O87"/>
    <mergeCell ref="AU87:AV87"/>
    <mergeCell ref="AW87:AX87"/>
    <mergeCell ref="AY87:BD87"/>
    <mergeCell ref="C88:D88"/>
    <mergeCell ref="E88:F88"/>
    <mergeCell ref="G88:K88"/>
    <mergeCell ref="L88:O88"/>
    <mergeCell ref="AU88:AV88"/>
    <mergeCell ref="AW88:AX88"/>
    <mergeCell ref="AY88:BD88"/>
    <mergeCell ref="C89:D89"/>
    <mergeCell ref="E89:F89"/>
    <mergeCell ref="G89:K89"/>
    <mergeCell ref="L89:O89"/>
    <mergeCell ref="AU89:AV89"/>
    <mergeCell ref="AW89:AX89"/>
    <mergeCell ref="AY89:BD89"/>
    <mergeCell ref="C90:D90"/>
    <mergeCell ref="E90:F90"/>
    <mergeCell ref="G90:K90"/>
    <mergeCell ref="L90:O90"/>
    <mergeCell ref="AU90:AV90"/>
    <mergeCell ref="AW90:AX90"/>
    <mergeCell ref="AY90:BD90"/>
    <mergeCell ref="C91:D91"/>
    <mergeCell ref="E91:F91"/>
    <mergeCell ref="G91:K91"/>
    <mergeCell ref="L91:O91"/>
    <mergeCell ref="AU91:AV91"/>
    <mergeCell ref="AW91:AX91"/>
    <mergeCell ref="AY91:BD91"/>
    <mergeCell ref="C92:D92"/>
    <mergeCell ref="E92:F92"/>
    <mergeCell ref="G92:K92"/>
    <mergeCell ref="L92:O92"/>
    <mergeCell ref="AU92:AV92"/>
    <mergeCell ref="AW92:AX92"/>
    <mergeCell ref="AY92:BD92"/>
    <mergeCell ref="C93:D93"/>
    <mergeCell ref="E93:F93"/>
    <mergeCell ref="G93:K93"/>
    <mergeCell ref="L93:O93"/>
    <mergeCell ref="AU93:AV93"/>
    <mergeCell ref="AW93:AX93"/>
    <mergeCell ref="AY93:BD93"/>
    <mergeCell ref="C94:D94"/>
    <mergeCell ref="E94:F94"/>
    <mergeCell ref="G94:K94"/>
    <mergeCell ref="L94:O94"/>
    <mergeCell ref="AU94:AV94"/>
    <mergeCell ref="AW94:AX94"/>
    <mergeCell ref="AY94:BD94"/>
    <mergeCell ref="C95:D95"/>
    <mergeCell ref="E95:F95"/>
    <mergeCell ref="G95:K95"/>
    <mergeCell ref="L95:O95"/>
    <mergeCell ref="AU95:AV95"/>
    <mergeCell ref="AW95:AX95"/>
    <mergeCell ref="AY95:BD95"/>
    <mergeCell ref="C96:D96"/>
    <mergeCell ref="E96:F96"/>
    <mergeCell ref="G96:K96"/>
    <mergeCell ref="L96:O96"/>
    <mergeCell ref="AU96:AV96"/>
    <mergeCell ref="AW96:AX96"/>
    <mergeCell ref="AY96:BD96"/>
    <mergeCell ref="C97:D97"/>
    <mergeCell ref="E97:F97"/>
    <mergeCell ref="G97:K97"/>
    <mergeCell ref="L97:O97"/>
    <mergeCell ref="AU97:AV97"/>
    <mergeCell ref="AW97:AX97"/>
    <mergeCell ref="AY97:BD97"/>
    <mergeCell ref="C98:D98"/>
    <mergeCell ref="E98:F98"/>
    <mergeCell ref="G98:K98"/>
    <mergeCell ref="L98:O98"/>
    <mergeCell ref="AU98:AV98"/>
    <mergeCell ref="AW98:AX98"/>
    <mergeCell ref="AY98:BD98"/>
    <mergeCell ref="C99:D99"/>
    <mergeCell ref="E99:F99"/>
    <mergeCell ref="G99:K99"/>
    <mergeCell ref="L99:O99"/>
    <mergeCell ref="AU99:AV99"/>
    <mergeCell ref="AW99:AX99"/>
    <mergeCell ref="AY99:BD99"/>
    <mergeCell ref="C100:D100"/>
    <mergeCell ref="E100:F100"/>
    <mergeCell ref="G100:K100"/>
    <mergeCell ref="L100:O100"/>
    <mergeCell ref="AU100:AV100"/>
    <mergeCell ref="AW100:AX100"/>
    <mergeCell ref="AY100:BD100"/>
    <mergeCell ref="C101:D101"/>
    <mergeCell ref="E101:F101"/>
    <mergeCell ref="G101:K101"/>
    <mergeCell ref="L101:O101"/>
    <mergeCell ref="AU101:AV101"/>
    <mergeCell ref="AW101:AX101"/>
    <mergeCell ref="AY101:BD101"/>
    <mergeCell ref="C102:D102"/>
    <mergeCell ref="E102:F102"/>
    <mergeCell ref="G102:K102"/>
    <mergeCell ref="L102:O102"/>
    <mergeCell ref="AU102:AV102"/>
    <mergeCell ref="AW102:AX102"/>
    <mergeCell ref="AY102:BD102"/>
    <mergeCell ref="C103:D103"/>
    <mergeCell ref="E103:F103"/>
    <mergeCell ref="G103:K103"/>
    <mergeCell ref="L103:O103"/>
    <mergeCell ref="AU103:AV103"/>
    <mergeCell ref="AW103:AX103"/>
    <mergeCell ref="AY103:BD103"/>
    <mergeCell ref="C104:D104"/>
    <mergeCell ref="E104:F104"/>
    <mergeCell ref="G104:K104"/>
    <mergeCell ref="L104:O104"/>
    <mergeCell ref="AU104:AV104"/>
    <mergeCell ref="AW104:AX104"/>
    <mergeCell ref="AY104:BD104"/>
    <mergeCell ref="C105:D105"/>
    <mergeCell ref="E105:F105"/>
    <mergeCell ref="G105:K105"/>
    <mergeCell ref="L105:O105"/>
    <mergeCell ref="AU105:AV105"/>
    <mergeCell ref="AW105:AX105"/>
    <mergeCell ref="AY105:BD105"/>
    <mergeCell ref="C106:D106"/>
    <mergeCell ref="E106:F106"/>
    <mergeCell ref="G106:K106"/>
    <mergeCell ref="L106:O106"/>
    <mergeCell ref="AU106:AV106"/>
    <mergeCell ref="AW106:AX106"/>
    <mergeCell ref="AY106:BD106"/>
    <mergeCell ref="C107:D107"/>
    <mergeCell ref="E107:F107"/>
    <mergeCell ref="G107:K107"/>
    <mergeCell ref="L107:O107"/>
    <mergeCell ref="AU107:AV107"/>
    <mergeCell ref="AW107:AX107"/>
    <mergeCell ref="AY107:BD107"/>
    <mergeCell ref="C108:D108"/>
    <mergeCell ref="E108:F108"/>
    <mergeCell ref="G108:K108"/>
    <mergeCell ref="L108:O108"/>
    <mergeCell ref="AU108:AV108"/>
    <mergeCell ref="AW108:AX108"/>
    <mergeCell ref="AY108:BD108"/>
    <mergeCell ref="C109:D109"/>
    <mergeCell ref="E109:F109"/>
    <mergeCell ref="G109:K109"/>
    <mergeCell ref="L109:O109"/>
    <mergeCell ref="AU109:AV109"/>
    <mergeCell ref="AW109:AX109"/>
    <mergeCell ref="AY109:BD109"/>
    <mergeCell ref="C110:D110"/>
    <mergeCell ref="E110:F110"/>
    <mergeCell ref="G110:K110"/>
    <mergeCell ref="L110:O110"/>
    <mergeCell ref="AU110:AV110"/>
    <mergeCell ref="AW110:AX110"/>
    <mergeCell ref="AY110:BD110"/>
    <mergeCell ref="C111:D111"/>
    <mergeCell ref="E111:F111"/>
    <mergeCell ref="G111:K111"/>
    <mergeCell ref="L111:O111"/>
    <mergeCell ref="AU111:AV111"/>
    <mergeCell ref="AW111:AX111"/>
    <mergeCell ref="AY111:BD111"/>
    <mergeCell ref="C112:D112"/>
    <mergeCell ref="E112:F112"/>
    <mergeCell ref="G112:K112"/>
    <mergeCell ref="L112:O112"/>
    <mergeCell ref="AU112:AV112"/>
    <mergeCell ref="AW112:AX112"/>
    <mergeCell ref="AY112:BD112"/>
    <mergeCell ref="C113:D113"/>
    <mergeCell ref="E113:F113"/>
    <mergeCell ref="G113:K113"/>
    <mergeCell ref="L113:O113"/>
    <mergeCell ref="AU113:AV113"/>
    <mergeCell ref="AW113:AX113"/>
    <mergeCell ref="AY113:BD113"/>
    <mergeCell ref="E116:H116"/>
    <mergeCell ref="J116:M116"/>
    <mergeCell ref="T116:U116"/>
    <mergeCell ref="V116:Y116"/>
    <mergeCell ref="E117:F117"/>
    <mergeCell ref="G117:H117"/>
    <mergeCell ref="J117:K117"/>
    <mergeCell ref="L117:M117"/>
    <mergeCell ref="T117:U117"/>
    <mergeCell ref="V117:Y117"/>
    <mergeCell ref="C118:D118"/>
    <mergeCell ref="E118:F118"/>
    <mergeCell ref="G118:H118"/>
    <mergeCell ref="J118:K118"/>
    <mergeCell ref="L118:M118"/>
    <mergeCell ref="P118:Q118"/>
    <mergeCell ref="T118:U118"/>
    <mergeCell ref="V118:Y118"/>
    <mergeCell ref="C119:D119"/>
    <mergeCell ref="E119:F119"/>
    <mergeCell ref="G119:H119"/>
    <mergeCell ref="J119:K119"/>
    <mergeCell ref="L119:M119"/>
    <mergeCell ref="P119:Q119"/>
    <mergeCell ref="T119:U119"/>
    <mergeCell ref="V119:Y119"/>
    <mergeCell ref="C120:D120"/>
    <mergeCell ref="E120:F120"/>
    <mergeCell ref="G120:H120"/>
    <mergeCell ref="J120:K120"/>
    <mergeCell ref="L120:M120"/>
    <mergeCell ref="P120:Q120"/>
    <mergeCell ref="T120:U120"/>
    <mergeCell ref="V120:Y120"/>
    <mergeCell ref="C121:D121"/>
    <mergeCell ref="E121:F121"/>
    <mergeCell ref="G121:H121"/>
    <mergeCell ref="J121:K121"/>
    <mergeCell ref="L121:M121"/>
    <mergeCell ref="P121:Q121"/>
    <mergeCell ref="U121:V121"/>
    <mergeCell ref="W121:X121"/>
    <mergeCell ref="C122:D122"/>
    <mergeCell ref="E122:F122"/>
    <mergeCell ref="G122:H122"/>
    <mergeCell ref="J122:K122"/>
    <mergeCell ref="L122:M122"/>
    <mergeCell ref="P122:Q122"/>
    <mergeCell ref="U122:V122"/>
    <mergeCell ref="W122:X122"/>
    <mergeCell ref="J124:K124"/>
    <mergeCell ref="M126:P126"/>
    <mergeCell ref="C127:F127"/>
    <mergeCell ref="H127:K127"/>
    <mergeCell ref="M127:P127"/>
    <mergeCell ref="U127:X127"/>
    <mergeCell ref="M131:P131"/>
    <mergeCell ref="C132:F132"/>
    <mergeCell ref="H132:K132"/>
    <mergeCell ref="M132:P132"/>
    <mergeCell ref="B9:B13"/>
    <mergeCell ref="C9:D13"/>
    <mergeCell ref="E9:F13"/>
    <mergeCell ref="G9:K13"/>
    <mergeCell ref="L9:O13"/>
    <mergeCell ref="AU9:AV13"/>
    <mergeCell ref="AW9:AX13"/>
    <mergeCell ref="AY9:BD13"/>
    <mergeCell ref="C116:D117"/>
  </mergeCells>
  <phoneticPr fontId="21"/>
  <conditionalFormatting sqref="C127:F127">
    <cfRule type="expression" dxfId="5" priority="1">
      <formula>INDIRECT(ADDRESS(ROW(),COLUMN()))=TRUNC(INDIRECT(ADDRESS(ROW(),COLUMN())))</formula>
    </cfRule>
  </conditionalFormatting>
  <conditionalFormatting sqref="E118:Q122">
    <cfRule type="expression" dxfId="4" priority="2">
      <formula>INDIRECT(ADDRESS(ROW(),COLUMN()))=TRUNC(INDIRECT(ADDRESS(ROW(),COLUMN())))</formula>
    </cfRule>
  </conditionalFormatting>
  <conditionalFormatting sqref="P14:AX113">
    <cfRule type="expression" dxfId="3" priority="3">
      <formula>INDIRECT(ADDRESS(ROW(),COLUMN()))=TRUNC(INDIRECT(ADDRESS(ROW(),COLUMN())))</formula>
    </cfRule>
  </conditionalFormatting>
  <dataValidations count="7">
    <dataValidation allowBlank="1" showDropDown="0" showInputMessage="1" showErrorMessage="1" error="入力可能範囲　32～40" sqref="AZ6"/>
    <dataValidation type="list" allowBlank="1" showDropDown="0" showInputMessage="1" showErrorMessage="0" sqref="E14:F113">
      <formula1>"A, B, C, D"</formula1>
    </dataValidation>
    <dataValidation type="list" allowBlank="1" showDropDown="0" showInputMessage="1" showErrorMessage="1" sqref="AZ4:BC4">
      <formula1>"予定,実績,予定・実績"</formula1>
    </dataValidation>
    <dataValidation type="list" allowBlank="1" showDropDown="0" showInputMessage="1" showErrorMessage="0" sqref="C14:D113">
      <formula1>職種</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1" sqref="J124:K124">
      <formula1>"週,暦月"</formula1>
    </dataValidation>
    <dataValidation type="list" allowBlank="1" showDropDown="0" showInputMessage="1" showErrorMessage="1" sqref="AZ3">
      <formula1>"４週,暦月"</formula1>
    </dataValidation>
  </dataValidations>
  <printOptions horizontalCentered="1"/>
  <pageMargins left="0.23622047244094491" right="0.23622047244094491" top="0.43307086614173229" bottom="0.27559055118110237" header="0.31496062992125984" footer="0.31496062992125984"/>
  <pageSetup paperSize="9" scale="41" fitToWidth="1" fitToHeight="0" orientation="landscape" usePrinterDefaults="1"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'標準様式１プルダウン・リスト'!$C$4:$C$8</xm:f>
          </x14:formula1>
          <xm:sqref>AM1:BA1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BF57"/>
  <sheetViews>
    <sheetView showGridLines="0" view="pageBreakPreview" zoomScale="50" zoomScaleNormal="55" zoomScaleSheetLayoutView="50" workbookViewId="0"/>
  </sheetViews>
  <sheetFormatPr defaultColWidth="5" defaultRowHeight="20.25" customHeight="1"/>
  <cols>
    <col min="1" max="1" width="1.5" style="649" customWidth="1"/>
    <col min="2" max="56" width="6.25" style="649" customWidth="1"/>
    <col min="57" max="16384" width="5" style="649"/>
  </cols>
  <sheetData>
    <row r="1" spans="1:57" s="650" customFormat="1" ht="20.25" customHeight="1">
      <c r="A1" s="464"/>
      <c r="B1" s="464"/>
      <c r="C1" s="474" t="s">
        <v>222</v>
      </c>
      <c r="D1" s="474"/>
      <c r="E1" s="464"/>
      <c r="F1" s="464"/>
      <c r="G1" s="489" t="s">
        <v>152</v>
      </c>
      <c r="H1" s="464"/>
      <c r="I1" s="464"/>
      <c r="J1" s="474"/>
      <c r="K1" s="474"/>
      <c r="L1" s="474"/>
      <c r="M1" s="474"/>
      <c r="N1" s="464"/>
      <c r="O1" s="464"/>
      <c r="P1" s="464"/>
      <c r="Q1" s="464"/>
      <c r="R1" s="464"/>
      <c r="S1" s="464"/>
      <c r="T1" s="464"/>
      <c r="U1" s="464"/>
      <c r="V1" s="464"/>
      <c r="W1" s="464"/>
      <c r="X1" s="464"/>
      <c r="Y1" s="464"/>
      <c r="Z1" s="464"/>
      <c r="AA1" s="464"/>
      <c r="AB1" s="464"/>
      <c r="AC1" s="464"/>
      <c r="AD1" s="464"/>
      <c r="AE1" s="464"/>
      <c r="AF1" s="464"/>
      <c r="AG1" s="464"/>
      <c r="AH1" s="464"/>
      <c r="AI1" s="464"/>
      <c r="AJ1" s="464"/>
      <c r="AK1" s="522" t="s">
        <v>105</v>
      </c>
      <c r="AL1" s="522" t="s">
        <v>286</v>
      </c>
      <c r="AM1" s="602" t="s">
        <v>52</v>
      </c>
      <c r="AN1" s="602"/>
      <c r="AO1" s="602"/>
      <c r="AP1" s="602"/>
      <c r="AQ1" s="602"/>
      <c r="AR1" s="602"/>
      <c r="AS1" s="602"/>
      <c r="AT1" s="602"/>
      <c r="AU1" s="602"/>
      <c r="AV1" s="602"/>
      <c r="AW1" s="602"/>
      <c r="AX1" s="602"/>
      <c r="AY1" s="602"/>
      <c r="AZ1" s="602"/>
      <c r="BA1" s="602"/>
      <c r="BB1" s="601" t="s">
        <v>262</v>
      </c>
      <c r="BC1" s="464"/>
      <c r="BD1" s="464"/>
    </row>
    <row r="2" spans="1:57" s="651" customFormat="1" ht="20.25" customHeight="1">
      <c r="A2" s="465"/>
      <c r="B2" s="465"/>
      <c r="C2" s="465"/>
      <c r="D2" s="489"/>
      <c r="E2" s="465"/>
      <c r="F2" s="465"/>
      <c r="G2" s="465"/>
      <c r="H2" s="489"/>
      <c r="I2" s="522"/>
      <c r="J2" s="522"/>
      <c r="K2" s="522"/>
      <c r="L2" s="522"/>
      <c r="M2" s="522"/>
      <c r="N2" s="465"/>
      <c r="O2" s="465"/>
      <c r="P2" s="465"/>
      <c r="Q2" s="465"/>
      <c r="R2" s="465"/>
      <c r="S2" s="465"/>
      <c r="T2" s="522" t="s">
        <v>66</v>
      </c>
      <c r="U2" s="577">
        <v>6</v>
      </c>
      <c r="V2" s="577"/>
      <c r="W2" s="522" t="s">
        <v>286</v>
      </c>
      <c r="X2" s="594">
        <f>IF(U2=0,"",YEAR(DATE(2018+U2,1,1)))</f>
        <v>2024</v>
      </c>
      <c r="Y2" s="594"/>
      <c r="Z2" s="465" t="s">
        <v>288</v>
      </c>
      <c r="AA2" s="465" t="s">
        <v>69</v>
      </c>
      <c r="AB2" s="577">
        <v>4</v>
      </c>
      <c r="AC2" s="577"/>
      <c r="AD2" s="465" t="s">
        <v>287</v>
      </c>
      <c r="AE2" s="465"/>
      <c r="AF2" s="465"/>
      <c r="AG2" s="465"/>
      <c r="AH2" s="465"/>
      <c r="AI2" s="465"/>
      <c r="AJ2" s="601"/>
      <c r="AK2" s="522" t="s">
        <v>126</v>
      </c>
      <c r="AL2" s="522" t="s">
        <v>286</v>
      </c>
      <c r="AM2" s="577" t="s">
        <v>150</v>
      </c>
      <c r="AN2" s="577"/>
      <c r="AO2" s="577"/>
      <c r="AP2" s="577"/>
      <c r="AQ2" s="577"/>
      <c r="AR2" s="577"/>
      <c r="AS2" s="577"/>
      <c r="AT2" s="577"/>
      <c r="AU2" s="577"/>
      <c r="AV2" s="577"/>
      <c r="AW2" s="577"/>
      <c r="AX2" s="577"/>
      <c r="AY2" s="577"/>
      <c r="AZ2" s="577"/>
      <c r="BA2" s="577"/>
      <c r="BB2" s="601" t="s">
        <v>262</v>
      </c>
      <c r="BC2" s="522"/>
      <c r="BD2" s="522"/>
      <c r="BE2" s="658"/>
    </row>
    <row r="3" spans="1:57" s="651" customFormat="1" ht="20.25" customHeight="1">
      <c r="A3" s="465"/>
      <c r="B3" s="465"/>
      <c r="C3" s="465"/>
      <c r="D3" s="489"/>
      <c r="E3" s="465"/>
      <c r="F3" s="465"/>
      <c r="G3" s="465"/>
      <c r="H3" s="489"/>
      <c r="I3" s="522"/>
      <c r="J3" s="522"/>
      <c r="K3" s="522"/>
      <c r="L3" s="522"/>
      <c r="M3" s="522"/>
      <c r="N3" s="465"/>
      <c r="O3" s="465"/>
      <c r="P3" s="465"/>
      <c r="Q3" s="465"/>
      <c r="R3" s="465"/>
      <c r="S3" s="465"/>
      <c r="T3" s="576"/>
      <c r="U3" s="578"/>
      <c r="V3" s="578"/>
      <c r="W3" s="591"/>
      <c r="X3" s="578"/>
      <c r="Y3" s="578"/>
      <c r="Z3" s="597"/>
      <c r="AA3" s="597"/>
      <c r="AB3" s="578"/>
      <c r="AC3" s="578"/>
      <c r="AD3" s="600"/>
      <c r="AE3" s="465"/>
      <c r="AF3" s="465"/>
      <c r="AG3" s="465"/>
      <c r="AH3" s="465"/>
      <c r="AI3" s="465"/>
      <c r="AJ3" s="601"/>
      <c r="AK3" s="522"/>
      <c r="AL3" s="522"/>
      <c r="AM3" s="594"/>
      <c r="AN3" s="594"/>
      <c r="AO3" s="594"/>
      <c r="AP3" s="594"/>
      <c r="AQ3" s="594"/>
      <c r="AR3" s="594"/>
      <c r="AS3" s="594"/>
      <c r="AT3" s="594"/>
      <c r="AU3" s="594"/>
      <c r="AV3" s="594"/>
      <c r="AW3" s="594"/>
      <c r="AX3" s="594"/>
      <c r="AY3" s="628" t="s">
        <v>285</v>
      </c>
      <c r="AZ3" s="634" t="s">
        <v>284</v>
      </c>
      <c r="BA3" s="634"/>
      <c r="BB3" s="634"/>
      <c r="BC3" s="634"/>
      <c r="BD3" s="522"/>
      <c r="BE3" s="658"/>
    </row>
    <row r="4" spans="1:57" s="651" customFormat="1" ht="20.25" customHeight="1">
      <c r="A4" s="465"/>
      <c r="B4" s="466"/>
      <c r="C4" s="466"/>
      <c r="D4" s="466"/>
      <c r="E4" s="466"/>
      <c r="F4" s="466"/>
      <c r="G4" s="466"/>
      <c r="H4" s="466"/>
      <c r="I4" s="466"/>
      <c r="J4" s="526"/>
      <c r="K4" s="527"/>
      <c r="L4" s="527"/>
      <c r="M4" s="527"/>
      <c r="N4" s="527"/>
      <c r="O4" s="527"/>
      <c r="P4" s="556"/>
      <c r="Q4" s="527"/>
      <c r="R4" s="527"/>
      <c r="S4" s="465"/>
      <c r="T4" s="465"/>
      <c r="U4" s="465"/>
      <c r="V4" s="465"/>
      <c r="W4" s="465"/>
      <c r="X4" s="465"/>
      <c r="Y4" s="465"/>
      <c r="Z4" s="597"/>
      <c r="AA4" s="597"/>
      <c r="AB4" s="578"/>
      <c r="AC4" s="578"/>
      <c r="AD4" s="600"/>
      <c r="AE4" s="465"/>
      <c r="AF4" s="465"/>
      <c r="AG4" s="465"/>
      <c r="AH4" s="465"/>
      <c r="AI4" s="465"/>
      <c r="AJ4" s="601"/>
      <c r="AK4" s="522"/>
      <c r="AL4" s="522"/>
      <c r="AM4" s="594"/>
      <c r="AN4" s="594"/>
      <c r="AO4" s="594"/>
      <c r="AP4" s="594"/>
      <c r="AQ4" s="594"/>
      <c r="AR4" s="594"/>
      <c r="AS4" s="594"/>
      <c r="AT4" s="594"/>
      <c r="AU4" s="594"/>
      <c r="AV4" s="594"/>
      <c r="AW4" s="594"/>
      <c r="AX4" s="594"/>
      <c r="AY4" s="628" t="s">
        <v>282</v>
      </c>
      <c r="AZ4" s="634" t="s">
        <v>281</v>
      </c>
      <c r="BA4" s="634"/>
      <c r="BB4" s="634"/>
      <c r="BC4" s="634"/>
      <c r="BD4" s="522"/>
      <c r="BE4" s="658"/>
    </row>
    <row r="5" spans="1:57" s="651" customFormat="1" ht="20.25" customHeight="1">
      <c r="A5" s="465"/>
      <c r="B5" s="183"/>
      <c r="C5" s="183"/>
      <c r="D5" s="183"/>
      <c r="E5" s="183"/>
      <c r="F5" s="183"/>
      <c r="G5" s="183"/>
      <c r="H5" s="183"/>
      <c r="I5" s="183"/>
      <c r="J5" s="527"/>
      <c r="K5" s="531"/>
      <c r="L5" s="539"/>
      <c r="M5" s="539"/>
      <c r="N5" s="539"/>
      <c r="O5" s="539"/>
      <c r="P5" s="183"/>
      <c r="Q5" s="466"/>
      <c r="R5" s="466"/>
      <c r="S5" s="464"/>
      <c r="T5" s="465"/>
      <c r="U5" s="465"/>
      <c r="V5" s="465"/>
      <c r="W5" s="465"/>
      <c r="X5" s="465"/>
      <c r="Y5" s="465"/>
      <c r="Z5" s="597"/>
      <c r="AA5" s="597"/>
      <c r="AB5" s="578"/>
      <c r="AC5" s="578"/>
      <c r="AD5" s="464"/>
      <c r="AE5" s="464"/>
      <c r="AF5" s="464"/>
      <c r="AG5" s="464"/>
      <c r="AH5" s="465"/>
      <c r="AI5" s="465"/>
      <c r="AJ5" s="464" t="s">
        <v>280</v>
      </c>
      <c r="AK5" s="464"/>
      <c r="AL5" s="464"/>
      <c r="AM5" s="464"/>
      <c r="AN5" s="464"/>
      <c r="AO5" s="464"/>
      <c r="AP5" s="464"/>
      <c r="AQ5" s="464"/>
      <c r="AR5" s="466"/>
      <c r="AS5" s="466"/>
      <c r="AT5" s="473"/>
      <c r="AU5" s="464"/>
      <c r="AV5" s="613">
        <v>40</v>
      </c>
      <c r="AW5" s="621"/>
      <c r="AX5" s="473" t="s">
        <v>279</v>
      </c>
      <c r="AY5" s="464"/>
      <c r="AZ5" s="656">
        <v>160</v>
      </c>
      <c r="BA5" s="657"/>
      <c r="BB5" s="473" t="s">
        <v>278</v>
      </c>
      <c r="BC5" s="464"/>
      <c r="BD5" s="465"/>
      <c r="BE5" s="658"/>
    </row>
    <row r="6" spans="1:57" s="651" customFormat="1" ht="20.25" customHeight="1">
      <c r="A6" s="465"/>
      <c r="B6" s="183"/>
      <c r="C6" s="183"/>
      <c r="D6" s="183"/>
      <c r="E6" s="183"/>
      <c r="F6" s="183"/>
      <c r="G6" s="183"/>
      <c r="H6" s="183"/>
      <c r="I6" s="183"/>
      <c r="J6" s="527"/>
      <c r="K6" s="531"/>
      <c r="L6" s="539"/>
      <c r="M6" s="539"/>
      <c r="N6" s="539"/>
      <c r="O6" s="539"/>
      <c r="P6" s="183"/>
      <c r="Q6" s="466"/>
      <c r="R6" s="466"/>
      <c r="S6" s="464"/>
      <c r="T6" s="465"/>
      <c r="U6" s="465"/>
      <c r="V6" s="465"/>
      <c r="W6" s="465"/>
      <c r="X6" s="465"/>
      <c r="Y6" s="465"/>
      <c r="Z6" s="597"/>
      <c r="AA6" s="597"/>
      <c r="AB6" s="578"/>
      <c r="AC6" s="578"/>
      <c r="AD6" s="464"/>
      <c r="AE6" s="464"/>
      <c r="AF6" s="464"/>
      <c r="AG6" s="464"/>
      <c r="AH6" s="465"/>
      <c r="AI6" s="465"/>
      <c r="AJ6" s="464"/>
      <c r="AK6" s="464"/>
      <c r="AL6" s="464"/>
      <c r="AM6" s="464"/>
      <c r="AN6" s="464"/>
      <c r="AO6" s="464"/>
      <c r="AP6" s="464"/>
      <c r="AQ6" s="464" t="s">
        <v>277</v>
      </c>
      <c r="AR6" s="464"/>
      <c r="AS6" s="575"/>
      <c r="AT6" s="575"/>
      <c r="AU6" s="575"/>
      <c r="AV6" s="464"/>
      <c r="AW6" s="464"/>
      <c r="AX6" s="603"/>
      <c r="AY6" s="464"/>
      <c r="AZ6" s="613">
        <v>100</v>
      </c>
      <c r="BA6" s="621"/>
      <c r="BB6" s="473" t="s">
        <v>103</v>
      </c>
      <c r="BC6" s="464"/>
      <c r="BD6" s="465"/>
      <c r="BE6" s="658"/>
    </row>
    <row r="7" spans="1:57" s="651" customFormat="1" ht="20.25" customHeight="1">
      <c r="A7" s="465"/>
      <c r="B7" s="183"/>
      <c r="C7" s="183"/>
      <c r="D7" s="183"/>
      <c r="E7" s="183"/>
      <c r="F7" s="183"/>
      <c r="G7" s="183"/>
      <c r="H7" s="183"/>
      <c r="I7" s="183"/>
      <c r="J7" s="183"/>
      <c r="K7" s="532"/>
      <c r="L7" s="532"/>
      <c r="M7" s="532"/>
      <c r="N7" s="183"/>
      <c r="O7" s="549"/>
      <c r="P7" s="557"/>
      <c r="Q7" s="557"/>
      <c r="R7" s="574"/>
      <c r="S7" s="575"/>
      <c r="T7" s="465"/>
      <c r="U7" s="465"/>
      <c r="V7" s="465"/>
      <c r="W7" s="465"/>
      <c r="X7" s="465"/>
      <c r="Y7" s="465"/>
      <c r="Z7" s="597"/>
      <c r="AA7" s="597"/>
      <c r="AB7" s="578"/>
      <c r="AC7" s="578"/>
      <c r="AD7" s="473"/>
      <c r="AE7" s="464"/>
      <c r="AF7" s="464"/>
      <c r="AG7" s="464"/>
      <c r="AH7" s="465"/>
      <c r="AI7" s="465"/>
      <c r="AJ7" s="465"/>
      <c r="AK7" s="465"/>
      <c r="AL7" s="464"/>
      <c r="AM7" s="464"/>
      <c r="AN7" s="486"/>
      <c r="AO7" s="603"/>
      <c r="AP7" s="603"/>
      <c r="AQ7" s="575"/>
      <c r="AR7" s="575"/>
      <c r="AS7" s="575"/>
      <c r="AT7" s="575"/>
      <c r="AU7" s="575"/>
      <c r="AV7" s="575"/>
      <c r="AW7" s="464" t="s">
        <v>276</v>
      </c>
      <c r="AX7" s="464"/>
      <c r="AY7" s="464"/>
      <c r="AZ7" s="635">
        <f>DAY(EOMONTH(DATE(X2,AB2,1),0))</f>
        <v>30</v>
      </c>
      <c r="BA7" s="639"/>
      <c r="BB7" s="473" t="s">
        <v>36</v>
      </c>
      <c r="BC7" s="465"/>
      <c r="BD7" s="465"/>
      <c r="BE7" s="658"/>
    </row>
    <row r="8" spans="1:57" ht="5.0999999999999996" customHeight="1">
      <c r="A8" s="463"/>
      <c r="B8" s="463"/>
      <c r="C8" s="475"/>
      <c r="D8" s="475"/>
      <c r="E8" s="463"/>
      <c r="F8" s="463"/>
      <c r="G8" s="463"/>
      <c r="H8" s="463"/>
      <c r="I8" s="463"/>
      <c r="J8" s="463"/>
      <c r="K8" s="463"/>
      <c r="L8" s="463"/>
      <c r="M8" s="463"/>
      <c r="N8" s="463"/>
      <c r="O8" s="463"/>
      <c r="P8" s="463"/>
      <c r="Q8" s="463"/>
      <c r="R8" s="463"/>
      <c r="S8" s="475"/>
      <c r="T8" s="463"/>
      <c r="U8" s="463"/>
      <c r="V8" s="463"/>
      <c r="W8" s="463"/>
      <c r="X8" s="463"/>
      <c r="Y8" s="463"/>
      <c r="Z8" s="463"/>
      <c r="AA8" s="463"/>
      <c r="AB8" s="463"/>
      <c r="AC8" s="463"/>
      <c r="AD8" s="463"/>
      <c r="AE8" s="463"/>
      <c r="AF8" s="463"/>
      <c r="AG8" s="463"/>
      <c r="AH8" s="463"/>
      <c r="AI8" s="463"/>
      <c r="AJ8" s="475"/>
      <c r="AK8" s="463"/>
      <c r="AL8" s="463"/>
      <c r="AM8" s="463"/>
      <c r="AN8" s="463"/>
      <c r="AO8" s="463"/>
      <c r="AP8" s="463"/>
      <c r="AQ8" s="463"/>
      <c r="AR8" s="463"/>
      <c r="AS8" s="463"/>
      <c r="AT8" s="463"/>
      <c r="AU8" s="463"/>
      <c r="AV8" s="463"/>
      <c r="AW8" s="463"/>
      <c r="AX8" s="463"/>
      <c r="AY8" s="463"/>
      <c r="AZ8" s="463"/>
      <c r="BA8" s="463"/>
      <c r="BB8" s="463"/>
      <c r="BC8" s="640"/>
      <c r="BD8" s="640"/>
      <c r="BE8" s="659"/>
    </row>
    <row r="9" spans="1:57" ht="20.25" customHeight="1">
      <c r="A9" s="463"/>
      <c r="B9" s="467" t="s">
        <v>275</v>
      </c>
      <c r="C9" s="476" t="s">
        <v>274</v>
      </c>
      <c r="D9" s="490"/>
      <c r="E9" s="500" t="s">
        <v>270</v>
      </c>
      <c r="F9" s="490"/>
      <c r="G9" s="500" t="s">
        <v>268</v>
      </c>
      <c r="H9" s="476"/>
      <c r="I9" s="476"/>
      <c r="J9" s="476"/>
      <c r="K9" s="490"/>
      <c r="L9" s="500" t="s">
        <v>267</v>
      </c>
      <c r="M9" s="476"/>
      <c r="N9" s="476"/>
      <c r="O9" s="550"/>
      <c r="P9" s="558" t="s">
        <v>265</v>
      </c>
      <c r="Q9" s="567"/>
      <c r="R9" s="567"/>
      <c r="S9" s="567"/>
      <c r="T9" s="567"/>
      <c r="U9" s="567"/>
      <c r="V9" s="567"/>
      <c r="W9" s="567"/>
      <c r="X9" s="567"/>
      <c r="Y9" s="567"/>
      <c r="Z9" s="567"/>
      <c r="AA9" s="567"/>
      <c r="AB9" s="567"/>
      <c r="AC9" s="567"/>
      <c r="AD9" s="567"/>
      <c r="AE9" s="567"/>
      <c r="AF9" s="567"/>
      <c r="AG9" s="567"/>
      <c r="AH9" s="567"/>
      <c r="AI9" s="567"/>
      <c r="AJ9" s="567"/>
      <c r="AK9" s="567"/>
      <c r="AL9" s="567"/>
      <c r="AM9" s="567"/>
      <c r="AN9" s="567"/>
      <c r="AO9" s="567"/>
      <c r="AP9" s="567"/>
      <c r="AQ9" s="567"/>
      <c r="AR9" s="567"/>
      <c r="AS9" s="567"/>
      <c r="AT9" s="567"/>
      <c r="AU9" s="606" t="str">
        <f>IF(AZ3="４週","(10)1～4週目の勤務時間数合計","(10)1か月の勤務時間数合計")</f>
        <v>(10)1～4週目の勤務時間数合計</v>
      </c>
      <c r="AV9" s="614"/>
      <c r="AW9" s="606" t="s">
        <v>264</v>
      </c>
      <c r="AX9" s="614"/>
      <c r="AY9" s="629" t="s">
        <v>263</v>
      </c>
      <c r="AZ9" s="629"/>
      <c r="BA9" s="629"/>
      <c r="BB9" s="629"/>
      <c r="BC9" s="629"/>
      <c r="BD9" s="629"/>
    </row>
    <row r="10" spans="1:57" ht="20.25" customHeight="1">
      <c r="A10" s="463"/>
      <c r="B10" s="468"/>
      <c r="C10" s="477"/>
      <c r="D10" s="491"/>
      <c r="E10" s="501"/>
      <c r="F10" s="491"/>
      <c r="G10" s="501"/>
      <c r="H10" s="477"/>
      <c r="I10" s="477"/>
      <c r="J10" s="477"/>
      <c r="K10" s="491"/>
      <c r="L10" s="501"/>
      <c r="M10" s="477"/>
      <c r="N10" s="477"/>
      <c r="O10" s="551"/>
      <c r="P10" s="559" t="s">
        <v>139</v>
      </c>
      <c r="Q10" s="568"/>
      <c r="R10" s="568"/>
      <c r="S10" s="568"/>
      <c r="T10" s="568"/>
      <c r="U10" s="568"/>
      <c r="V10" s="584"/>
      <c r="W10" s="559" t="s">
        <v>12</v>
      </c>
      <c r="X10" s="568"/>
      <c r="Y10" s="568"/>
      <c r="Z10" s="568"/>
      <c r="AA10" s="568"/>
      <c r="AB10" s="568"/>
      <c r="AC10" s="584"/>
      <c r="AD10" s="559" t="s">
        <v>261</v>
      </c>
      <c r="AE10" s="568"/>
      <c r="AF10" s="568"/>
      <c r="AG10" s="568"/>
      <c r="AH10" s="568"/>
      <c r="AI10" s="568"/>
      <c r="AJ10" s="584"/>
      <c r="AK10" s="559" t="s">
        <v>229</v>
      </c>
      <c r="AL10" s="568"/>
      <c r="AM10" s="568"/>
      <c r="AN10" s="568"/>
      <c r="AO10" s="568"/>
      <c r="AP10" s="568"/>
      <c r="AQ10" s="584"/>
      <c r="AR10" s="559" t="s">
        <v>123</v>
      </c>
      <c r="AS10" s="568"/>
      <c r="AT10" s="584"/>
      <c r="AU10" s="607"/>
      <c r="AV10" s="615"/>
      <c r="AW10" s="607"/>
      <c r="AX10" s="615"/>
      <c r="AY10" s="629"/>
      <c r="AZ10" s="629"/>
      <c r="BA10" s="629"/>
      <c r="BB10" s="629"/>
      <c r="BC10" s="629"/>
      <c r="BD10" s="629"/>
    </row>
    <row r="11" spans="1:57" ht="20.25" customHeight="1">
      <c r="A11" s="463"/>
      <c r="B11" s="468"/>
      <c r="C11" s="477"/>
      <c r="D11" s="491"/>
      <c r="E11" s="501"/>
      <c r="F11" s="491"/>
      <c r="G11" s="501"/>
      <c r="H11" s="477"/>
      <c r="I11" s="477"/>
      <c r="J11" s="477"/>
      <c r="K11" s="491"/>
      <c r="L11" s="501"/>
      <c r="M11" s="477"/>
      <c r="N11" s="477"/>
      <c r="O11" s="551"/>
      <c r="P11" s="560">
        <f>DAY(DATE($X$2,$AB$2,1))</f>
        <v>1</v>
      </c>
      <c r="Q11" s="569">
        <f>DAY(DATE($X$2,$AB$2,2))</f>
        <v>2</v>
      </c>
      <c r="R11" s="569">
        <f>DAY(DATE($X$2,$AB$2,3))</f>
        <v>3</v>
      </c>
      <c r="S11" s="569">
        <f>DAY(DATE($X$2,$AB$2,4))</f>
        <v>4</v>
      </c>
      <c r="T11" s="569">
        <f>DAY(DATE($X$2,$AB$2,5))</f>
        <v>5</v>
      </c>
      <c r="U11" s="569">
        <f>DAY(DATE($X$2,$AB$2,6))</f>
        <v>6</v>
      </c>
      <c r="V11" s="585">
        <f>DAY(DATE($X$2,$AB$2,7))</f>
        <v>7</v>
      </c>
      <c r="W11" s="560">
        <f>DAY(DATE($X$2,$AB$2,8))</f>
        <v>8</v>
      </c>
      <c r="X11" s="569">
        <f>DAY(DATE($X$2,$AB$2,9))</f>
        <v>9</v>
      </c>
      <c r="Y11" s="569">
        <f>DAY(DATE($X$2,$AB$2,10))</f>
        <v>10</v>
      </c>
      <c r="Z11" s="569">
        <f>DAY(DATE($X$2,$AB$2,11))</f>
        <v>11</v>
      </c>
      <c r="AA11" s="569">
        <f>DAY(DATE($X$2,$AB$2,12))</f>
        <v>12</v>
      </c>
      <c r="AB11" s="569">
        <f>DAY(DATE($X$2,$AB$2,13))</f>
        <v>13</v>
      </c>
      <c r="AC11" s="585">
        <f>DAY(DATE($X$2,$AB$2,14))</f>
        <v>14</v>
      </c>
      <c r="AD11" s="560">
        <f>DAY(DATE($X$2,$AB$2,15))</f>
        <v>15</v>
      </c>
      <c r="AE11" s="569">
        <f>DAY(DATE($X$2,$AB$2,16))</f>
        <v>16</v>
      </c>
      <c r="AF11" s="569">
        <f>DAY(DATE($X$2,$AB$2,17))</f>
        <v>17</v>
      </c>
      <c r="AG11" s="569">
        <f>DAY(DATE($X$2,$AB$2,18))</f>
        <v>18</v>
      </c>
      <c r="AH11" s="569">
        <f>DAY(DATE($X$2,$AB$2,19))</f>
        <v>19</v>
      </c>
      <c r="AI11" s="569">
        <f>DAY(DATE($X$2,$AB$2,20))</f>
        <v>20</v>
      </c>
      <c r="AJ11" s="585">
        <f>DAY(DATE($X$2,$AB$2,21))</f>
        <v>21</v>
      </c>
      <c r="AK11" s="560">
        <f>DAY(DATE($X$2,$AB$2,22))</f>
        <v>22</v>
      </c>
      <c r="AL11" s="569">
        <f>DAY(DATE($X$2,$AB$2,23))</f>
        <v>23</v>
      </c>
      <c r="AM11" s="569">
        <f>DAY(DATE($X$2,$AB$2,24))</f>
        <v>24</v>
      </c>
      <c r="AN11" s="569">
        <f>DAY(DATE($X$2,$AB$2,25))</f>
        <v>25</v>
      </c>
      <c r="AO11" s="569">
        <f>DAY(DATE($X$2,$AB$2,26))</f>
        <v>26</v>
      </c>
      <c r="AP11" s="569">
        <f>DAY(DATE($X$2,$AB$2,27))</f>
        <v>27</v>
      </c>
      <c r="AQ11" s="585">
        <f>DAY(DATE($X$2,$AB$2,28))</f>
        <v>28</v>
      </c>
      <c r="AR11" s="560" t="str">
        <f>IF(AZ3="暦月",IF(DAY(DATE($X$2,$AB$2,29))=29,29,""),"")</f>
        <v/>
      </c>
      <c r="AS11" s="569" t="str">
        <f>IF(AZ3="暦月",IF(DAY(DATE($X$2,$AB$2,30))=30,30,""),"")</f>
        <v/>
      </c>
      <c r="AT11" s="585" t="str">
        <f>IF(AZ3="暦月",IF(DAY(DATE($X$2,$AB$2,31))=31,31,""),"")</f>
        <v/>
      </c>
      <c r="AU11" s="607"/>
      <c r="AV11" s="615"/>
      <c r="AW11" s="607"/>
      <c r="AX11" s="615"/>
      <c r="AY11" s="629"/>
      <c r="AZ11" s="629"/>
      <c r="BA11" s="629"/>
      <c r="BB11" s="629"/>
      <c r="BC11" s="629"/>
      <c r="BD11" s="629"/>
    </row>
    <row r="12" spans="1:57" ht="20.25" hidden="1" customHeight="1">
      <c r="A12" s="463"/>
      <c r="B12" s="468"/>
      <c r="C12" s="477"/>
      <c r="D12" s="491"/>
      <c r="E12" s="501"/>
      <c r="F12" s="491"/>
      <c r="G12" s="501"/>
      <c r="H12" s="477"/>
      <c r="I12" s="477"/>
      <c r="J12" s="477"/>
      <c r="K12" s="491"/>
      <c r="L12" s="501"/>
      <c r="M12" s="477"/>
      <c r="N12" s="477"/>
      <c r="O12" s="551"/>
      <c r="P12" s="560">
        <f>WEEKDAY(DATE($X$2,$AB$2,1))</f>
        <v>2</v>
      </c>
      <c r="Q12" s="569">
        <f>WEEKDAY(DATE($X$2,$AB$2,2))</f>
        <v>3</v>
      </c>
      <c r="R12" s="569">
        <f>WEEKDAY(DATE($X$2,$AB$2,3))</f>
        <v>4</v>
      </c>
      <c r="S12" s="569">
        <f>WEEKDAY(DATE($X$2,$AB$2,4))</f>
        <v>5</v>
      </c>
      <c r="T12" s="569">
        <f>WEEKDAY(DATE($X$2,$AB$2,5))</f>
        <v>6</v>
      </c>
      <c r="U12" s="569">
        <f>WEEKDAY(DATE($X$2,$AB$2,6))</f>
        <v>7</v>
      </c>
      <c r="V12" s="585">
        <f>WEEKDAY(DATE($X$2,$AB$2,7))</f>
        <v>1</v>
      </c>
      <c r="W12" s="560">
        <f>WEEKDAY(DATE($X$2,$AB$2,8))</f>
        <v>2</v>
      </c>
      <c r="X12" s="569">
        <f>WEEKDAY(DATE($X$2,$AB$2,9))</f>
        <v>3</v>
      </c>
      <c r="Y12" s="569">
        <f>WEEKDAY(DATE($X$2,$AB$2,10))</f>
        <v>4</v>
      </c>
      <c r="Z12" s="569">
        <f>WEEKDAY(DATE($X$2,$AB$2,11))</f>
        <v>5</v>
      </c>
      <c r="AA12" s="569">
        <f>WEEKDAY(DATE($X$2,$AB$2,12))</f>
        <v>6</v>
      </c>
      <c r="AB12" s="569">
        <f>WEEKDAY(DATE($X$2,$AB$2,13))</f>
        <v>7</v>
      </c>
      <c r="AC12" s="585">
        <f>WEEKDAY(DATE($X$2,$AB$2,14))</f>
        <v>1</v>
      </c>
      <c r="AD12" s="560">
        <f>WEEKDAY(DATE($X$2,$AB$2,15))</f>
        <v>2</v>
      </c>
      <c r="AE12" s="569">
        <f>WEEKDAY(DATE($X$2,$AB$2,16))</f>
        <v>3</v>
      </c>
      <c r="AF12" s="569">
        <f>WEEKDAY(DATE($X$2,$AB$2,17))</f>
        <v>4</v>
      </c>
      <c r="AG12" s="569">
        <f>WEEKDAY(DATE($X$2,$AB$2,18))</f>
        <v>5</v>
      </c>
      <c r="AH12" s="569">
        <f>WEEKDAY(DATE($X$2,$AB$2,19))</f>
        <v>6</v>
      </c>
      <c r="AI12" s="569">
        <f>WEEKDAY(DATE($X$2,$AB$2,20))</f>
        <v>7</v>
      </c>
      <c r="AJ12" s="585">
        <f>WEEKDAY(DATE($X$2,$AB$2,21))</f>
        <v>1</v>
      </c>
      <c r="AK12" s="560">
        <f>WEEKDAY(DATE($X$2,$AB$2,22))</f>
        <v>2</v>
      </c>
      <c r="AL12" s="569">
        <f>WEEKDAY(DATE($X$2,$AB$2,23))</f>
        <v>3</v>
      </c>
      <c r="AM12" s="569">
        <f>WEEKDAY(DATE($X$2,$AB$2,24))</f>
        <v>4</v>
      </c>
      <c r="AN12" s="569">
        <f>WEEKDAY(DATE($X$2,$AB$2,25))</f>
        <v>5</v>
      </c>
      <c r="AO12" s="569">
        <f>WEEKDAY(DATE($X$2,$AB$2,26))</f>
        <v>6</v>
      </c>
      <c r="AP12" s="569">
        <f>WEEKDAY(DATE($X$2,$AB$2,27))</f>
        <v>7</v>
      </c>
      <c r="AQ12" s="585">
        <f>WEEKDAY(DATE($X$2,$AB$2,28))</f>
        <v>1</v>
      </c>
      <c r="AR12" s="560">
        <f>IF(AR11=29,WEEKDAY(DATE($X$2,$AB$2,29)),0)</f>
        <v>0</v>
      </c>
      <c r="AS12" s="569">
        <f>IF(AS11=30,WEEKDAY(DATE($X$2,$AB$2,30)),0)</f>
        <v>0</v>
      </c>
      <c r="AT12" s="585">
        <f>IF(AT11=31,WEEKDAY(DATE($X$2,$AB$2,31)),0)</f>
        <v>0</v>
      </c>
      <c r="AU12" s="608"/>
      <c r="AV12" s="616"/>
      <c r="AW12" s="608"/>
      <c r="AX12" s="616"/>
      <c r="AY12" s="630"/>
      <c r="AZ12" s="630"/>
      <c r="BA12" s="630"/>
      <c r="BB12" s="630"/>
      <c r="BC12" s="630"/>
      <c r="BD12" s="630"/>
    </row>
    <row r="13" spans="1:57" ht="20.25" customHeight="1">
      <c r="A13" s="463"/>
      <c r="B13" s="469"/>
      <c r="C13" s="478"/>
      <c r="D13" s="492"/>
      <c r="E13" s="502"/>
      <c r="F13" s="492"/>
      <c r="G13" s="502"/>
      <c r="H13" s="478"/>
      <c r="I13" s="478"/>
      <c r="J13" s="478"/>
      <c r="K13" s="492"/>
      <c r="L13" s="502"/>
      <c r="M13" s="478"/>
      <c r="N13" s="478"/>
      <c r="O13" s="552"/>
      <c r="P13" s="561" t="str">
        <f t="shared" ref="P13:AQ13" si="0">IF(P12=1,"日",IF(P12=2,"月",IF(P12=3,"火",IF(P12=4,"水",IF(P12=5,"木",IF(P12=6,"金","土"))))))</f>
        <v>月</v>
      </c>
      <c r="Q13" s="570" t="str">
        <f t="shared" si="0"/>
        <v>火</v>
      </c>
      <c r="R13" s="570" t="str">
        <f t="shared" si="0"/>
        <v>水</v>
      </c>
      <c r="S13" s="570" t="str">
        <f t="shared" si="0"/>
        <v>木</v>
      </c>
      <c r="T13" s="570" t="str">
        <f t="shared" si="0"/>
        <v>金</v>
      </c>
      <c r="U13" s="570" t="str">
        <f t="shared" si="0"/>
        <v>土</v>
      </c>
      <c r="V13" s="586" t="str">
        <f t="shared" si="0"/>
        <v>日</v>
      </c>
      <c r="W13" s="561" t="str">
        <f t="shared" si="0"/>
        <v>月</v>
      </c>
      <c r="X13" s="570" t="str">
        <f t="shared" si="0"/>
        <v>火</v>
      </c>
      <c r="Y13" s="570" t="str">
        <f t="shared" si="0"/>
        <v>水</v>
      </c>
      <c r="Z13" s="570" t="str">
        <f t="shared" si="0"/>
        <v>木</v>
      </c>
      <c r="AA13" s="570" t="str">
        <f t="shared" si="0"/>
        <v>金</v>
      </c>
      <c r="AB13" s="570" t="str">
        <f t="shared" si="0"/>
        <v>土</v>
      </c>
      <c r="AC13" s="586" t="str">
        <f t="shared" si="0"/>
        <v>日</v>
      </c>
      <c r="AD13" s="561" t="str">
        <f t="shared" si="0"/>
        <v>月</v>
      </c>
      <c r="AE13" s="570" t="str">
        <f t="shared" si="0"/>
        <v>火</v>
      </c>
      <c r="AF13" s="570" t="str">
        <f t="shared" si="0"/>
        <v>水</v>
      </c>
      <c r="AG13" s="570" t="str">
        <f t="shared" si="0"/>
        <v>木</v>
      </c>
      <c r="AH13" s="570" t="str">
        <f t="shared" si="0"/>
        <v>金</v>
      </c>
      <c r="AI13" s="570" t="str">
        <f t="shared" si="0"/>
        <v>土</v>
      </c>
      <c r="AJ13" s="586" t="str">
        <f t="shared" si="0"/>
        <v>日</v>
      </c>
      <c r="AK13" s="561" t="str">
        <f t="shared" si="0"/>
        <v>月</v>
      </c>
      <c r="AL13" s="570" t="str">
        <f t="shared" si="0"/>
        <v>火</v>
      </c>
      <c r="AM13" s="570" t="str">
        <f t="shared" si="0"/>
        <v>水</v>
      </c>
      <c r="AN13" s="570" t="str">
        <f t="shared" si="0"/>
        <v>木</v>
      </c>
      <c r="AO13" s="570" t="str">
        <f t="shared" si="0"/>
        <v>金</v>
      </c>
      <c r="AP13" s="570" t="str">
        <f t="shared" si="0"/>
        <v>土</v>
      </c>
      <c r="AQ13" s="586" t="str">
        <f t="shared" si="0"/>
        <v>日</v>
      </c>
      <c r="AR13" s="570" t="str">
        <f>IF(AR12=1,"日",IF(AR12=2,"月",IF(AR12=3,"火",IF(AR12=4,"水",IF(AR12=5,"木",IF(AR12=6,"金",IF(AR12=0,"","土")))))))</f>
        <v/>
      </c>
      <c r="AS13" s="570" t="str">
        <f>IF(AS12=1,"日",IF(AS12=2,"月",IF(AS12=3,"火",IF(AS12=4,"水",IF(AS12=5,"木",IF(AS12=6,"金",IF(AS12=0,"","土")))))))</f>
        <v/>
      </c>
      <c r="AT13" s="570" t="str">
        <f>IF(AT12=1,"日",IF(AT12=2,"月",IF(AT12=3,"火",IF(AT12=4,"水",IF(AT12=5,"木",IF(AT12=6,"金",IF(AT12=0,"","土")))))))</f>
        <v/>
      </c>
      <c r="AU13" s="609"/>
      <c r="AV13" s="617"/>
      <c r="AW13" s="609"/>
      <c r="AX13" s="617"/>
      <c r="AY13" s="630"/>
      <c r="AZ13" s="630"/>
      <c r="BA13" s="630"/>
      <c r="BB13" s="630"/>
      <c r="BC13" s="630"/>
      <c r="BD13" s="630"/>
    </row>
    <row r="14" spans="1:57" ht="39.950000000000003" customHeight="1">
      <c r="A14" s="463"/>
      <c r="B14" s="470">
        <v>1</v>
      </c>
      <c r="C14" s="479" t="s">
        <v>297</v>
      </c>
      <c r="D14" s="493"/>
      <c r="E14" s="503" t="s">
        <v>165</v>
      </c>
      <c r="F14" s="508"/>
      <c r="G14" s="513" t="s">
        <v>294</v>
      </c>
      <c r="H14" s="517"/>
      <c r="I14" s="517"/>
      <c r="J14" s="517"/>
      <c r="K14" s="533"/>
      <c r="L14" s="540" t="s">
        <v>296</v>
      </c>
      <c r="M14" s="544"/>
      <c r="N14" s="544"/>
      <c r="O14" s="553"/>
      <c r="P14" s="562">
        <v>8</v>
      </c>
      <c r="Q14" s="571">
        <v>8</v>
      </c>
      <c r="R14" s="571"/>
      <c r="S14" s="571"/>
      <c r="T14" s="571">
        <v>8</v>
      </c>
      <c r="U14" s="571">
        <v>8</v>
      </c>
      <c r="V14" s="587">
        <v>8</v>
      </c>
      <c r="W14" s="562">
        <v>8</v>
      </c>
      <c r="X14" s="571">
        <v>8</v>
      </c>
      <c r="Y14" s="571"/>
      <c r="Z14" s="571"/>
      <c r="AA14" s="571">
        <v>8</v>
      </c>
      <c r="AB14" s="571">
        <v>8</v>
      </c>
      <c r="AC14" s="587">
        <v>8</v>
      </c>
      <c r="AD14" s="562">
        <v>8</v>
      </c>
      <c r="AE14" s="571">
        <v>8</v>
      </c>
      <c r="AF14" s="571"/>
      <c r="AG14" s="571"/>
      <c r="AH14" s="571">
        <v>8</v>
      </c>
      <c r="AI14" s="571">
        <v>8</v>
      </c>
      <c r="AJ14" s="587">
        <v>8</v>
      </c>
      <c r="AK14" s="562">
        <v>8</v>
      </c>
      <c r="AL14" s="571">
        <v>8</v>
      </c>
      <c r="AM14" s="571"/>
      <c r="AN14" s="571"/>
      <c r="AO14" s="571">
        <v>8</v>
      </c>
      <c r="AP14" s="571">
        <v>8</v>
      </c>
      <c r="AQ14" s="587">
        <v>8</v>
      </c>
      <c r="AR14" s="562"/>
      <c r="AS14" s="571"/>
      <c r="AT14" s="587"/>
      <c r="AU14" s="610">
        <f t="shared" ref="AU14:AU31" si="1">IF($AZ$3="４週",SUM(P14:AQ14),IF($AZ$3="暦月",SUM(P14:AT14),""))</f>
        <v>160</v>
      </c>
      <c r="AV14" s="618"/>
      <c r="AW14" s="622">
        <f t="shared" ref="AW14:AW31" si="2">IF($AZ$3="４週",AU14/4,IF($AZ$3="暦月",AU14/($AZ$7/7),""))</f>
        <v>40</v>
      </c>
      <c r="AX14" s="625"/>
      <c r="AY14" s="631"/>
      <c r="AZ14" s="636"/>
      <c r="BA14" s="636"/>
      <c r="BB14" s="636"/>
      <c r="BC14" s="636"/>
      <c r="BD14" s="641"/>
    </row>
    <row r="15" spans="1:57" ht="39.950000000000003" customHeight="1">
      <c r="A15" s="463"/>
      <c r="B15" s="471">
        <f t="shared" ref="B15:B31" si="3">B14+1</f>
        <v>2</v>
      </c>
      <c r="C15" s="480" t="s">
        <v>128</v>
      </c>
      <c r="D15" s="494"/>
      <c r="E15" s="504" t="s">
        <v>165</v>
      </c>
      <c r="F15" s="509"/>
      <c r="G15" s="514" t="s">
        <v>294</v>
      </c>
      <c r="H15" s="518"/>
      <c r="I15" s="518"/>
      <c r="J15" s="518"/>
      <c r="K15" s="534"/>
      <c r="L15" s="541" t="s">
        <v>293</v>
      </c>
      <c r="M15" s="545"/>
      <c r="N15" s="545"/>
      <c r="O15" s="554"/>
      <c r="P15" s="563">
        <v>8</v>
      </c>
      <c r="Q15" s="572">
        <v>8</v>
      </c>
      <c r="R15" s="572"/>
      <c r="S15" s="572"/>
      <c r="T15" s="572">
        <v>8</v>
      </c>
      <c r="U15" s="572">
        <v>8</v>
      </c>
      <c r="V15" s="588">
        <v>8</v>
      </c>
      <c r="W15" s="563">
        <v>8</v>
      </c>
      <c r="X15" s="572">
        <v>8</v>
      </c>
      <c r="Y15" s="572"/>
      <c r="Z15" s="572"/>
      <c r="AA15" s="572">
        <v>8</v>
      </c>
      <c r="AB15" s="572">
        <v>8</v>
      </c>
      <c r="AC15" s="588">
        <v>8</v>
      </c>
      <c r="AD15" s="563">
        <v>8</v>
      </c>
      <c r="AE15" s="572">
        <v>8</v>
      </c>
      <c r="AF15" s="572"/>
      <c r="AG15" s="572"/>
      <c r="AH15" s="572">
        <v>8</v>
      </c>
      <c r="AI15" s="572">
        <v>8</v>
      </c>
      <c r="AJ15" s="588">
        <v>8</v>
      </c>
      <c r="AK15" s="563">
        <v>8</v>
      </c>
      <c r="AL15" s="572">
        <v>8</v>
      </c>
      <c r="AM15" s="572"/>
      <c r="AN15" s="572"/>
      <c r="AO15" s="572">
        <v>8</v>
      </c>
      <c r="AP15" s="572">
        <v>8</v>
      </c>
      <c r="AQ15" s="588">
        <v>8</v>
      </c>
      <c r="AR15" s="563"/>
      <c r="AS15" s="572"/>
      <c r="AT15" s="588"/>
      <c r="AU15" s="611">
        <f t="shared" si="1"/>
        <v>160</v>
      </c>
      <c r="AV15" s="619"/>
      <c r="AW15" s="623">
        <f t="shared" si="2"/>
        <v>40</v>
      </c>
      <c r="AX15" s="626"/>
      <c r="AY15" s="632"/>
      <c r="AZ15" s="637"/>
      <c r="BA15" s="637"/>
      <c r="BB15" s="637"/>
      <c r="BC15" s="637"/>
      <c r="BD15" s="642"/>
    </row>
    <row r="16" spans="1:57" ht="39.950000000000003" customHeight="1">
      <c r="A16" s="463"/>
      <c r="B16" s="471">
        <f t="shared" si="3"/>
        <v>3</v>
      </c>
      <c r="C16" s="480" t="s">
        <v>128</v>
      </c>
      <c r="D16" s="494"/>
      <c r="E16" s="504" t="s">
        <v>165</v>
      </c>
      <c r="F16" s="509"/>
      <c r="G16" s="514" t="s">
        <v>128</v>
      </c>
      <c r="H16" s="518"/>
      <c r="I16" s="518"/>
      <c r="J16" s="518"/>
      <c r="K16" s="534"/>
      <c r="L16" s="541" t="s">
        <v>291</v>
      </c>
      <c r="M16" s="545"/>
      <c r="N16" s="545"/>
      <c r="O16" s="554"/>
      <c r="P16" s="563">
        <v>8</v>
      </c>
      <c r="Q16" s="572">
        <v>8</v>
      </c>
      <c r="R16" s="572"/>
      <c r="S16" s="572"/>
      <c r="T16" s="572">
        <v>8</v>
      </c>
      <c r="U16" s="572">
        <v>8</v>
      </c>
      <c r="V16" s="588">
        <v>8</v>
      </c>
      <c r="W16" s="563">
        <v>8</v>
      </c>
      <c r="X16" s="572">
        <v>8</v>
      </c>
      <c r="Y16" s="572"/>
      <c r="Z16" s="572"/>
      <c r="AA16" s="572">
        <v>8</v>
      </c>
      <c r="AB16" s="572">
        <v>8</v>
      </c>
      <c r="AC16" s="588">
        <v>8</v>
      </c>
      <c r="AD16" s="563">
        <v>8</v>
      </c>
      <c r="AE16" s="572">
        <v>8</v>
      </c>
      <c r="AF16" s="572"/>
      <c r="AG16" s="572"/>
      <c r="AH16" s="572">
        <v>8</v>
      </c>
      <c r="AI16" s="572">
        <v>8</v>
      </c>
      <c r="AJ16" s="588">
        <v>8</v>
      </c>
      <c r="AK16" s="563">
        <v>8</v>
      </c>
      <c r="AL16" s="572">
        <v>8</v>
      </c>
      <c r="AM16" s="572"/>
      <c r="AN16" s="572"/>
      <c r="AO16" s="572">
        <v>8</v>
      </c>
      <c r="AP16" s="572">
        <v>8</v>
      </c>
      <c r="AQ16" s="588">
        <v>8</v>
      </c>
      <c r="AR16" s="563"/>
      <c r="AS16" s="572"/>
      <c r="AT16" s="588"/>
      <c r="AU16" s="611">
        <f t="shared" si="1"/>
        <v>160</v>
      </c>
      <c r="AV16" s="619"/>
      <c r="AW16" s="623">
        <f t="shared" si="2"/>
        <v>40</v>
      </c>
      <c r="AX16" s="626"/>
      <c r="AY16" s="632"/>
      <c r="AZ16" s="637"/>
      <c r="BA16" s="637"/>
      <c r="BB16" s="637"/>
      <c r="BC16" s="637"/>
      <c r="BD16" s="642"/>
    </row>
    <row r="17" spans="1:56" ht="39.950000000000003" customHeight="1">
      <c r="A17" s="463"/>
      <c r="B17" s="471">
        <f t="shared" si="3"/>
        <v>4</v>
      </c>
      <c r="C17" s="480" t="s">
        <v>128</v>
      </c>
      <c r="D17" s="494"/>
      <c r="E17" s="504" t="s">
        <v>165</v>
      </c>
      <c r="F17" s="509"/>
      <c r="G17" s="514" t="s">
        <v>128</v>
      </c>
      <c r="H17" s="518"/>
      <c r="I17" s="518"/>
      <c r="J17" s="518"/>
      <c r="K17" s="534"/>
      <c r="L17" s="541" t="s">
        <v>290</v>
      </c>
      <c r="M17" s="545"/>
      <c r="N17" s="545"/>
      <c r="O17" s="554"/>
      <c r="P17" s="563">
        <v>8</v>
      </c>
      <c r="Q17" s="572">
        <v>8</v>
      </c>
      <c r="R17" s="572"/>
      <c r="S17" s="572"/>
      <c r="T17" s="572">
        <v>8</v>
      </c>
      <c r="U17" s="572">
        <v>8</v>
      </c>
      <c r="V17" s="588">
        <v>8</v>
      </c>
      <c r="W17" s="563">
        <v>8</v>
      </c>
      <c r="X17" s="572">
        <v>8</v>
      </c>
      <c r="Y17" s="572"/>
      <c r="Z17" s="572"/>
      <c r="AA17" s="572">
        <v>8</v>
      </c>
      <c r="AB17" s="572">
        <v>8</v>
      </c>
      <c r="AC17" s="588">
        <v>8</v>
      </c>
      <c r="AD17" s="563">
        <v>8</v>
      </c>
      <c r="AE17" s="572">
        <v>8</v>
      </c>
      <c r="AF17" s="572"/>
      <c r="AG17" s="572"/>
      <c r="AH17" s="572">
        <v>8</v>
      </c>
      <c r="AI17" s="572">
        <v>8</v>
      </c>
      <c r="AJ17" s="588">
        <v>8</v>
      </c>
      <c r="AK17" s="563">
        <v>8</v>
      </c>
      <c r="AL17" s="572">
        <v>8</v>
      </c>
      <c r="AM17" s="572"/>
      <c r="AN17" s="572"/>
      <c r="AO17" s="572">
        <v>8</v>
      </c>
      <c r="AP17" s="572">
        <v>8</v>
      </c>
      <c r="AQ17" s="588">
        <v>8</v>
      </c>
      <c r="AR17" s="563"/>
      <c r="AS17" s="572"/>
      <c r="AT17" s="588"/>
      <c r="AU17" s="611">
        <f t="shared" si="1"/>
        <v>160</v>
      </c>
      <c r="AV17" s="619"/>
      <c r="AW17" s="623">
        <f t="shared" si="2"/>
        <v>40</v>
      </c>
      <c r="AX17" s="626"/>
      <c r="AY17" s="632"/>
      <c r="AZ17" s="637"/>
      <c r="BA17" s="637"/>
      <c r="BB17" s="637"/>
      <c r="BC17" s="637"/>
      <c r="BD17" s="642"/>
    </row>
    <row r="18" spans="1:56" ht="39.950000000000003" customHeight="1">
      <c r="A18" s="463"/>
      <c r="B18" s="471">
        <f t="shared" si="3"/>
        <v>5</v>
      </c>
      <c r="C18" s="480" t="s">
        <v>128</v>
      </c>
      <c r="D18" s="494"/>
      <c r="E18" s="504" t="s">
        <v>245</v>
      </c>
      <c r="F18" s="509"/>
      <c r="G18" s="514" t="s">
        <v>128</v>
      </c>
      <c r="H18" s="518"/>
      <c r="I18" s="518"/>
      <c r="J18" s="518"/>
      <c r="K18" s="534"/>
      <c r="L18" s="541" t="s">
        <v>289</v>
      </c>
      <c r="M18" s="545"/>
      <c r="N18" s="545"/>
      <c r="O18" s="554"/>
      <c r="P18" s="563">
        <v>4</v>
      </c>
      <c r="Q18" s="572">
        <v>4</v>
      </c>
      <c r="R18" s="572"/>
      <c r="S18" s="572"/>
      <c r="T18" s="572">
        <v>4</v>
      </c>
      <c r="U18" s="572">
        <v>4</v>
      </c>
      <c r="V18" s="588">
        <v>4</v>
      </c>
      <c r="W18" s="563">
        <v>4</v>
      </c>
      <c r="X18" s="572">
        <v>4</v>
      </c>
      <c r="Y18" s="572"/>
      <c r="Z18" s="572"/>
      <c r="AA18" s="572">
        <v>4</v>
      </c>
      <c r="AB18" s="572">
        <v>4</v>
      </c>
      <c r="AC18" s="588">
        <v>4</v>
      </c>
      <c r="AD18" s="563">
        <v>4</v>
      </c>
      <c r="AE18" s="572">
        <v>4</v>
      </c>
      <c r="AF18" s="572"/>
      <c r="AG18" s="572"/>
      <c r="AH18" s="572">
        <v>4</v>
      </c>
      <c r="AI18" s="572">
        <v>4</v>
      </c>
      <c r="AJ18" s="588">
        <v>4</v>
      </c>
      <c r="AK18" s="563">
        <v>4</v>
      </c>
      <c r="AL18" s="572">
        <v>4</v>
      </c>
      <c r="AM18" s="572"/>
      <c r="AN18" s="572"/>
      <c r="AO18" s="572">
        <v>4</v>
      </c>
      <c r="AP18" s="572">
        <v>4</v>
      </c>
      <c r="AQ18" s="588">
        <v>4</v>
      </c>
      <c r="AR18" s="563"/>
      <c r="AS18" s="572"/>
      <c r="AT18" s="588"/>
      <c r="AU18" s="611">
        <f t="shared" si="1"/>
        <v>80</v>
      </c>
      <c r="AV18" s="619"/>
      <c r="AW18" s="623">
        <f t="shared" si="2"/>
        <v>20</v>
      </c>
      <c r="AX18" s="626"/>
      <c r="AY18" s="632"/>
      <c r="AZ18" s="637"/>
      <c r="BA18" s="637"/>
      <c r="BB18" s="637"/>
      <c r="BC18" s="637"/>
      <c r="BD18" s="642"/>
    </row>
    <row r="19" spans="1:56" ht="39.950000000000003" customHeight="1">
      <c r="A19" s="463"/>
      <c r="B19" s="471">
        <f t="shared" si="3"/>
        <v>6</v>
      </c>
      <c r="C19" s="480"/>
      <c r="D19" s="494"/>
      <c r="E19" s="504"/>
      <c r="F19" s="509"/>
      <c r="G19" s="514"/>
      <c r="H19" s="518"/>
      <c r="I19" s="518"/>
      <c r="J19" s="518"/>
      <c r="K19" s="534"/>
      <c r="L19" s="541"/>
      <c r="M19" s="545"/>
      <c r="N19" s="545"/>
      <c r="O19" s="554"/>
      <c r="P19" s="563"/>
      <c r="Q19" s="572"/>
      <c r="R19" s="572"/>
      <c r="S19" s="572"/>
      <c r="T19" s="572"/>
      <c r="U19" s="572"/>
      <c r="V19" s="588"/>
      <c r="W19" s="563"/>
      <c r="X19" s="572"/>
      <c r="Y19" s="572"/>
      <c r="Z19" s="572"/>
      <c r="AA19" s="572"/>
      <c r="AB19" s="572"/>
      <c r="AC19" s="588"/>
      <c r="AD19" s="563"/>
      <c r="AE19" s="572"/>
      <c r="AF19" s="572"/>
      <c r="AG19" s="572"/>
      <c r="AH19" s="572"/>
      <c r="AI19" s="572"/>
      <c r="AJ19" s="588"/>
      <c r="AK19" s="563"/>
      <c r="AL19" s="572"/>
      <c r="AM19" s="572"/>
      <c r="AN19" s="572"/>
      <c r="AO19" s="572"/>
      <c r="AP19" s="572"/>
      <c r="AQ19" s="588"/>
      <c r="AR19" s="563"/>
      <c r="AS19" s="572"/>
      <c r="AT19" s="588"/>
      <c r="AU19" s="611">
        <f t="shared" si="1"/>
        <v>0</v>
      </c>
      <c r="AV19" s="619"/>
      <c r="AW19" s="623">
        <f t="shared" si="2"/>
        <v>0</v>
      </c>
      <c r="AX19" s="626"/>
      <c r="AY19" s="632"/>
      <c r="AZ19" s="637"/>
      <c r="BA19" s="637"/>
      <c r="BB19" s="637"/>
      <c r="BC19" s="637"/>
      <c r="BD19" s="642"/>
    </row>
    <row r="20" spans="1:56" ht="39.950000000000003" customHeight="1">
      <c r="A20" s="463"/>
      <c r="B20" s="471">
        <f t="shared" si="3"/>
        <v>7</v>
      </c>
      <c r="C20" s="480"/>
      <c r="D20" s="494"/>
      <c r="E20" s="504"/>
      <c r="F20" s="509"/>
      <c r="G20" s="514"/>
      <c r="H20" s="518"/>
      <c r="I20" s="518"/>
      <c r="J20" s="518"/>
      <c r="K20" s="534"/>
      <c r="L20" s="541"/>
      <c r="M20" s="545"/>
      <c r="N20" s="545"/>
      <c r="O20" s="554"/>
      <c r="P20" s="563"/>
      <c r="Q20" s="572"/>
      <c r="R20" s="572"/>
      <c r="S20" s="572"/>
      <c r="T20" s="572"/>
      <c r="U20" s="572"/>
      <c r="V20" s="588"/>
      <c r="W20" s="563"/>
      <c r="X20" s="572"/>
      <c r="Y20" s="572"/>
      <c r="Z20" s="572"/>
      <c r="AA20" s="572"/>
      <c r="AB20" s="572"/>
      <c r="AC20" s="588"/>
      <c r="AD20" s="563"/>
      <c r="AE20" s="572"/>
      <c r="AF20" s="572"/>
      <c r="AG20" s="572"/>
      <c r="AH20" s="572"/>
      <c r="AI20" s="572"/>
      <c r="AJ20" s="588"/>
      <c r="AK20" s="563"/>
      <c r="AL20" s="572"/>
      <c r="AM20" s="572"/>
      <c r="AN20" s="572"/>
      <c r="AO20" s="572"/>
      <c r="AP20" s="572"/>
      <c r="AQ20" s="588"/>
      <c r="AR20" s="563"/>
      <c r="AS20" s="572"/>
      <c r="AT20" s="588"/>
      <c r="AU20" s="611">
        <f t="shared" si="1"/>
        <v>0</v>
      </c>
      <c r="AV20" s="619"/>
      <c r="AW20" s="623">
        <f t="shared" si="2"/>
        <v>0</v>
      </c>
      <c r="AX20" s="626"/>
      <c r="AY20" s="632"/>
      <c r="AZ20" s="637"/>
      <c r="BA20" s="637"/>
      <c r="BB20" s="637"/>
      <c r="BC20" s="637"/>
      <c r="BD20" s="642"/>
    </row>
    <row r="21" spans="1:56" ht="39.950000000000003" customHeight="1">
      <c r="A21" s="463"/>
      <c r="B21" s="471">
        <f t="shared" si="3"/>
        <v>8</v>
      </c>
      <c r="C21" s="480"/>
      <c r="D21" s="494"/>
      <c r="E21" s="504"/>
      <c r="F21" s="509"/>
      <c r="G21" s="514"/>
      <c r="H21" s="518"/>
      <c r="I21" s="518"/>
      <c r="J21" s="518"/>
      <c r="K21" s="534"/>
      <c r="L21" s="541"/>
      <c r="M21" s="545"/>
      <c r="N21" s="545"/>
      <c r="O21" s="554"/>
      <c r="P21" s="563"/>
      <c r="Q21" s="572"/>
      <c r="R21" s="572"/>
      <c r="S21" s="572"/>
      <c r="T21" s="572"/>
      <c r="U21" s="572"/>
      <c r="V21" s="588"/>
      <c r="W21" s="563"/>
      <c r="X21" s="572"/>
      <c r="Y21" s="572"/>
      <c r="Z21" s="572"/>
      <c r="AA21" s="572"/>
      <c r="AB21" s="572"/>
      <c r="AC21" s="588"/>
      <c r="AD21" s="563"/>
      <c r="AE21" s="572"/>
      <c r="AF21" s="572"/>
      <c r="AG21" s="572"/>
      <c r="AH21" s="572"/>
      <c r="AI21" s="572"/>
      <c r="AJ21" s="588"/>
      <c r="AK21" s="563"/>
      <c r="AL21" s="572"/>
      <c r="AM21" s="572"/>
      <c r="AN21" s="572"/>
      <c r="AO21" s="572"/>
      <c r="AP21" s="572"/>
      <c r="AQ21" s="588"/>
      <c r="AR21" s="563"/>
      <c r="AS21" s="572"/>
      <c r="AT21" s="588"/>
      <c r="AU21" s="611">
        <f t="shared" si="1"/>
        <v>0</v>
      </c>
      <c r="AV21" s="619"/>
      <c r="AW21" s="623">
        <f t="shared" si="2"/>
        <v>0</v>
      </c>
      <c r="AX21" s="626"/>
      <c r="AY21" s="632"/>
      <c r="AZ21" s="637"/>
      <c r="BA21" s="637"/>
      <c r="BB21" s="637"/>
      <c r="BC21" s="637"/>
      <c r="BD21" s="642"/>
    </row>
    <row r="22" spans="1:56" ht="39.950000000000003" customHeight="1">
      <c r="A22" s="463"/>
      <c r="B22" s="471">
        <f t="shared" si="3"/>
        <v>9</v>
      </c>
      <c r="C22" s="480"/>
      <c r="D22" s="494"/>
      <c r="E22" s="504"/>
      <c r="F22" s="509"/>
      <c r="G22" s="514"/>
      <c r="H22" s="518"/>
      <c r="I22" s="518"/>
      <c r="J22" s="518"/>
      <c r="K22" s="534"/>
      <c r="L22" s="541"/>
      <c r="M22" s="545"/>
      <c r="N22" s="545"/>
      <c r="O22" s="554"/>
      <c r="P22" s="563"/>
      <c r="Q22" s="572"/>
      <c r="R22" s="572"/>
      <c r="S22" s="572"/>
      <c r="T22" s="572"/>
      <c r="U22" s="572"/>
      <c r="V22" s="588"/>
      <c r="W22" s="563"/>
      <c r="X22" s="572"/>
      <c r="Y22" s="572"/>
      <c r="Z22" s="572"/>
      <c r="AA22" s="572"/>
      <c r="AB22" s="572"/>
      <c r="AC22" s="588"/>
      <c r="AD22" s="563"/>
      <c r="AE22" s="572"/>
      <c r="AF22" s="572"/>
      <c r="AG22" s="572"/>
      <c r="AH22" s="572"/>
      <c r="AI22" s="572"/>
      <c r="AJ22" s="588"/>
      <c r="AK22" s="563"/>
      <c r="AL22" s="572"/>
      <c r="AM22" s="572"/>
      <c r="AN22" s="572"/>
      <c r="AO22" s="572"/>
      <c r="AP22" s="572"/>
      <c r="AQ22" s="588"/>
      <c r="AR22" s="563"/>
      <c r="AS22" s="572"/>
      <c r="AT22" s="588"/>
      <c r="AU22" s="611">
        <f t="shared" si="1"/>
        <v>0</v>
      </c>
      <c r="AV22" s="619"/>
      <c r="AW22" s="623">
        <f t="shared" si="2"/>
        <v>0</v>
      </c>
      <c r="AX22" s="626"/>
      <c r="AY22" s="632"/>
      <c r="AZ22" s="637"/>
      <c r="BA22" s="637"/>
      <c r="BB22" s="637"/>
      <c r="BC22" s="637"/>
      <c r="BD22" s="642"/>
    </row>
    <row r="23" spans="1:56" ht="39.950000000000003" customHeight="1">
      <c r="A23" s="463"/>
      <c r="B23" s="471">
        <f t="shared" si="3"/>
        <v>10</v>
      </c>
      <c r="C23" s="480"/>
      <c r="D23" s="494"/>
      <c r="E23" s="504"/>
      <c r="F23" s="509"/>
      <c r="G23" s="514"/>
      <c r="H23" s="518"/>
      <c r="I23" s="518"/>
      <c r="J23" s="518"/>
      <c r="K23" s="534"/>
      <c r="L23" s="541"/>
      <c r="M23" s="545"/>
      <c r="N23" s="545"/>
      <c r="O23" s="554"/>
      <c r="P23" s="563"/>
      <c r="Q23" s="572"/>
      <c r="R23" s="572"/>
      <c r="S23" s="572"/>
      <c r="T23" s="572"/>
      <c r="U23" s="572"/>
      <c r="V23" s="588"/>
      <c r="W23" s="563"/>
      <c r="X23" s="572"/>
      <c r="Y23" s="572"/>
      <c r="Z23" s="572"/>
      <c r="AA23" s="572"/>
      <c r="AB23" s="572"/>
      <c r="AC23" s="588"/>
      <c r="AD23" s="563"/>
      <c r="AE23" s="572"/>
      <c r="AF23" s="572"/>
      <c r="AG23" s="572"/>
      <c r="AH23" s="572"/>
      <c r="AI23" s="572"/>
      <c r="AJ23" s="588"/>
      <c r="AK23" s="563"/>
      <c r="AL23" s="572"/>
      <c r="AM23" s="572"/>
      <c r="AN23" s="572"/>
      <c r="AO23" s="572"/>
      <c r="AP23" s="572"/>
      <c r="AQ23" s="588"/>
      <c r="AR23" s="563"/>
      <c r="AS23" s="572"/>
      <c r="AT23" s="588"/>
      <c r="AU23" s="611">
        <f t="shared" si="1"/>
        <v>0</v>
      </c>
      <c r="AV23" s="619"/>
      <c r="AW23" s="623">
        <f t="shared" si="2"/>
        <v>0</v>
      </c>
      <c r="AX23" s="626"/>
      <c r="AY23" s="632"/>
      <c r="AZ23" s="637"/>
      <c r="BA23" s="637"/>
      <c r="BB23" s="637"/>
      <c r="BC23" s="637"/>
      <c r="BD23" s="642"/>
    </row>
    <row r="24" spans="1:56" ht="39.950000000000003" customHeight="1">
      <c r="A24" s="463"/>
      <c r="B24" s="471">
        <f t="shared" si="3"/>
        <v>11</v>
      </c>
      <c r="C24" s="480"/>
      <c r="D24" s="494"/>
      <c r="E24" s="504"/>
      <c r="F24" s="509"/>
      <c r="G24" s="514"/>
      <c r="H24" s="518"/>
      <c r="I24" s="518"/>
      <c r="J24" s="518"/>
      <c r="K24" s="534"/>
      <c r="L24" s="541"/>
      <c r="M24" s="545"/>
      <c r="N24" s="545"/>
      <c r="O24" s="554"/>
      <c r="P24" s="563"/>
      <c r="Q24" s="572"/>
      <c r="R24" s="572"/>
      <c r="S24" s="572"/>
      <c r="T24" s="572"/>
      <c r="U24" s="572"/>
      <c r="V24" s="588"/>
      <c r="W24" s="563"/>
      <c r="X24" s="572"/>
      <c r="Y24" s="572"/>
      <c r="Z24" s="572"/>
      <c r="AA24" s="572"/>
      <c r="AB24" s="572"/>
      <c r="AC24" s="588"/>
      <c r="AD24" s="563"/>
      <c r="AE24" s="572"/>
      <c r="AF24" s="572"/>
      <c r="AG24" s="572"/>
      <c r="AH24" s="572"/>
      <c r="AI24" s="572"/>
      <c r="AJ24" s="588"/>
      <c r="AK24" s="563"/>
      <c r="AL24" s="572"/>
      <c r="AM24" s="572"/>
      <c r="AN24" s="572"/>
      <c r="AO24" s="572"/>
      <c r="AP24" s="572"/>
      <c r="AQ24" s="588"/>
      <c r="AR24" s="563"/>
      <c r="AS24" s="572"/>
      <c r="AT24" s="588"/>
      <c r="AU24" s="611">
        <f t="shared" si="1"/>
        <v>0</v>
      </c>
      <c r="AV24" s="619"/>
      <c r="AW24" s="623">
        <f t="shared" si="2"/>
        <v>0</v>
      </c>
      <c r="AX24" s="626"/>
      <c r="AY24" s="632"/>
      <c r="AZ24" s="637"/>
      <c r="BA24" s="637"/>
      <c r="BB24" s="637"/>
      <c r="BC24" s="637"/>
      <c r="BD24" s="642"/>
    </row>
    <row r="25" spans="1:56" ht="39.950000000000003" customHeight="1">
      <c r="A25" s="463"/>
      <c r="B25" s="471">
        <f t="shared" si="3"/>
        <v>12</v>
      </c>
      <c r="C25" s="480"/>
      <c r="D25" s="494"/>
      <c r="E25" s="504"/>
      <c r="F25" s="509"/>
      <c r="G25" s="514"/>
      <c r="H25" s="518"/>
      <c r="I25" s="518"/>
      <c r="J25" s="518"/>
      <c r="K25" s="534"/>
      <c r="L25" s="541"/>
      <c r="M25" s="545"/>
      <c r="N25" s="545"/>
      <c r="O25" s="554"/>
      <c r="P25" s="563"/>
      <c r="Q25" s="572"/>
      <c r="R25" s="572"/>
      <c r="S25" s="572"/>
      <c r="T25" s="572"/>
      <c r="U25" s="572"/>
      <c r="V25" s="588"/>
      <c r="W25" s="563"/>
      <c r="X25" s="572"/>
      <c r="Y25" s="572"/>
      <c r="Z25" s="572"/>
      <c r="AA25" s="572"/>
      <c r="AB25" s="572"/>
      <c r="AC25" s="588"/>
      <c r="AD25" s="563"/>
      <c r="AE25" s="572"/>
      <c r="AF25" s="572"/>
      <c r="AG25" s="572"/>
      <c r="AH25" s="572"/>
      <c r="AI25" s="572"/>
      <c r="AJ25" s="588"/>
      <c r="AK25" s="563"/>
      <c r="AL25" s="572"/>
      <c r="AM25" s="572"/>
      <c r="AN25" s="572"/>
      <c r="AO25" s="572"/>
      <c r="AP25" s="572"/>
      <c r="AQ25" s="588"/>
      <c r="AR25" s="563"/>
      <c r="AS25" s="572"/>
      <c r="AT25" s="588"/>
      <c r="AU25" s="611">
        <f t="shared" si="1"/>
        <v>0</v>
      </c>
      <c r="AV25" s="619"/>
      <c r="AW25" s="623">
        <f t="shared" si="2"/>
        <v>0</v>
      </c>
      <c r="AX25" s="626"/>
      <c r="AY25" s="632"/>
      <c r="AZ25" s="637"/>
      <c r="BA25" s="637"/>
      <c r="BB25" s="637"/>
      <c r="BC25" s="637"/>
      <c r="BD25" s="642"/>
    </row>
    <row r="26" spans="1:56" ht="39.950000000000003" customHeight="1">
      <c r="A26" s="463"/>
      <c r="B26" s="471">
        <f t="shared" si="3"/>
        <v>13</v>
      </c>
      <c r="C26" s="480"/>
      <c r="D26" s="494"/>
      <c r="E26" s="504"/>
      <c r="F26" s="509"/>
      <c r="G26" s="514"/>
      <c r="H26" s="518"/>
      <c r="I26" s="518"/>
      <c r="J26" s="518"/>
      <c r="K26" s="534"/>
      <c r="L26" s="541"/>
      <c r="M26" s="545"/>
      <c r="N26" s="545"/>
      <c r="O26" s="554"/>
      <c r="P26" s="563"/>
      <c r="Q26" s="572"/>
      <c r="R26" s="572"/>
      <c r="S26" s="572"/>
      <c r="T26" s="572"/>
      <c r="U26" s="572"/>
      <c r="V26" s="588"/>
      <c r="W26" s="563"/>
      <c r="X26" s="572"/>
      <c r="Y26" s="572"/>
      <c r="Z26" s="572"/>
      <c r="AA26" s="572"/>
      <c r="AB26" s="572"/>
      <c r="AC26" s="588"/>
      <c r="AD26" s="563"/>
      <c r="AE26" s="572"/>
      <c r="AF26" s="572"/>
      <c r="AG26" s="572"/>
      <c r="AH26" s="572"/>
      <c r="AI26" s="572"/>
      <c r="AJ26" s="588"/>
      <c r="AK26" s="563"/>
      <c r="AL26" s="572"/>
      <c r="AM26" s="572"/>
      <c r="AN26" s="572"/>
      <c r="AO26" s="572"/>
      <c r="AP26" s="572"/>
      <c r="AQ26" s="588"/>
      <c r="AR26" s="563"/>
      <c r="AS26" s="572"/>
      <c r="AT26" s="588"/>
      <c r="AU26" s="611">
        <f t="shared" si="1"/>
        <v>0</v>
      </c>
      <c r="AV26" s="619"/>
      <c r="AW26" s="623">
        <f t="shared" si="2"/>
        <v>0</v>
      </c>
      <c r="AX26" s="626"/>
      <c r="AY26" s="632"/>
      <c r="AZ26" s="637"/>
      <c r="BA26" s="637"/>
      <c r="BB26" s="637"/>
      <c r="BC26" s="637"/>
      <c r="BD26" s="642"/>
    </row>
    <row r="27" spans="1:56" ht="39.950000000000003" customHeight="1">
      <c r="A27" s="463"/>
      <c r="B27" s="471">
        <f t="shared" si="3"/>
        <v>14</v>
      </c>
      <c r="C27" s="480"/>
      <c r="D27" s="494"/>
      <c r="E27" s="504"/>
      <c r="F27" s="509"/>
      <c r="G27" s="514"/>
      <c r="H27" s="518"/>
      <c r="I27" s="518"/>
      <c r="J27" s="518"/>
      <c r="K27" s="534"/>
      <c r="L27" s="541"/>
      <c r="M27" s="545"/>
      <c r="N27" s="545"/>
      <c r="O27" s="554"/>
      <c r="P27" s="563"/>
      <c r="Q27" s="572"/>
      <c r="R27" s="572"/>
      <c r="S27" s="572"/>
      <c r="T27" s="572"/>
      <c r="U27" s="572"/>
      <c r="V27" s="588"/>
      <c r="W27" s="563"/>
      <c r="X27" s="572"/>
      <c r="Y27" s="572"/>
      <c r="Z27" s="572"/>
      <c r="AA27" s="572"/>
      <c r="AB27" s="572"/>
      <c r="AC27" s="588"/>
      <c r="AD27" s="563"/>
      <c r="AE27" s="572"/>
      <c r="AF27" s="572"/>
      <c r="AG27" s="572"/>
      <c r="AH27" s="572"/>
      <c r="AI27" s="572"/>
      <c r="AJ27" s="588"/>
      <c r="AK27" s="563"/>
      <c r="AL27" s="572"/>
      <c r="AM27" s="572"/>
      <c r="AN27" s="572"/>
      <c r="AO27" s="572"/>
      <c r="AP27" s="572"/>
      <c r="AQ27" s="588"/>
      <c r="AR27" s="563"/>
      <c r="AS27" s="572"/>
      <c r="AT27" s="588"/>
      <c r="AU27" s="611">
        <f t="shared" si="1"/>
        <v>0</v>
      </c>
      <c r="AV27" s="619"/>
      <c r="AW27" s="623">
        <f t="shared" si="2"/>
        <v>0</v>
      </c>
      <c r="AX27" s="626"/>
      <c r="AY27" s="632"/>
      <c r="AZ27" s="637"/>
      <c r="BA27" s="637"/>
      <c r="BB27" s="637"/>
      <c r="BC27" s="637"/>
      <c r="BD27" s="642"/>
    </row>
    <row r="28" spans="1:56" ht="39.950000000000003" customHeight="1">
      <c r="A28" s="463"/>
      <c r="B28" s="471">
        <f t="shared" si="3"/>
        <v>15</v>
      </c>
      <c r="C28" s="480"/>
      <c r="D28" s="494"/>
      <c r="E28" s="504"/>
      <c r="F28" s="509"/>
      <c r="G28" s="514"/>
      <c r="H28" s="518"/>
      <c r="I28" s="518"/>
      <c r="J28" s="518"/>
      <c r="K28" s="534"/>
      <c r="L28" s="541"/>
      <c r="M28" s="545"/>
      <c r="N28" s="545"/>
      <c r="O28" s="554"/>
      <c r="P28" s="563"/>
      <c r="Q28" s="572"/>
      <c r="R28" s="572"/>
      <c r="S28" s="572"/>
      <c r="T28" s="572"/>
      <c r="U28" s="572"/>
      <c r="V28" s="588"/>
      <c r="W28" s="563"/>
      <c r="X28" s="572"/>
      <c r="Y28" s="572"/>
      <c r="Z28" s="572"/>
      <c r="AA28" s="572"/>
      <c r="AB28" s="572"/>
      <c r="AC28" s="588"/>
      <c r="AD28" s="563"/>
      <c r="AE28" s="572"/>
      <c r="AF28" s="572"/>
      <c r="AG28" s="572"/>
      <c r="AH28" s="572"/>
      <c r="AI28" s="572"/>
      <c r="AJ28" s="588"/>
      <c r="AK28" s="563"/>
      <c r="AL28" s="572"/>
      <c r="AM28" s="572"/>
      <c r="AN28" s="572"/>
      <c r="AO28" s="572"/>
      <c r="AP28" s="572"/>
      <c r="AQ28" s="588"/>
      <c r="AR28" s="563"/>
      <c r="AS28" s="572"/>
      <c r="AT28" s="588"/>
      <c r="AU28" s="611">
        <f t="shared" si="1"/>
        <v>0</v>
      </c>
      <c r="AV28" s="619"/>
      <c r="AW28" s="623">
        <f t="shared" si="2"/>
        <v>0</v>
      </c>
      <c r="AX28" s="626"/>
      <c r="AY28" s="632"/>
      <c r="AZ28" s="637"/>
      <c r="BA28" s="637"/>
      <c r="BB28" s="637"/>
      <c r="BC28" s="637"/>
      <c r="BD28" s="642"/>
    </row>
    <row r="29" spans="1:56" ht="39.950000000000003" customHeight="1">
      <c r="A29" s="463"/>
      <c r="B29" s="471">
        <f t="shared" si="3"/>
        <v>16</v>
      </c>
      <c r="C29" s="480"/>
      <c r="D29" s="494"/>
      <c r="E29" s="504"/>
      <c r="F29" s="509"/>
      <c r="G29" s="514"/>
      <c r="H29" s="518"/>
      <c r="I29" s="518"/>
      <c r="J29" s="518"/>
      <c r="K29" s="534"/>
      <c r="L29" s="541"/>
      <c r="M29" s="545"/>
      <c r="N29" s="545"/>
      <c r="O29" s="554"/>
      <c r="P29" s="563"/>
      <c r="Q29" s="572"/>
      <c r="R29" s="572"/>
      <c r="S29" s="572"/>
      <c r="T29" s="572"/>
      <c r="U29" s="572"/>
      <c r="V29" s="588"/>
      <c r="W29" s="563"/>
      <c r="X29" s="572"/>
      <c r="Y29" s="572"/>
      <c r="Z29" s="572"/>
      <c r="AA29" s="572"/>
      <c r="AB29" s="572"/>
      <c r="AC29" s="588"/>
      <c r="AD29" s="563"/>
      <c r="AE29" s="572"/>
      <c r="AF29" s="572"/>
      <c r="AG29" s="572"/>
      <c r="AH29" s="572"/>
      <c r="AI29" s="572"/>
      <c r="AJ29" s="588"/>
      <c r="AK29" s="563"/>
      <c r="AL29" s="572"/>
      <c r="AM29" s="572"/>
      <c r="AN29" s="572"/>
      <c r="AO29" s="572"/>
      <c r="AP29" s="572"/>
      <c r="AQ29" s="588"/>
      <c r="AR29" s="563"/>
      <c r="AS29" s="572"/>
      <c r="AT29" s="588"/>
      <c r="AU29" s="611">
        <f t="shared" si="1"/>
        <v>0</v>
      </c>
      <c r="AV29" s="619"/>
      <c r="AW29" s="623">
        <f t="shared" si="2"/>
        <v>0</v>
      </c>
      <c r="AX29" s="626"/>
      <c r="AY29" s="632"/>
      <c r="AZ29" s="637"/>
      <c r="BA29" s="637"/>
      <c r="BB29" s="637"/>
      <c r="BC29" s="637"/>
      <c r="BD29" s="642"/>
    </row>
    <row r="30" spans="1:56" ht="39.950000000000003" customHeight="1">
      <c r="A30" s="463"/>
      <c r="B30" s="471">
        <f t="shared" si="3"/>
        <v>17</v>
      </c>
      <c r="C30" s="480"/>
      <c r="D30" s="494"/>
      <c r="E30" s="504"/>
      <c r="F30" s="509"/>
      <c r="G30" s="514"/>
      <c r="H30" s="518"/>
      <c r="I30" s="518"/>
      <c r="J30" s="518"/>
      <c r="K30" s="534"/>
      <c r="L30" s="541"/>
      <c r="M30" s="545"/>
      <c r="N30" s="545"/>
      <c r="O30" s="554"/>
      <c r="P30" s="563"/>
      <c r="Q30" s="572"/>
      <c r="R30" s="572"/>
      <c r="S30" s="572"/>
      <c r="T30" s="572"/>
      <c r="U30" s="572"/>
      <c r="V30" s="588"/>
      <c r="W30" s="563"/>
      <c r="X30" s="572"/>
      <c r="Y30" s="572"/>
      <c r="Z30" s="572"/>
      <c r="AA30" s="572"/>
      <c r="AB30" s="572"/>
      <c r="AC30" s="588"/>
      <c r="AD30" s="563"/>
      <c r="AE30" s="572"/>
      <c r="AF30" s="572"/>
      <c r="AG30" s="572"/>
      <c r="AH30" s="572"/>
      <c r="AI30" s="572"/>
      <c r="AJ30" s="588"/>
      <c r="AK30" s="563"/>
      <c r="AL30" s="572"/>
      <c r="AM30" s="572"/>
      <c r="AN30" s="572"/>
      <c r="AO30" s="572"/>
      <c r="AP30" s="572"/>
      <c r="AQ30" s="588"/>
      <c r="AR30" s="563"/>
      <c r="AS30" s="572"/>
      <c r="AT30" s="588"/>
      <c r="AU30" s="611">
        <f t="shared" si="1"/>
        <v>0</v>
      </c>
      <c r="AV30" s="619"/>
      <c r="AW30" s="623">
        <f t="shared" si="2"/>
        <v>0</v>
      </c>
      <c r="AX30" s="626"/>
      <c r="AY30" s="632"/>
      <c r="AZ30" s="637"/>
      <c r="BA30" s="637"/>
      <c r="BB30" s="637"/>
      <c r="BC30" s="637"/>
      <c r="BD30" s="642"/>
    </row>
    <row r="31" spans="1:56" ht="39.950000000000003" customHeight="1">
      <c r="A31" s="463"/>
      <c r="B31" s="472">
        <f t="shared" si="3"/>
        <v>18</v>
      </c>
      <c r="C31" s="481"/>
      <c r="D31" s="495"/>
      <c r="E31" s="505"/>
      <c r="F31" s="510"/>
      <c r="G31" s="515"/>
      <c r="H31" s="519"/>
      <c r="I31" s="519"/>
      <c r="J31" s="519"/>
      <c r="K31" s="535"/>
      <c r="L31" s="542"/>
      <c r="M31" s="546"/>
      <c r="N31" s="546"/>
      <c r="O31" s="555"/>
      <c r="P31" s="564"/>
      <c r="Q31" s="573"/>
      <c r="R31" s="573"/>
      <c r="S31" s="573"/>
      <c r="T31" s="573"/>
      <c r="U31" s="573"/>
      <c r="V31" s="589"/>
      <c r="W31" s="564"/>
      <c r="X31" s="573"/>
      <c r="Y31" s="573"/>
      <c r="Z31" s="573"/>
      <c r="AA31" s="573"/>
      <c r="AB31" s="573"/>
      <c r="AC31" s="589"/>
      <c r="AD31" s="564"/>
      <c r="AE31" s="573"/>
      <c r="AF31" s="573"/>
      <c r="AG31" s="573"/>
      <c r="AH31" s="573"/>
      <c r="AI31" s="573"/>
      <c r="AJ31" s="589"/>
      <c r="AK31" s="564"/>
      <c r="AL31" s="573"/>
      <c r="AM31" s="573"/>
      <c r="AN31" s="573"/>
      <c r="AO31" s="573"/>
      <c r="AP31" s="573"/>
      <c r="AQ31" s="589"/>
      <c r="AR31" s="564"/>
      <c r="AS31" s="573"/>
      <c r="AT31" s="589"/>
      <c r="AU31" s="612">
        <f t="shared" si="1"/>
        <v>0</v>
      </c>
      <c r="AV31" s="620"/>
      <c r="AW31" s="624">
        <f t="shared" si="2"/>
        <v>0</v>
      </c>
      <c r="AX31" s="627"/>
      <c r="AY31" s="633"/>
      <c r="AZ31" s="638"/>
      <c r="BA31" s="638"/>
      <c r="BB31" s="638"/>
      <c r="BC31" s="638"/>
      <c r="BD31" s="643"/>
    </row>
    <row r="32" spans="1:56" ht="20.25" customHeight="1">
      <c r="A32" s="463"/>
      <c r="B32" s="463"/>
      <c r="C32" s="482"/>
      <c r="D32" s="496"/>
      <c r="E32" s="506"/>
      <c r="F32" s="463"/>
      <c r="G32" s="463"/>
      <c r="H32" s="463"/>
      <c r="I32" s="463"/>
      <c r="J32" s="463"/>
      <c r="K32" s="463"/>
      <c r="L32" s="463"/>
      <c r="M32" s="463"/>
      <c r="N32" s="463"/>
      <c r="O32" s="463"/>
      <c r="P32" s="463"/>
      <c r="Q32" s="463"/>
      <c r="R32" s="463"/>
      <c r="S32" s="463"/>
      <c r="T32" s="463"/>
      <c r="U32" s="463"/>
      <c r="V32" s="463"/>
      <c r="W32" s="463"/>
      <c r="X32" s="463"/>
      <c r="Y32" s="463"/>
      <c r="Z32" s="463"/>
      <c r="AA32" s="655"/>
      <c r="AB32" s="655"/>
      <c r="AC32" s="655"/>
      <c r="AD32" s="655"/>
      <c r="AE32" s="655"/>
      <c r="AF32" s="655"/>
      <c r="AG32" s="655"/>
      <c r="AH32" s="655"/>
      <c r="AI32" s="655"/>
      <c r="AJ32" s="655"/>
      <c r="AK32" s="655"/>
      <c r="AL32" s="655"/>
      <c r="AM32" s="655"/>
      <c r="AN32" s="655"/>
      <c r="AO32" s="655"/>
      <c r="AP32" s="655"/>
      <c r="AQ32" s="655"/>
      <c r="AR32" s="655"/>
      <c r="AS32" s="655"/>
      <c r="AT32" s="655"/>
      <c r="AU32" s="655"/>
      <c r="AV32" s="655"/>
      <c r="AW32" s="655"/>
      <c r="AX32" s="655"/>
      <c r="AY32" s="655"/>
      <c r="AZ32" s="655"/>
      <c r="BA32" s="655"/>
      <c r="BB32" s="655"/>
      <c r="BC32" s="655"/>
      <c r="BD32" s="655"/>
    </row>
    <row r="33" spans="1:56" ht="20.25" customHeight="1">
      <c r="A33" s="463"/>
      <c r="B33" s="473" t="s">
        <v>259</v>
      </c>
      <c r="C33" s="473"/>
      <c r="D33" s="473"/>
      <c r="E33" s="473"/>
      <c r="F33" s="473"/>
      <c r="G33" s="473"/>
      <c r="H33" s="473"/>
      <c r="I33" s="473"/>
      <c r="J33" s="473"/>
      <c r="K33" s="473"/>
      <c r="L33" s="486"/>
      <c r="M33" s="473"/>
      <c r="N33" s="473"/>
      <c r="O33" s="473"/>
      <c r="P33" s="473"/>
      <c r="Q33" s="473"/>
      <c r="R33" s="473"/>
      <c r="S33" s="473"/>
      <c r="T33" s="473" t="s">
        <v>257</v>
      </c>
      <c r="U33" s="473"/>
      <c r="V33" s="473"/>
      <c r="W33" s="473"/>
      <c r="X33" s="473"/>
      <c r="Y33" s="473"/>
      <c r="Z33" s="580"/>
      <c r="AA33" s="463"/>
      <c r="AB33" s="463"/>
      <c r="AC33" s="463"/>
      <c r="AD33" s="463"/>
      <c r="AE33" s="463"/>
      <c r="AF33" s="463"/>
      <c r="AG33" s="463"/>
      <c r="AH33" s="463"/>
      <c r="AI33" s="463"/>
      <c r="AJ33" s="463"/>
      <c r="AK33" s="463"/>
      <c r="AL33" s="463"/>
      <c r="AM33" s="463"/>
      <c r="AN33" s="463"/>
      <c r="AO33" s="463"/>
      <c r="AP33" s="463"/>
      <c r="AQ33" s="463"/>
      <c r="AR33" s="463"/>
      <c r="AS33" s="463"/>
      <c r="AT33" s="463"/>
      <c r="AU33" s="463"/>
      <c r="AV33" s="463"/>
      <c r="AW33" s="463"/>
      <c r="AX33" s="463"/>
      <c r="AY33" s="463"/>
      <c r="AZ33" s="463"/>
      <c r="BA33" s="463"/>
      <c r="BB33" s="463"/>
      <c r="BC33" s="463"/>
      <c r="BD33" s="463"/>
    </row>
    <row r="34" spans="1:56" ht="20.25" customHeight="1">
      <c r="A34" s="463"/>
      <c r="B34" s="473"/>
      <c r="C34" s="484" t="s">
        <v>256</v>
      </c>
      <c r="D34" s="484"/>
      <c r="E34" s="484" t="s">
        <v>255</v>
      </c>
      <c r="F34" s="484"/>
      <c r="G34" s="484"/>
      <c r="H34" s="484"/>
      <c r="I34" s="473"/>
      <c r="J34" s="528" t="s">
        <v>252</v>
      </c>
      <c r="K34" s="528"/>
      <c r="L34" s="528"/>
      <c r="M34" s="528"/>
      <c r="N34" s="473"/>
      <c r="O34" s="473"/>
      <c r="P34" s="565" t="s">
        <v>226</v>
      </c>
      <c r="Q34" s="565"/>
      <c r="R34" s="473"/>
      <c r="S34" s="473"/>
      <c r="T34" s="485" t="s">
        <v>254</v>
      </c>
      <c r="U34" s="497"/>
      <c r="V34" s="485" t="s">
        <v>253</v>
      </c>
      <c r="W34" s="499"/>
      <c r="X34" s="499"/>
      <c r="Y34" s="497"/>
      <c r="Z34" s="580"/>
      <c r="AA34" s="463"/>
      <c r="AB34" s="463"/>
      <c r="AC34" s="463"/>
      <c r="AD34" s="463"/>
      <c r="AE34" s="463"/>
      <c r="AF34" s="463"/>
      <c r="AG34" s="463"/>
      <c r="AH34" s="463"/>
      <c r="AI34" s="463"/>
      <c r="AJ34" s="463"/>
      <c r="AK34" s="463"/>
      <c r="AL34" s="463"/>
      <c r="AM34" s="463"/>
      <c r="AN34" s="463"/>
      <c r="AO34" s="463"/>
      <c r="AP34" s="463"/>
      <c r="AQ34" s="463"/>
      <c r="AR34" s="463"/>
      <c r="AS34" s="463"/>
      <c r="AT34" s="463"/>
      <c r="AU34" s="463"/>
      <c r="AV34" s="463"/>
      <c r="AW34" s="463"/>
      <c r="AX34" s="463"/>
      <c r="AY34" s="463"/>
      <c r="AZ34" s="463"/>
      <c r="BA34" s="463"/>
      <c r="BB34" s="463"/>
      <c r="BC34" s="463"/>
      <c r="BD34" s="463"/>
    </row>
    <row r="35" spans="1:56" ht="20.25" customHeight="1">
      <c r="A35" s="463"/>
      <c r="B35" s="473"/>
      <c r="C35" s="483"/>
      <c r="D35" s="483"/>
      <c r="E35" s="483" t="s">
        <v>251</v>
      </c>
      <c r="F35" s="483"/>
      <c r="G35" s="483" t="s">
        <v>250</v>
      </c>
      <c r="H35" s="483"/>
      <c r="I35" s="473"/>
      <c r="J35" s="483" t="s">
        <v>251</v>
      </c>
      <c r="K35" s="483"/>
      <c r="L35" s="483" t="s">
        <v>250</v>
      </c>
      <c r="M35" s="483"/>
      <c r="N35" s="473"/>
      <c r="O35" s="473"/>
      <c r="P35" s="565" t="s">
        <v>249</v>
      </c>
      <c r="Q35" s="565"/>
      <c r="R35" s="473"/>
      <c r="S35" s="473"/>
      <c r="T35" s="485" t="s">
        <v>165</v>
      </c>
      <c r="U35" s="497"/>
      <c r="V35" s="485" t="s">
        <v>78</v>
      </c>
      <c r="W35" s="499"/>
      <c r="X35" s="499"/>
      <c r="Y35" s="497"/>
      <c r="Z35" s="598"/>
      <c r="AA35" s="463"/>
      <c r="AB35" s="463"/>
      <c r="AC35" s="463"/>
      <c r="AD35" s="463"/>
      <c r="AE35" s="463"/>
      <c r="AF35" s="463"/>
      <c r="AG35" s="463"/>
      <c r="AH35" s="463"/>
      <c r="AI35" s="463"/>
      <c r="AJ35" s="463"/>
      <c r="AK35" s="463"/>
      <c r="AL35" s="463"/>
      <c r="AM35" s="463"/>
      <c r="AN35" s="463"/>
      <c r="AO35" s="463"/>
      <c r="AP35" s="463"/>
      <c r="AQ35" s="463"/>
      <c r="AR35" s="463"/>
      <c r="AS35" s="463"/>
      <c r="AT35" s="463"/>
      <c r="AU35" s="463"/>
      <c r="AV35" s="463"/>
      <c r="AW35" s="463"/>
      <c r="AX35" s="463"/>
      <c r="AY35" s="463"/>
      <c r="AZ35" s="463"/>
      <c r="BA35" s="463"/>
      <c r="BB35" s="463"/>
      <c r="BC35" s="463"/>
      <c r="BD35" s="463"/>
    </row>
    <row r="36" spans="1:56" ht="20.25" customHeight="1">
      <c r="A36" s="463"/>
      <c r="B36" s="473"/>
      <c r="C36" s="485" t="s">
        <v>165</v>
      </c>
      <c r="D36" s="497"/>
      <c r="E36" s="507">
        <f>SUMIFS($AU$14:$AV$31,$C$14:$D$31,"介護支援専門員",$E$14:$F$31,"A")</f>
        <v>480</v>
      </c>
      <c r="F36" s="511"/>
      <c r="G36" s="516">
        <f>SUMIFS($AW$14:$AX$31,$C$14:$D$31,"介護支援専門員",$E$14:$F$31,"A")</f>
        <v>120</v>
      </c>
      <c r="H36" s="520"/>
      <c r="I36" s="523"/>
      <c r="J36" s="529">
        <v>0</v>
      </c>
      <c r="K36" s="536"/>
      <c r="L36" s="529">
        <v>0</v>
      </c>
      <c r="M36" s="536"/>
      <c r="N36" s="523"/>
      <c r="O36" s="523"/>
      <c r="P36" s="529">
        <v>3</v>
      </c>
      <c r="Q36" s="536"/>
      <c r="R36" s="473"/>
      <c r="S36" s="473"/>
      <c r="T36" s="485" t="s">
        <v>247</v>
      </c>
      <c r="U36" s="497"/>
      <c r="V36" s="485" t="s">
        <v>248</v>
      </c>
      <c r="W36" s="499"/>
      <c r="X36" s="499"/>
      <c r="Y36" s="497"/>
      <c r="Z36" s="579"/>
      <c r="AA36" s="463"/>
      <c r="AB36" s="463"/>
      <c r="AC36" s="463"/>
      <c r="AD36" s="463"/>
      <c r="AE36" s="463"/>
      <c r="AF36" s="463"/>
      <c r="AG36" s="463"/>
      <c r="AH36" s="463"/>
      <c r="AI36" s="463"/>
      <c r="AJ36" s="463"/>
      <c r="AK36" s="463"/>
      <c r="AL36" s="463"/>
      <c r="AM36" s="463"/>
      <c r="AN36" s="463"/>
      <c r="AO36" s="463"/>
      <c r="AP36" s="463"/>
      <c r="AQ36" s="463"/>
      <c r="AR36" s="463"/>
      <c r="AS36" s="463"/>
      <c r="AT36" s="463"/>
      <c r="AU36" s="463"/>
      <c r="AV36" s="463"/>
      <c r="AW36" s="463"/>
      <c r="AX36" s="463"/>
      <c r="AY36" s="463"/>
      <c r="AZ36" s="463"/>
      <c r="BA36" s="463"/>
      <c r="BB36" s="463"/>
      <c r="BC36" s="463"/>
      <c r="BD36" s="463"/>
    </row>
    <row r="37" spans="1:56" ht="20.25" customHeight="1">
      <c r="A37" s="463"/>
      <c r="B37" s="473"/>
      <c r="C37" s="485" t="s">
        <v>247</v>
      </c>
      <c r="D37" s="497"/>
      <c r="E37" s="507">
        <f>SUMIFS($AU$14:$AV$31,$C$14:$D$31,"介護支援専門員",$E$14:$F$31,"B")</f>
        <v>0</v>
      </c>
      <c r="F37" s="511"/>
      <c r="G37" s="516">
        <f>SUMIFS($AW$14:$AX$31,$C$14:$D$31,"介護支援専門員",$E$14:$F$31,"B")</f>
        <v>0</v>
      </c>
      <c r="H37" s="520"/>
      <c r="I37" s="523"/>
      <c r="J37" s="529">
        <v>0</v>
      </c>
      <c r="K37" s="536"/>
      <c r="L37" s="529">
        <v>0</v>
      </c>
      <c r="M37" s="536"/>
      <c r="N37" s="523"/>
      <c r="O37" s="523"/>
      <c r="P37" s="529">
        <v>0</v>
      </c>
      <c r="Q37" s="536"/>
      <c r="R37" s="473"/>
      <c r="S37" s="473"/>
      <c r="T37" s="485" t="s">
        <v>245</v>
      </c>
      <c r="U37" s="497"/>
      <c r="V37" s="485" t="s">
        <v>246</v>
      </c>
      <c r="W37" s="499"/>
      <c r="X37" s="499"/>
      <c r="Y37" s="497"/>
      <c r="Z37" s="579"/>
      <c r="AA37" s="463"/>
      <c r="AB37" s="463"/>
      <c r="AC37" s="463"/>
      <c r="AD37" s="463"/>
      <c r="AE37" s="463"/>
      <c r="AF37" s="463"/>
      <c r="AG37" s="463"/>
      <c r="AH37" s="463"/>
      <c r="AI37" s="463"/>
      <c r="AJ37" s="463"/>
      <c r="AK37" s="463"/>
      <c r="AL37" s="463"/>
      <c r="AM37" s="463"/>
      <c r="AN37" s="463"/>
      <c r="AO37" s="463"/>
      <c r="AP37" s="463"/>
      <c r="AQ37" s="463"/>
      <c r="AR37" s="463"/>
      <c r="AS37" s="463"/>
      <c r="AT37" s="463"/>
      <c r="AU37" s="463"/>
      <c r="AV37" s="463"/>
      <c r="AW37" s="463"/>
      <c r="AX37" s="463"/>
      <c r="AY37" s="463"/>
      <c r="AZ37" s="463"/>
      <c r="BA37" s="463"/>
      <c r="BB37" s="463"/>
      <c r="BC37" s="463"/>
      <c r="BD37" s="463"/>
    </row>
    <row r="38" spans="1:56" ht="20.25" customHeight="1">
      <c r="A38" s="463"/>
      <c r="B38" s="473"/>
      <c r="C38" s="485" t="s">
        <v>245</v>
      </c>
      <c r="D38" s="497"/>
      <c r="E38" s="507">
        <f>SUMIFS($AU$14:$AV$31,$C$14:$D$31,"介護支援専門員",$E$14:$F$31,"C")</f>
        <v>80</v>
      </c>
      <c r="F38" s="511"/>
      <c r="G38" s="516">
        <f>SUMIFS($AW$14:$AX$31,$C$14:$D$31,"介護支援専門員",$E$14:$F$31,"C")</f>
        <v>20</v>
      </c>
      <c r="H38" s="520"/>
      <c r="I38" s="523"/>
      <c r="J38" s="529">
        <v>80</v>
      </c>
      <c r="K38" s="536"/>
      <c r="L38" s="529">
        <v>20</v>
      </c>
      <c r="M38" s="536"/>
      <c r="N38" s="523"/>
      <c r="O38" s="523"/>
      <c r="P38" s="507" t="s">
        <v>242</v>
      </c>
      <c r="Q38" s="511"/>
      <c r="R38" s="473"/>
      <c r="S38" s="473"/>
      <c r="T38" s="485" t="s">
        <v>244</v>
      </c>
      <c r="U38" s="497"/>
      <c r="V38" s="485" t="s">
        <v>74</v>
      </c>
      <c r="W38" s="499"/>
      <c r="X38" s="499"/>
      <c r="Y38" s="497"/>
      <c r="Z38" s="599"/>
      <c r="AA38" s="463"/>
      <c r="AB38" s="463"/>
      <c r="AC38" s="463"/>
      <c r="AD38" s="463"/>
      <c r="AE38" s="463"/>
      <c r="AF38" s="463"/>
      <c r="AG38" s="463"/>
      <c r="AH38" s="463"/>
      <c r="AI38" s="463"/>
      <c r="AJ38" s="463"/>
      <c r="AK38" s="463"/>
      <c r="AL38" s="463"/>
      <c r="AM38" s="463"/>
      <c r="AN38" s="463"/>
      <c r="AO38" s="463"/>
      <c r="AP38" s="463"/>
      <c r="AQ38" s="463"/>
      <c r="AR38" s="463"/>
      <c r="AS38" s="463"/>
      <c r="AT38" s="463"/>
      <c r="AU38" s="463"/>
      <c r="AV38" s="463"/>
      <c r="AW38" s="463"/>
      <c r="AX38" s="463"/>
      <c r="AY38" s="463"/>
      <c r="AZ38" s="463"/>
      <c r="BA38" s="463"/>
      <c r="BB38" s="463"/>
      <c r="BC38" s="463"/>
      <c r="BD38" s="463"/>
    </row>
    <row r="39" spans="1:56" ht="20.25" customHeight="1">
      <c r="A39" s="463"/>
      <c r="B39" s="473"/>
      <c r="C39" s="485" t="s">
        <v>244</v>
      </c>
      <c r="D39" s="497"/>
      <c r="E39" s="507">
        <f>SUMIFS($AU$14:$AV$31,$C$14:$D$31,"介護支援専門員",$E$14:$F$31,"D")</f>
        <v>0</v>
      </c>
      <c r="F39" s="511"/>
      <c r="G39" s="516">
        <f>SUMIFS($AW$14:$AX$31,$C$14:$D$31,"介護支援専門員",$E$14:$F$31,"D")</f>
        <v>0</v>
      </c>
      <c r="H39" s="520"/>
      <c r="I39" s="523"/>
      <c r="J39" s="529">
        <v>0</v>
      </c>
      <c r="K39" s="536"/>
      <c r="L39" s="529">
        <v>0</v>
      </c>
      <c r="M39" s="536"/>
      <c r="N39" s="523"/>
      <c r="O39" s="523"/>
      <c r="P39" s="507" t="s">
        <v>242</v>
      </c>
      <c r="Q39" s="511"/>
      <c r="R39" s="473"/>
      <c r="S39" s="473"/>
      <c r="T39" s="473"/>
      <c r="U39" s="579"/>
      <c r="V39" s="579"/>
      <c r="W39" s="592"/>
      <c r="X39" s="592"/>
      <c r="Y39" s="595"/>
      <c r="Z39" s="595"/>
      <c r="AA39" s="463"/>
      <c r="AB39" s="463"/>
      <c r="AC39" s="463"/>
      <c r="AD39" s="463"/>
      <c r="AE39" s="463"/>
      <c r="AF39" s="463"/>
      <c r="AG39" s="463"/>
      <c r="AH39" s="463"/>
      <c r="AI39" s="463"/>
      <c r="AJ39" s="463"/>
      <c r="AK39" s="463"/>
      <c r="AL39" s="463"/>
      <c r="AM39" s="463"/>
      <c r="AN39" s="463"/>
      <c r="AO39" s="463"/>
      <c r="AP39" s="463"/>
      <c r="AQ39" s="463"/>
      <c r="AR39" s="463"/>
      <c r="AS39" s="463"/>
      <c r="AT39" s="463"/>
      <c r="AU39" s="463"/>
      <c r="AV39" s="463"/>
      <c r="AW39" s="463"/>
      <c r="AX39" s="463"/>
      <c r="AY39" s="463"/>
      <c r="AZ39" s="463"/>
      <c r="BA39" s="463"/>
      <c r="BB39" s="463"/>
      <c r="BC39" s="463"/>
      <c r="BD39" s="463"/>
    </row>
    <row r="40" spans="1:56" ht="20.25" customHeight="1">
      <c r="A40" s="463"/>
      <c r="B40" s="473"/>
      <c r="C40" s="485" t="s">
        <v>223</v>
      </c>
      <c r="D40" s="497"/>
      <c r="E40" s="507">
        <f>SUM(E36:F39)</f>
        <v>560</v>
      </c>
      <c r="F40" s="511"/>
      <c r="G40" s="516">
        <f>SUM(G36:H39)</f>
        <v>140</v>
      </c>
      <c r="H40" s="520"/>
      <c r="I40" s="523"/>
      <c r="J40" s="507">
        <f>SUM(J36:K39)</f>
        <v>80</v>
      </c>
      <c r="K40" s="511"/>
      <c r="L40" s="507">
        <f>SUM(L36:M39)</f>
        <v>20</v>
      </c>
      <c r="M40" s="511"/>
      <c r="N40" s="523"/>
      <c r="O40" s="523"/>
      <c r="P40" s="507">
        <f>SUM(P36:Q37)</f>
        <v>3</v>
      </c>
      <c r="Q40" s="511"/>
      <c r="R40" s="473"/>
      <c r="S40" s="473"/>
      <c r="T40" s="473"/>
      <c r="U40" s="579"/>
      <c r="V40" s="579"/>
      <c r="W40" s="592"/>
      <c r="X40" s="592"/>
      <c r="Y40" s="596"/>
      <c r="Z40" s="596"/>
      <c r="AA40" s="463"/>
      <c r="AB40" s="463"/>
      <c r="AC40" s="463"/>
      <c r="AD40" s="463"/>
      <c r="AE40" s="463"/>
      <c r="AF40" s="463"/>
      <c r="AG40" s="463"/>
      <c r="AH40" s="463"/>
      <c r="AI40" s="463"/>
      <c r="AJ40" s="463"/>
      <c r="AK40" s="463"/>
      <c r="AL40" s="463"/>
      <c r="AM40" s="463"/>
      <c r="AN40" s="463"/>
      <c r="AO40" s="463"/>
      <c r="AP40" s="463"/>
      <c r="AQ40" s="463"/>
      <c r="AR40" s="463"/>
      <c r="AS40" s="463"/>
      <c r="AT40" s="463"/>
      <c r="AU40" s="463"/>
      <c r="AV40" s="463"/>
      <c r="AW40" s="463"/>
      <c r="AX40" s="463"/>
      <c r="AY40" s="463"/>
      <c r="AZ40" s="463"/>
      <c r="BA40" s="463"/>
      <c r="BB40" s="463"/>
      <c r="BC40" s="463"/>
      <c r="BD40" s="463"/>
    </row>
    <row r="41" spans="1:56" ht="20.25" customHeight="1">
      <c r="A41" s="463"/>
      <c r="B41" s="473"/>
      <c r="C41" s="473"/>
      <c r="D41" s="473"/>
      <c r="E41" s="473"/>
      <c r="F41" s="473"/>
      <c r="G41" s="473"/>
      <c r="H41" s="473"/>
      <c r="I41" s="473"/>
      <c r="J41" s="473"/>
      <c r="K41" s="473"/>
      <c r="L41" s="486"/>
      <c r="M41" s="473"/>
      <c r="N41" s="473"/>
      <c r="O41" s="473"/>
      <c r="P41" s="473"/>
      <c r="Q41" s="473"/>
      <c r="R41" s="473"/>
      <c r="S41" s="473"/>
      <c r="T41" s="473"/>
      <c r="U41" s="580"/>
      <c r="V41" s="580"/>
      <c r="W41" s="580"/>
      <c r="X41" s="580"/>
      <c r="Y41" s="580"/>
      <c r="Z41" s="580"/>
      <c r="AA41" s="463"/>
      <c r="AB41" s="463"/>
      <c r="AC41" s="463"/>
      <c r="AD41" s="463"/>
      <c r="AE41" s="463"/>
      <c r="AF41" s="463"/>
      <c r="AG41" s="463"/>
      <c r="AH41" s="463"/>
      <c r="AI41" s="463"/>
      <c r="AJ41" s="463"/>
      <c r="AK41" s="463"/>
      <c r="AL41" s="463"/>
      <c r="AM41" s="463"/>
      <c r="AN41" s="463"/>
      <c r="AO41" s="463"/>
      <c r="AP41" s="463"/>
      <c r="AQ41" s="463"/>
      <c r="AR41" s="463"/>
      <c r="AS41" s="463"/>
      <c r="AT41" s="463"/>
      <c r="AU41" s="463"/>
      <c r="AV41" s="463"/>
      <c r="AW41" s="463"/>
      <c r="AX41" s="463"/>
      <c r="AY41" s="463"/>
      <c r="AZ41" s="463"/>
      <c r="BA41" s="463"/>
      <c r="BB41" s="463"/>
      <c r="BC41" s="463"/>
      <c r="BD41" s="463"/>
    </row>
    <row r="42" spans="1:56" ht="20.25" customHeight="1">
      <c r="A42" s="463"/>
      <c r="B42" s="473"/>
      <c r="C42" s="486" t="s">
        <v>241</v>
      </c>
      <c r="D42" s="473"/>
      <c r="E42" s="473"/>
      <c r="F42" s="473"/>
      <c r="G42" s="473"/>
      <c r="H42" s="473"/>
      <c r="I42" s="524" t="s">
        <v>239</v>
      </c>
      <c r="J42" s="530" t="s">
        <v>238</v>
      </c>
      <c r="K42" s="537"/>
      <c r="L42" s="543"/>
      <c r="M42" s="524"/>
      <c r="N42" s="473"/>
      <c r="O42" s="473"/>
      <c r="P42" s="473"/>
      <c r="Q42" s="473"/>
      <c r="R42" s="473"/>
      <c r="S42" s="473"/>
      <c r="T42" s="473"/>
      <c r="U42" s="581"/>
      <c r="V42" s="580"/>
      <c r="W42" s="580"/>
      <c r="X42" s="580"/>
      <c r="Y42" s="580"/>
      <c r="Z42" s="580"/>
      <c r="AA42" s="463"/>
      <c r="AB42" s="463"/>
      <c r="AC42" s="463"/>
      <c r="AD42" s="463"/>
      <c r="AE42" s="463"/>
      <c r="AF42" s="463"/>
      <c r="AG42" s="463"/>
      <c r="AH42" s="463"/>
      <c r="AI42" s="463"/>
      <c r="AJ42" s="463"/>
      <c r="AK42" s="463"/>
      <c r="AL42" s="463"/>
      <c r="AM42" s="463"/>
      <c r="AN42" s="463"/>
      <c r="AO42" s="463"/>
      <c r="AP42" s="463"/>
      <c r="AQ42" s="463"/>
      <c r="AR42" s="463"/>
      <c r="AS42" s="463"/>
      <c r="AT42" s="463"/>
      <c r="AU42" s="463"/>
      <c r="AV42" s="463"/>
      <c r="AW42" s="463"/>
      <c r="AX42" s="463"/>
      <c r="AY42" s="463"/>
      <c r="AZ42" s="463"/>
      <c r="BA42" s="463"/>
      <c r="BB42" s="463"/>
      <c r="BC42" s="463"/>
      <c r="BD42" s="463"/>
    </row>
    <row r="43" spans="1:56" ht="20.25" customHeight="1">
      <c r="A43" s="463"/>
      <c r="B43" s="473"/>
      <c r="C43" s="473" t="s">
        <v>236</v>
      </c>
      <c r="D43" s="473"/>
      <c r="E43" s="473"/>
      <c r="F43" s="473"/>
      <c r="G43" s="473"/>
      <c r="H43" s="473" t="s">
        <v>127</v>
      </c>
      <c r="I43" s="473"/>
      <c r="J43" s="473"/>
      <c r="K43" s="473"/>
      <c r="L43" s="486"/>
      <c r="M43" s="473"/>
      <c r="N43" s="473"/>
      <c r="O43" s="473"/>
      <c r="P43" s="473"/>
      <c r="Q43" s="473"/>
      <c r="R43" s="473"/>
      <c r="S43" s="473"/>
      <c r="T43" s="473"/>
      <c r="U43" s="580"/>
      <c r="V43" s="580"/>
      <c r="W43" s="580"/>
      <c r="X43" s="580"/>
      <c r="Y43" s="580"/>
      <c r="Z43" s="580"/>
      <c r="AA43" s="463"/>
      <c r="AB43" s="463"/>
      <c r="AC43" s="463"/>
      <c r="AD43" s="463"/>
      <c r="AE43" s="463"/>
      <c r="AF43" s="463"/>
      <c r="AG43" s="463"/>
      <c r="AH43" s="463"/>
      <c r="AI43" s="463"/>
      <c r="AJ43" s="463"/>
      <c r="AK43" s="463"/>
      <c r="AL43" s="463"/>
      <c r="AM43" s="463"/>
      <c r="AN43" s="463"/>
      <c r="AO43" s="463"/>
      <c r="AP43" s="463"/>
      <c r="AQ43" s="463"/>
      <c r="AR43" s="463"/>
      <c r="AS43" s="463"/>
      <c r="AT43" s="463"/>
      <c r="AU43" s="463"/>
      <c r="AV43" s="463"/>
      <c r="AW43" s="463"/>
      <c r="AX43" s="463"/>
      <c r="AY43" s="463"/>
      <c r="AZ43" s="463"/>
      <c r="BA43" s="463"/>
      <c r="BB43" s="463"/>
      <c r="BC43" s="463"/>
      <c r="BD43" s="463"/>
    </row>
    <row r="44" spans="1:56" ht="20.25" customHeight="1">
      <c r="A44" s="463"/>
      <c r="B44" s="473"/>
      <c r="C44" s="473" t="str">
        <f>IF($J$42="週","対象時間数（週平均）","対象時間数（当月合計）")</f>
        <v>対象時間数（週平均）</v>
      </c>
      <c r="D44" s="473"/>
      <c r="E44" s="473"/>
      <c r="F44" s="473"/>
      <c r="G44" s="473"/>
      <c r="H44" s="473" t="str">
        <f>IF($J$42="週","週に勤務すべき時間数","当月に勤務すべき時間数")</f>
        <v>週に勤務すべき時間数</v>
      </c>
      <c r="I44" s="473"/>
      <c r="J44" s="473"/>
      <c r="K44" s="473"/>
      <c r="L44" s="486"/>
      <c r="M44" s="483" t="s">
        <v>234</v>
      </c>
      <c r="N44" s="483"/>
      <c r="O44" s="483"/>
      <c r="P44" s="483"/>
      <c r="Q44" s="473"/>
      <c r="R44" s="473"/>
      <c r="S44" s="473"/>
      <c r="T44" s="473"/>
      <c r="U44" s="580"/>
      <c r="V44" s="580"/>
      <c r="W44" s="580"/>
      <c r="X44" s="580"/>
      <c r="Y44" s="580"/>
      <c r="Z44" s="580"/>
      <c r="AA44" s="463"/>
      <c r="AB44" s="463"/>
      <c r="AC44" s="463"/>
      <c r="AD44" s="463"/>
      <c r="AE44" s="463"/>
      <c r="AF44" s="463"/>
      <c r="AG44" s="463"/>
      <c r="AH44" s="463"/>
      <c r="AI44" s="463"/>
      <c r="AJ44" s="463"/>
      <c r="AK44" s="463"/>
      <c r="AL44" s="463"/>
      <c r="AM44" s="463"/>
      <c r="AN44" s="463"/>
      <c r="AO44" s="463"/>
      <c r="AP44" s="463"/>
      <c r="AQ44" s="463"/>
      <c r="AR44" s="463"/>
      <c r="AS44" s="463"/>
      <c r="AT44" s="463"/>
      <c r="AU44" s="463"/>
      <c r="AV44" s="463"/>
      <c r="AW44" s="463"/>
      <c r="AX44" s="463"/>
      <c r="AY44" s="463"/>
      <c r="AZ44" s="463"/>
      <c r="BA44" s="463"/>
      <c r="BB44" s="463"/>
      <c r="BC44" s="463"/>
      <c r="BD44" s="463"/>
    </row>
    <row r="45" spans="1:56" ht="20.25" customHeight="1">
      <c r="A45" s="463"/>
      <c r="B45" s="473"/>
      <c r="C45" s="487">
        <f>IF($J$42="週",L40,J40)</f>
        <v>20</v>
      </c>
      <c r="D45" s="498"/>
      <c r="E45" s="498"/>
      <c r="F45" s="512"/>
      <c r="G45" s="484" t="s">
        <v>232</v>
      </c>
      <c r="H45" s="485">
        <f>IF($J$42="週",$AV$5,$AZ$5)</f>
        <v>40</v>
      </c>
      <c r="I45" s="499"/>
      <c r="J45" s="499"/>
      <c r="K45" s="497"/>
      <c r="L45" s="484" t="s">
        <v>221</v>
      </c>
      <c r="M45" s="521">
        <f>ROUNDDOWN(C45/H45,1)</f>
        <v>0.5</v>
      </c>
      <c r="N45" s="525"/>
      <c r="O45" s="525"/>
      <c r="P45" s="538"/>
      <c r="Q45" s="473"/>
      <c r="R45" s="473"/>
      <c r="S45" s="473"/>
      <c r="T45" s="473"/>
      <c r="U45" s="582"/>
      <c r="V45" s="582"/>
      <c r="W45" s="582"/>
      <c r="X45" s="582"/>
      <c r="Y45" s="579"/>
      <c r="Z45" s="580"/>
      <c r="AA45" s="463"/>
      <c r="AB45" s="463"/>
      <c r="AC45" s="463"/>
      <c r="AD45" s="463"/>
      <c r="AE45" s="463"/>
      <c r="AF45" s="463"/>
      <c r="AG45" s="463"/>
      <c r="AH45" s="463"/>
      <c r="AI45" s="463"/>
      <c r="AJ45" s="463"/>
      <c r="AK45" s="463"/>
      <c r="AL45" s="463"/>
      <c r="AM45" s="463"/>
      <c r="AN45" s="463"/>
      <c r="AO45" s="463"/>
      <c r="AP45" s="463"/>
      <c r="AQ45" s="463"/>
      <c r="AR45" s="463"/>
      <c r="AS45" s="463"/>
      <c r="AT45" s="463"/>
      <c r="AU45" s="463"/>
      <c r="AV45" s="463"/>
      <c r="AW45" s="463"/>
      <c r="AX45" s="463"/>
      <c r="AY45" s="463"/>
      <c r="AZ45" s="463"/>
      <c r="BA45" s="463"/>
      <c r="BB45" s="463"/>
      <c r="BC45" s="463"/>
      <c r="BD45" s="463"/>
    </row>
    <row r="46" spans="1:56" ht="20.25" customHeight="1">
      <c r="A46" s="463"/>
      <c r="B46" s="473"/>
      <c r="C46" s="473"/>
      <c r="D46" s="473"/>
      <c r="E46" s="473"/>
      <c r="F46" s="473"/>
      <c r="G46" s="473"/>
      <c r="H46" s="473"/>
      <c r="I46" s="473"/>
      <c r="J46" s="473"/>
      <c r="K46" s="473"/>
      <c r="L46" s="486"/>
      <c r="M46" s="473" t="s">
        <v>230</v>
      </c>
      <c r="N46" s="473"/>
      <c r="O46" s="473"/>
      <c r="P46" s="473"/>
      <c r="Q46" s="473"/>
      <c r="R46" s="473"/>
      <c r="S46" s="473"/>
      <c r="T46" s="473"/>
      <c r="U46" s="580"/>
      <c r="V46" s="580"/>
      <c r="W46" s="580"/>
      <c r="X46" s="580"/>
      <c r="Y46" s="580"/>
      <c r="Z46" s="580"/>
      <c r="AA46" s="463"/>
      <c r="AB46" s="463"/>
      <c r="AC46" s="463"/>
      <c r="AD46" s="463"/>
      <c r="AE46" s="463"/>
      <c r="AF46" s="463"/>
      <c r="AG46" s="463"/>
      <c r="AH46" s="463"/>
      <c r="AI46" s="463"/>
      <c r="AJ46" s="463"/>
      <c r="AK46" s="463"/>
      <c r="AL46" s="463"/>
      <c r="AM46" s="463"/>
      <c r="AN46" s="463"/>
      <c r="AO46" s="463"/>
      <c r="AP46" s="463"/>
      <c r="AQ46" s="463"/>
      <c r="AR46" s="463"/>
      <c r="AS46" s="463"/>
      <c r="AT46" s="463"/>
      <c r="AU46" s="463"/>
      <c r="AV46" s="463"/>
      <c r="AW46" s="463"/>
      <c r="AX46" s="463"/>
      <c r="AY46" s="463"/>
      <c r="AZ46" s="463"/>
      <c r="BA46" s="463"/>
      <c r="BB46" s="463"/>
      <c r="BC46" s="463"/>
      <c r="BD46" s="463"/>
    </row>
    <row r="47" spans="1:56" ht="20.25" customHeight="1">
      <c r="A47" s="463"/>
      <c r="B47" s="473"/>
      <c r="C47" s="473" t="s">
        <v>228</v>
      </c>
      <c r="D47" s="473"/>
      <c r="E47" s="473"/>
      <c r="F47" s="473"/>
      <c r="G47" s="473"/>
      <c r="H47" s="473"/>
      <c r="I47" s="473"/>
      <c r="J47" s="473"/>
      <c r="K47" s="473"/>
      <c r="L47" s="486"/>
      <c r="M47" s="473"/>
      <c r="N47" s="473"/>
      <c r="O47" s="473"/>
      <c r="P47" s="473"/>
      <c r="Q47" s="473"/>
      <c r="R47" s="473"/>
      <c r="S47" s="473"/>
      <c r="T47" s="473"/>
      <c r="U47" s="473"/>
      <c r="V47" s="590"/>
      <c r="W47" s="593"/>
      <c r="X47" s="593"/>
      <c r="Y47" s="473"/>
      <c r="Z47" s="473"/>
      <c r="AA47" s="463"/>
      <c r="AB47" s="463"/>
      <c r="AC47" s="463"/>
      <c r="AD47" s="463"/>
      <c r="AE47" s="463"/>
      <c r="AF47" s="463"/>
      <c r="AG47" s="463"/>
      <c r="AH47" s="463"/>
      <c r="AI47" s="463"/>
      <c r="AJ47" s="463"/>
      <c r="AK47" s="463"/>
      <c r="AL47" s="463"/>
      <c r="AM47" s="463"/>
      <c r="AN47" s="463"/>
      <c r="AO47" s="463"/>
      <c r="AP47" s="463"/>
      <c r="AQ47" s="463"/>
      <c r="AR47" s="463"/>
      <c r="AS47" s="463"/>
      <c r="AT47" s="463"/>
      <c r="AU47" s="463"/>
      <c r="AV47" s="463"/>
      <c r="AW47" s="463"/>
      <c r="AX47" s="463"/>
      <c r="AY47" s="463"/>
      <c r="AZ47" s="463"/>
      <c r="BA47" s="463"/>
      <c r="BB47" s="463"/>
      <c r="BC47" s="463"/>
      <c r="BD47" s="463"/>
    </row>
    <row r="48" spans="1:56" ht="20.25" customHeight="1">
      <c r="A48" s="463"/>
      <c r="B48" s="473"/>
      <c r="C48" s="473" t="s">
        <v>226</v>
      </c>
      <c r="D48" s="473"/>
      <c r="E48" s="473"/>
      <c r="F48" s="473"/>
      <c r="G48" s="473"/>
      <c r="H48" s="473"/>
      <c r="I48" s="473"/>
      <c r="J48" s="473"/>
      <c r="K48" s="473"/>
      <c r="L48" s="486"/>
      <c r="M48" s="484"/>
      <c r="N48" s="484"/>
      <c r="O48" s="484"/>
      <c r="P48" s="484"/>
      <c r="Q48" s="473"/>
      <c r="R48" s="473"/>
      <c r="S48" s="473"/>
      <c r="T48" s="473"/>
      <c r="U48" s="473"/>
      <c r="V48" s="590"/>
      <c r="W48" s="593"/>
      <c r="X48" s="593"/>
      <c r="Y48" s="473"/>
      <c r="Z48" s="473"/>
      <c r="AA48" s="463"/>
      <c r="AB48" s="463"/>
      <c r="AC48" s="463"/>
      <c r="AD48" s="463"/>
      <c r="AE48" s="463"/>
      <c r="AF48" s="463"/>
      <c r="AG48" s="463"/>
      <c r="AH48" s="463"/>
      <c r="AI48" s="463"/>
      <c r="AJ48" s="463"/>
      <c r="AK48" s="463"/>
      <c r="AL48" s="463"/>
      <c r="AM48" s="463"/>
      <c r="AN48" s="463"/>
      <c r="AO48" s="463"/>
      <c r="AP48" s="463"/>
      <c r="AQ48" s="463"/>
      <c r="AR48" s="463"/>
      <c r="AS48" s="463"/>
      <c r="AT48" s="463"/>
      <c r="AU48" s="463"/>
      <c r="AV48" s="463"/>
      <c r="AW48" s="463"/>
      <c r="AX48" s="463"/>
      <c r="AY48" s="463"/>
      <c r="AZ48" s="463"/>
      <c r="BA48" s="463"/>
      <c r="BB48" s="463"/>
      <c r="BC48" s="463"/>
      <c r="BD48" s="463"/>
    </row>
    <row r="49" spans="1:58" ht="20.25" customHeight="1">
      <c r="A49" s="463"/>
      <c r="B49" s="473"/>
      <c r="C49" s="473" t="s">
        <v>120</v>
      </c>
      <c r="D49" s="473"/>
      <c r="E49" s="473"/>
      <c r="F49" s="473"/>
      <c r="G49" s="473"/>
      <c r="H49" s="473" t="s">
        <v>224</v>
      </c>
      <c r="I49" s="473"/>
      <c r="J49" s="473"/>
      <c r="K49" s="473"/>
      <c r="L49" s="473"/>
      <c r="M49" s="483" t="s">
        <v>223</v>
      </c>
      <c r="N49" s="483"/>
      <c r="O49" s="483"/>
      <c r="P49" s="483"/>
      <c r="Q49" s="473"/>
      <c r="R49" s="473"/>
      <c r="S49" s="473"/>
      <c r="T49" s="473"/>
      <c r="U49" s="473"/>
      <c r="V49" s="590"/>
      <c r="W49" s="593"/>
      <c r="X49" s="593"/>
      <c r="Y49" s="473"/>
      <c r="Z49" s="473"/>
      <c r="AA49" s="463"/>
      <c r="AB49" s="463"/>
      <c r="AC49" s="463"/>
      <c r="AD49" s="463"/>
      <c r="AE49" s="463"/>
      <c r="AF49" s="463"/>
      <c r="AG49" s="463"/>
      <c r="AH49" s="463"/>
      <c r="AI49" s="463"/>
      <c r="AJ49" s="463"/>
      <c r="AK49" s="463"/>
      <c r="AL49" s="463"/>
      <c r="AM49" s="463"/>
      <c r="AN49" s="463"/>
      <c r="AO49" s="463"/>
      <c r="AP49" s="463"/>
      <c r="AQ49" s="463"/>
      <c r="AR49" s="463"/>
      <c r="AS49" s="463"/>
      <c r="AT49" s="463"/>
      <c r="AU49" s="463"/>
      <c r="AV49" s="463"/>
      <c r="AW49" s="463"/>
      <c r="AX49" s="463"/>
      <c r="AY49" s="463"/>
      <c r="AZ49" s="463"/>
      <c r="BA49" s="463"/>
      <c r="BB49" s="463"/>
      <c r="BC49" s="463"/>
      <c r="BD49" s="463"/>
    </row>
    <row r="50" spans="1:58" ht="20.25" customHeight="1">
      <c r="A50" s="463"/>
      <c r="B50" s="473"/>
      <c r="C50" s="485">
        <f>P40</f>
        <v>3</v>
      </c>
      <c r="D50" s="499"/>
      <c r="E50" s="499"/>
      <c r="F50" s="497"/>
      <c r="G50" s="484" t="s">
        <v>84</v>
      </c>
      <c r="H50" s="521">
        <f>M45</f>
        <v>0.5</v>
      </c>
      <c r="I50" s="525"/>
      <c r="J50" s="525"/>
      <c r="K50" s="538"/>
      <c r="L50" s="484" t="s">
        <v>221</v>
      </c>
      <c r="M50" s="547">
        <f>ROUNDDOWN(C50+H50,1)</f>
        <v>3.5</v>
      </c>
      <c r="N50" s="548"/>
      <c r="O50" s="548"/>
      <c r="P50" s="566"/>
      <c r="Q50" s="473"/>
      <c r="R50" s="473"/>
      <c r="S50" s="473"/>
      <c r="T50" s="473"/>
      <c r="U50" s="473"/>
      <c r="V50" s="590"/>
      <c r="W50" s="593"/>
      <c r="X50" s="593"/>
      <c r="Y50" s="473"/>
      <c r="Z50" s="473"/>
      <c r="AA50" s="463"/>
      <c r="AB50" s="463"/>
      <c r="AC50" s="463"/>
      <c r="AD50" s="463"/>
      <c r="AE50" s="463"/>
      <c r="AF50" s="463"/>
      <c r="AG50" s="463"/>
      <c r="AH50" s="463"/>
      <c r="AI50" s="463"/>
      <c r="AJ50" s="463"/>
      <c r="AK50" s="463"/>
      <c r="AL50" s="463"/>
      <c r="AM50" s="463"/>
      <c r="AN50" s="463"/>
      <c r="AO50" s="463"/>
      <c r="AP50" s="463"/>
      <c r="AQ50" s="463"/>
      <c r="AR50" s="463"/>
      <c r="AS50" s="463"/>
      <c r="AT50" s="463"/>
      <c r="AU50" s="463"/>
      <c r="AV50" s="463"/>
      <c r="AW50" s="463"/>
      <c r="AX50" s="463"/>
      <c r="AY50" s="463"/>
      <c r="AZ50" s="463"/>
      <c r="BA50" s="463"/>
      <c r="BB50" s="463"/>
      <c r="BC50" s="463"/>
      <c r="BD50" s="463"/>
    </row>
    <row r="51" spans="1:58" ht="20.25" customHeight="1">
      <c r="A51" s="463"/>
      <c r="B51" s="473"/>
      <c r="C51" s="473"/>
      <c r="D51" s="473"/>
      <c r="E51" s="473"/>
      <c r="F51" s="473"/>
      <c r="G51" s="473"/>
      <c r="H51" s="473"/>
      <c r="I51" s="473"/>
      <c r="J51" s="473"/>
      <c r="K51" s="473"/>
      <c r="L51" s="473"/>
      <c r="M51" s="473"/>
      <c r="N51" s="486"/>
      <c r="O51" s="473"/>
      <c r="P51" s="473"/>
      <c r="Q51" s="473"/>
      <c r="R51" s="473"/>
      <c r="S51" s="473"/>
      <c r="T51" s="473"/>
      <c r="U51" s="473"/>
      <c r="V51" s="590"/>
      <c r="W51" s="593"/>
      <c r="X51" s="593"/>
      <c r="Y51" s="473"/>
      <c r="Z51" s="473"/>
      <c r="AA51" s="463"/>
      <c r="AB51" s="463"/>
      <c r="AC51" s="463"/>
      <c r="AD51" s="463"/>
      <c r="AE51" s="463"/>
      <c r="AF51" s="463"/>
      <c r="AG51" s="463"/>
      <c r="AH51" s="463"/>
      <c r="AI51" s="463"/>
      <c r="AJ51" s="463"/>
      <c r="AK51" s="463"/>
      <c r="AL51" s="463"/>
      <c r="AM51" s="463"/>
      <c r="AN51" s="463"/>
      <c r="AO51" s="463"/>
      <c r="AP51" s="463"/>
      <c r="AQ51" s="463"/>
      <c r="AR51" s="463"/>
      <c r="AS51" s="463"/>
      <c r="AT51" s="463"/>
      <c r="AU51" s="463"/>
      <c r="AV51" s="463"/>
      <c r="AW51" s="463"/>
      <c r="AX51" s="463"/>
      <c r="AY51" s="463"/>
      <c r="AZ51" s="463"/>
      <c r="BA51" s="463"/>
      <c r="BB51" s="463"/>
      <c r="BC51" s="463"/>
      <c r="BD51" s="463"/>
    </row>
    <row r="52" spans="1:58" ht="20.25" customHeight="1">
      <c r="C52" s="652"/>
      <c r="D52" s="652"/>
      <c r="T52" s="652"/>
      <c r="AJ52" s="653"/>
      <c r="AK52" s="654"/>
      <c r="AL52" s="654"/>
      <c r="BE52" s="654"/>
    </row>
    <row r="53" spans="1:58" ht="20.25" customHeight="1">
      <c r="C53" s="652"/>
      <c r="D53" s="652"/>
      <c r="U53" s="652"/>
      <c r="AK53" s="653"/>
      <c r="AL53" s="654"/>
      <c r="AM53" s="654"/>
      <c r="BF53" s="654"/>
    </row>
    <row r="54" spans="1:58" ht="20.25" customHeight="1">
      <c r="D54" s="652"/>
      <c r="U54" s="652"/>
      <c r="AK54" s="653"/>
      <c r="AL54" s="654"/>
      <c r="AM54" s="654"/>
      <c r="BF54" s="654"/>
    </row>
    <row r="55" spans="1:58" ht="20.25" customHeight="1">
      <c r="C55" s="652"/>
      <c r="D55" s="652"/>
      <c r="U55" s="652"/>
      <c r="AK55" s="653"/>
      <c r="AL55" s="654"/>
      <c r="AM55" s="654"/>
      <c r="BF55" s="654"/>
    </row>
    <row r="56" spans="1:58" ht="20.25" customHeight="1">
      <c r="C56" s="653"/>
      <c r="D56" s="653"/>
      <c r="E56" s="653"/>
      <c r="F56" s="653"/>
      <c r="G56" s="653"/>
      <c r="H56" s="653"/>
      <c r="I56" s="653"/>
      <c r="J56" s="653"/>
      <c r="K56" s="653"/>
      <c r="L56" s="653"/>
      <c r="M56" s="653"/>
      <c r="N56" s="653"/>
      <c r="O56" s="653"/>
      <c r="P56" s="653"/>
      <c r="Q56" s="653"/>
      <c r="R56" s="653"/>
      <c r="S56" s="653"/>
      <c r="T56" s="653"/>
      <c r="U56" s="654"/>
      <c r="V56" s="654"/>
      <c r="W56" s="653"/>
      <c r="X56" s="653"/>
      <c r="Y56" s="653"/>
      <c r="Z56" s="653"/>
      <c r="AA56" s="653"/>
      <c r="AB56" s="653"/>
      <c r="AC56" s="653"/>
      <c r="AD56" s="653"/>
      <c r="AE56" s="653"/>
      <c r="AF56" s="653"/>
      <c r="AG56" s="653"/>
      <c r="AH56" s="653"/>
      <c r="AI56" s="653"/>
      <c r="AJ56" s="653"/>
      <c r="AK56" s="653"/>
      <c r="AL56" s="654"/>
      <c r="AM56" s="654"/>
      <c r="BF56" s="654"/>
    </row>
    <row r="57" spans="1:58" ht="20.25" customHeight="1">
      <c r="C57" s="653"/>
      <c r="D57" s="653"/>
      <c r="E57" s="653"/>
      <c r="F57" s="653"/>
      <c r="G57" s="653"/>
      <c r="H57" s="653"/>
      <c r="I57" s="653"/>
      <c r="J57" s="653"/>
      <c r="K57" s="653"/>
      <c r="L57" s="653"/>
      <c r="M57" s="653"/>
      <c r="N57" s="653"/>
      <c r="O57" s="653"/>
      <c r="P57" s="653"/>
      <c r="Q57" s="653"/>
      <c r="R57" s="653"/>
      <c r="S57" s="653"/>
      <c r="T57" s="653"/>
      <c r="U57" s="654"/>
      <c r="V57" s="654"/>
      <c r="W57" s="653"/>
      <c r="X57" s="653"/>
      <c r="Y57" s="653"/>
      <c r="Z57" s="653"/>
      <c r="AA57" s="653"/>
      <c r="AB57" s="653"/>
      <c r="AC57" s="653"/>
      <c r="AD57" s="653"/>
      <c r="AE57" s="653"/>
      <c r="AF57" s="653"/>
      <c r="AG57" s="653"/>
      <c r="AH57" s="653"/>
      <c r="AI57" s="653"/>
      <c r="AJ57" s="653"/>
      <c r="AK57" s="653"/>
      <c r="AL57" s="654"/>
      <c r="AM57" s="654"/>
      <c r="BF57" s="654"/>
    </row>
  </sheetData>
  <sheetProtection algorithmName="SHA-512" hashValue="fjS8rxjb4tVu3Q/O6IQzO29EZgLVKXdnz72tRecMlshQudAssbRc167c84vp5sVFeOR7oqRqF5RohsoRnzrMRw==" saltValue="x5d889u2hyLMSI0LtNNDug==" spinCount="100000" sheet="1" selectLockedCells="1" selectUnlockedCells="1"/>
  <mergeCells count="212">
    <mergeCell ref="AM1:BA1"/>
    <mergeCell ref="U2:V2"/>
    <mergeCell ref="X2:Y2"/>
    <mergeCell ref="AB2:AC2"/>
    <mergeCell ref="AM2:BA2"/>
    <mergeCell ref="AZ3:BC3"/>
    <mergeCell ref="AZ4:BC4"/>
    <mergeCell ref="AV5:AW5"/>
    <mergeCell ref="AZ5:BA5"/>
    <mergeCell ref="AZ6:BA6"/>
    <mergeCell ref="AZ7:BA7"/>
    <mergeCell ref="P9:AT9"/>
    <mergeCell ref="P10:V10"/>
    <mergeCell ref="W10:AC10"/>
    <mergeCell ref="AD10:AJ10"/>
    <mergeCell ref="AK10:AQ10"/>
    <mergeCell ref="AR10:AT10"/>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E34:H34"/>
    <mergeCell ref="J34:M34"/>
    <mergeCell ref="T34:U34"/>
    <mergeCell ref="V34:Y34"/>
    <mergeCell ref="E35:F35"/>
    <mergeCell ref="G35:H35"/>
    <mergeCell ref="J35:K35"/>
    <mergeCell ref="L35:M35"/>
    <mergeCell ref="T35:U35"/>
    <mergeCell ref="V35:Y35"/>
    <mergeCell ref="C36:D36"/>
    <mergeCell ref="E36:F36"/>
    <mergeCell ref="G36:H36"/>
    <mergeCell ref="J36:K36"/>
    <mergeCell ref="L36:M36"/>
    <mergeCell ref="P36:Q36"/>
    <mergeCell ref="T36:U36"/>
    <mergeCell ref="V36:Y36"/>
    <mergeCell ref="C37:D37"/>
    <mergeCell ref="E37:F37"/>
    <mergeCell ref="G37:H37"/>
    <mergeCell ref="J37:K37"/>
    <mergeCell ref="L37:M37"/>
    <mergeCell ref="P37:Q37"/>
    <mergeCell ref="T37:U37"/>
    <mergeCell ref="V37:Y37"/>
    <mergeCell ref="C38:D38"/>
    <mergeCell ref="E38:F38"/>
    <mergeCell ref="G38:H38"/>
    <mergeCell ref="J38:K38"/>
    <mergeCell ref="L38:M38"/>
    <mergeCell ref="P38:Q38"/>
    <mergeCell ref="T38:U38"/>
    <mergeCell ref="V38:Y38"/>
    <mergeCell ref="C39:D39"/>
    <mergeCell ref="E39:F39"/>
    <mergeCell ref="G39:H39"/>
    <mergeCell ref="J39:K39"/>
    <mergeCell ref="L39:M39"/>
    <mergeCell ref="P39:Q39"/>
    <mergeCell ref="U39:V39"/>
    <mergeCell ref="W39:X39"/>
    <mergeCell ref="C40:D40"/>
    <mergeCell ref="E40:F40"/>
    <mergeCell ref="G40:H40"/>
    <mergeCell ref="J40:K40"/>
    <mergeCell ref="L40:M40"/>
    <mergeCell ref="P40:Q40"/>
    <mergeCell ref="U40:V40"/>
    <mergeCell ref="W40:X40"/>
    <mergeCell ref="J42:K42"/>
    <mergeCell ref="M44:P44"/>
    <mergeCell ref="C45:F45"/>
    <mergeCell ref="H45:K45"/>
    <mergeCell ref="M45:P45"/>
    <mergeCell ref="U45:X45"/>
    <mergeCell ref="M49:P49"/>
    <mergeCell ref="C50:F50"/>
    <mergeCell ref="H50:K50"/>
    <mergeCell ref="M50:P50"/>
    <mergeCell ref="B9:B13"/>
    <mergeCell ref="C9:D13"/>
    <mergeCell ref="E9:F13"/>
    <mergeCell ref="G9:K13"/>
    <mergeCell ref="L9:O13"/>
    <mergeCell ref="AU9:AV13"/>
    <mergeCell ref="AW9:AX13"/>
    <mergeCell ref="AY9:BD13"/>
    <mergeCell ref="C34:D35"/>
  </mergeCells>
  <phoneticPr fontId="21"/>
  <conditionalFormatting sqref="C45:F45">
    <cfRule type="expression" dxfId="2" priority="1">
      <formula>INDIRECT(ADDRESS(ROW(),COLUMN()))=TRUNC(INDIRECT(ADDRESS(ROW(),COLUMN())))</formula>
    </cfRule>
  </conditionalFormatting>
  <conditionalFormatting sqref="E36:Q40">
    <cfRule type="expression" dxfId="1" priority="2">
      <formula>INDIRECT(ADDRESS(ROW(),COLUMN()))=TRUNC(INDIRECT(ADDRESS(ROW(),COLUMN())))</formula>
    </cfRule>
  </conditionalFormatting>
  <conditionalFormatting sqref="P14:AX31">
    <cfRule type="expression" dxfId="0" priority="3">
      <formula>INDIRECT(ADDRESS(ROW(),COLUMN()))=TRUNC(INDIRECT(ADDRESS(ROW(),COLUMN())))</formula>
    </cfRule>
  </conditionalFormatting>
  <dataValidations count="8">
    <dataValidation allowBlank="1" showDropDown="0" showInputMessage="1" showErrorMessage="1" error="入力可能範囲　32～40" sqref="AZ6"/>
    <dataValidation type="list" allowBlank="1" showDropDown="0" showInputMessage="1" showErrorMessage="0" sqref="E14:F31">
      <formula1>"A, B, C, D"</formula1>
    </dataValidation>
    <dataValidation type="list" allowBlank="1" showDropDown="0" showInputMessage="1" showErrorMessage="1" sqref="AZ4:BC4">
      <formula1>"予定,実績,予定・実績"</formula1>
    </dataValidation>
    <dataValidation type="list" errorStyle="warning" allowBlank="1" showDropDown="0" showInputMessage="1" showErrorMessage="0" error="リストにない場合のみ、入力してください。" sqref="G14:K31">
      <formula1>INDIRECT(C14)</formula1>
    </dataValidation>
    <dataValidation type="list" allowBlank="1" showDropDown="0" showInputMessage="1" showErrorMessage="0" sqref="C14:D31">
      <formula1>職種</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1" sqref="J42:K42">
      <formula1>"週,暦月"</formula1>
    </dataValidation>
    <dataValidation type="list" allowBlank="1" showDropDown="0" showInputMessage="1" showErrorMessage="1" sqref="AZ3">
      <formula1>"４週,暦月"</formula1>
    </dataValidation>
  </dataValidations>
  <printOptions horizontalCentered="1"/>
  <pageMargins left="0.23622047244094491" right="0.23622047244094491" top="0.43307086614173229" bottom="0.27559055118110237" header="0.31496062992125984" footer="0.31496062992125984"/>
  <pageSetup paperSize="9" scale="41" fitToWidth="1" fitToHeight="0" orientation="landscape" usePrinterDefaults="1"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'標準様式１プルダウン・リスト'!$C$4:$C$8</xm:f>
          </x14:formula1>
          <xm:sqref>AM1:BA1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A1:BC69"/>
  <sheetViews>
    <sheetView workbookViewId="0"/>
  </sheetViews>
  <sheetFormatPr defaultColWidth="10" defaultRowHeight="13.5"/>
  <cols>
    <col min="1" max="2" width="10" style="660"/>
    <col min="3" max="3" width="49.125" style="660" customWidth="1"/>
    <col min="4" max="16384" width="10" style="660"/>
  </cols>
  <sheetData>
    <row r="1" spans="1:10">
      <c r="A1" s="660" t="s">
        <v>199</v>
      </c>
    </row>
    <row r="2" spans="1:10" s="661" customFormat="1" ht="20.25" customHeight="1">
      <c r="A2" s="662" t="s">
        <v>335</v>
      </c>
      <c r="B2" s="662"/>
      <c r="C2" s="663"/>
    </row>
    <row r="3" spans="1:10" s="661" customFormat="1" ht="20.25" customHeight="1">
      <c r="A3" s="663"/>
      <c r="B3" s="663"/>
      <c r="C3" s="663"/>
    </row>
    <row r="4" spans="1:10" s="661" customFormat="1" ht="20.25" customHeight="1">
      <c r="A4" s="664"/>
      <c r="B4" s="663" t="s">
        <v>332</v>
      </c>
      <c r="C4" s="663"/>
      <c r="E4" s="663" t="s">
        <v>55</v>
      </c>
      <c r="F4" s="663"/>
      <c r="G4" s="663"/>
      <c r="H4" s="663"/>
      <c r="I4" s="663"/>
      <c r="J4" s="663"/>
    </row>
    <row r="5" spans="1:10" s="661" customFormat="1" ht="20.25" customHeight="1">
      <c r="A5" s="665"/>
      <c r="B5" s="663" t="s">
        <v>172</v>
      </c>
      <c r="C5" s="663"/>
      <c r="E5" s="663"/>
      <c r="F5" s="663"/>
      <c r="G5" s="663"/>
      <c r="H5" s="663"/>
      <c r="I5" s="663"/>
      <c r="J5" s="663"/>
    </row>
    <row r="6" spans="1:10" s="661" customFormat="1" ht="20.25" customHeight="1">
      <c r="A6" s="666" t="s">
        <v>331</v>
      </c>
      <c r="B6" s="663"/>
      <c r="C6" s="663"/>
    </row>
    <row r="7" spans="1:10" s="661" customFormat="1" ht="20.25" customHeight="1">
      <c r="A7" s="666"/>
      <c r="B7" s="663"/>
      <c r="C7" s="663"/>
    </row>
    <row r="8" spans="1:10" s="661" customFormat="1" ht="20.25" customHeight="1">
      <c r="A8" s="663" t="s">
        <v>330</v>
      </c>
      <c r="B8" s="663"/>
      <c r="C8" s="663"/>
    </row>
    <row r="9" spans="1:10" s="661" customFormat="1" ht="20.25" customHeight="1">
      <c r="A9" s="666"/>
      <c r="B9" s="663"/>
      <c r="C9" s="663"/>
    </row>
    <row r="10" spans="1:10" s="661" customFormat="1" ht="20.25" customHeight="1">
      <c r="A10" s="663" t="s">
        <v>83</v>
      </c>
      <c r="B10" s="663"/>
      <c r="C10" s="663"/>
    </row>
    <row r="11" spans="1:10" s="661" customFormat="1" ht="20.25" customHeight="1">
      <c r="A11" s="663"/>
      <c r="B11" s="663"/>
      <c r="C11" s="663"/>
    </row>
    <row r="12" spans="1:10" s="661" customFormat="1" ht="20.25" customHeight="1">
      <c r="A12" s="663" t="s">
        <v>329</v>
      </c>
      <c r="B12" s="663"/>
      <c r="C12" s="663"/>
    </row>
    <row r="13" spans="1:10" s="661" customFormat="1" ht="20.25" customHeight="1">
      <c r="A13" s="663"/>
      <c r="B13" s="663"/>
      <c r="C13" s="663"/>
    </row>
    <row r="14" spans="1:10" s="661" customFormat="1" ht="20.25" customHeight="1">
      <c r="A14" s="663" t="s">
        <v>134</v>
      </c>
      <c r="B14" s="663"/>
      <c r="C14" s="663"/>
    </row>
    <row r="15" spans="1:10" s="661" customFormat="1" ht="20.25" customHeight="1">
      <c r="A15" s="663"/>
      <c r="B15" s="663"/>
      <c r="C15" s="663"/>
    </row>
    <row r="16" spans="1:10" s="661" customFormat="1" ht="20.25" customHeight="1">
      <c r="A16" s="663" t="s">
        <v>327</v>
      </c>
      <c r="B16" s="663"/>
      <c r="C16" s="663"/>
    </row>
    <row r="17" spans="1:3" s="661" customFormat="1" ht="20.25" customHeight="1">
      <c r="A17" s="663"/>
      <c r="B17" s="663"/>
      <c r="C17" s="663"/>
    </row>
    <row r="18" spans="1:3" s="661" customFormat="1" ht="20.25" customHeight="1">
      <c r="A18" s="663" t="s">
        <v>101</v>
      </c>
      <c r="B18" s="663"/>
      <c r="C18" s="663"/>
    </row>
    <row r="19" spans="1:3" s="661" customFormat="1" ht="20.25" customHeight="1">
      <c r="A19" s="663" t="s">
        <v>299</v>
      </c>
      <c r="B19" s="663"/>
      <c r="C19" s="663"/>
    </row>
    <row r="20" spans="1:3" s="661" customFormat="1" ht="20.25" customHeight="1">
      <c r="A20" s="663"/>
      <c r="B20" s="663"/>
      <c r="C20" s="663"/>
    </row>
    <row r="21" spans="1:3" s="661" customFormat="1" ht="20.25" customHeight="1">
      <c r="A21" s="663"/>
      <c r="B21" s="671" t="s">
        <v>275</v>
      </c>
      <c r="C21" s="671" t="s">
        <v>324</v>
      </c>
    </row>
    <row r="22" spans="1:3" s="661" customFormat="1" ht="20.25" customHeight="1">
      <c r="A22" s="663"/>
      <c r="B22" s="671">
        <v>1</v>
      </c>
      <c r="C22" s="673" t="s">
        <v>297</v>
      </c>
    </row>
    <row r="23" spans="1:3" s="661" customFormat="1" ht="20.25" customHeight="1">
      <c r="A23" s="663"/>
      <c r="B23" s="671">
        <v>2</v>
      </c>
      <c r="C23" s="673" t="s">
        <v>128</v>
      </c>
    </row>
    <row r="24" spans="1:3" s="661" customFormat="1" ht="20.25" customHeight="1">
      <c r="A24" s="663"/>
      <c r="B24" s="671">
        <v>3</v>
      </c>
      <c r="C24" s="673" t="s">
        <v>29</v>
      </c>
    </row>
    <row r="25" spans="1:3" s="661" customFormat="1" ht="20.25" customHeight="1">
      <c r="A25" s="663"/>
      <c r="B25" s="663"/>
      <c r="C25" s="663"/>
    </row>
    <row r="26" spans="1:3" s="661" customFormat="1" ht="20.25" customHeight="1">
      <c r="A26" s="663" t="s">
        <v>196</v>
      </c>
      <c r="B26" s="663"/>
      <c r="C26" s="663"/>
    </row>
    <row r="27" spans="1:3" s="661" customFormat="1" ht="20.25" customHeight="1">
      <c r="A27" s="663" t="s">
        <v>320</v>
      </c>
      <c r="B27" s="663"/>
      <c r="C27" s="663"/>
    </row>
    <row r="28" spans="1:3" s="661" customFormat="1" ht="20.25" customHeight="1">
      <c r="A28" s="663"/>
      <c r="B28" s="663"/>
      <c r="C28" s="663"/>
    </row>
    <row r="29" spans="1:3" s="661" customFormat="1" ht="20.25" customHeight="1">
      <c r="A29" s="663"/>
      <c r="B29" s="671" t="s">
        <v>254</v>
      </c>
      <c r="C29" s="671" t="s">
        <v>253</v>
      </c>
    </row>
    <row r="30" spans="1:3" s="661" customFormat="1" ht="20.25" customHeight="1">
      <c r="A30" s="663"/>
      <c r="B30" s="671" t="s">
        <v>165</v>
      </c>
      <c r="C30" s="673" t="s">
        <v>78</v>
      </c>
    </row>
    <row r="31" spans="1:3" s="661" customFormat="1" ht="20.25" customHeight="1">
      <c r="A31" s="663"/>
      <c r="B31" s="671" t="s">
        <v>247</v>
      </c>
      <c r="C31" s="673" t="s">
        <v>248</v>
      </c>
    </row>
    <row r="32" spans="1:3" s="661" customFormat="1" ht="20.25" customHeight="1">
      <c r="A32" s="663"/>
      <c r="B32" s="671" t="s">
        <v>245</v>
      </c>
      <c r="C32" s="673" t="s">
        <v>246</v>
      </c>
    </row>
    <row r="33" spans="1:55" s="661" customFormat="1" ht="20.25" customHeight="1">
      <c r="A33" s="663"/>
      <c r="B33" s="671" t="s">
        <v>244</v>
      </c>
      <c r="C33" s="673" t="s">
        <v>74</v>
      </c>
    </row>
    <row r="34" spans="1:55" s="661" customFormat="1" ht="20.25" customHeight="1">
      <c r="A34" s="663"/>
      <c r="B34" s="663"/>
      <c r="C34" s="663"/>
    </row>
    <row r="35" spans="1:55" s="661" customFormat="1" ht="20.25" customHeight="1">
      <c r="A35" s="663"/>
      <c r="B35" s="672" t="s">
        <v>220</v>
      </c>
      <c r="C35" s="663"/>
    </row>
    <row r="36" spans="1:55" s="661" customFormat="1" ht="20.25" customHeight="1">
      <c r="B36" s="663" t="s">
        <v>44</v>
      </c>
      <c r="E36" s="672"/>
      <c r="F36" s="676"/>
      <c r="G36" s="676"/>
      <c r="H36" s="676"/>
      <c r="I36" s="676"/>
      <c r="J36" s="676"/>
      <c r="K36" s="676"/>
      <c r="L36" s="676"/>
      <c r="M36" s="676"/>
      <c r="N36" s="676"/>
      <c r="O36" s="676"/>
      <c r="P36" s="676"/>
      <c r="Q36" s="676"/>
      <c r="R36" s="676"/>
      <c r="S36" s="676"/>
      <c r="T36" s="676"/>
      <c r="U36" s="676"/>
      <c r="V36" s="676"/>
      <c r="W36" s="676"/>
      <c r="X36" s="676"/>
      <c r="Y36" s="676"/>
      <c r="Z36" s="676"/>
      <c r="AA36" s="676"/>
      <c r="AB36" s="676"/>
      <c r="AC36" s="676"/>
      <c r="AD36" s="676"/>
      <c r="AE36" s="676"/>
      <c r="AF36" s="676"/>
      <c r="AG36" s="676"/>
      <c r="AH36" s="676"/>
      <c r="AI36" s="676"/>
      <c r="AJ36" s="676"/>
      <c r="AK36" s="676"/>
      <c r="AL36" s="676"/>
      <c r="AM36" s="676"/>
      <c r="AN36" s="676"/>
      <c r="AO36" s="676"/>
      <c r="AP36" s="676"/>
      <c r="AQ36" s="676"/>
      <c r="AR36" s="676"/>
      <c r="AS36" s="676"/>
      <c r="AT36" s="676"/>
      <c r="AU36" s="676"/>
      <c r="AV36" s="676"/>
      <c r="AW36" s="676"/>
      <c r="AX36" s="676"/>
      <c r="AY36" s="676"/>
      <c r="AZ36" s="676"/>
      <c r="BA36" s="676"/>
      <c r="BB36" s="676"/>
      <c r="BC36" s="676"/>
    </row>
    <row r="37" spans="1:55" s="661" customFormat="1" ht="20.25" customHeight="1">
      <c r="B37" s="663" t="s">
        <v>319</v>
      </c>
      <c r="E37" s="663"/>
      <c r="F37" s="676"/>
      <c r="G37" s="676"/>
      <c r="H37" s="676"/>
      <c r="I37" s="676"/>
      <c r="J37" s="676"/>
      <c r="K37" s="676"/>
      <c r="L37" s="676"/>
      <c r="M37" s="676"/>
      <c r="N37" s="676"/>
      <c r="O37" s="676"/>
      <c r="P37" s="676"/>
      <c r="Q37" s="676"/>
      <c r="R37" s="676"/>
      <c r="S37" s="676"/>
      <c r="T37" s="676"/>
      <c r="U37" s="676"/>
      <c r="V37" s="676"/>
      <c r="W37" s="676"/>
      <c r="X37" s="676"/>
      <c r="Y37" s="676"/>
      <c r="Z37" s="676"/>
      <c r="AA37" s="676"/>
      <c r="AB37" s="676"/>
      <c r="AC37" s="676"/>
      <c r="AD37" s="676"/>
      <c r="AE37" s="676"/>
      <c r="AF37" s="676"/>
      <c r="AG37" s="676"/>
      <c r="AH37" s="676"/>
      <c r="AI37" s="676"/>
      <c r="AJ37" s="676"/>
      <c r="AK37" s="676"/>
      <c r="AL37" s="676"/>
      <c r="AM37" s="676"/>
      <c r="AN37" s="676"/>
      <c r="AO37" s="676"/>
      <c r="AP37" s="676"/>
      <c r="AQ37" s="676"/>
      <c r="AR37" s="676"/>
      <c r="AS37" s="676"/>
      <c r="AT37" s="676"/>
      <c r="AU37" s="676"/>
      <c r="AV37" s="676"/>
      <c r="AW37" s="676"/>
      <c r="AX37" s="676"/>
      <c r="AY37" s="676"/>
      <c r="AZ37" s="676"/>
      <c r="BA37" s="676"/>
      <c r="BB37" s="676"/>
      <c r="BC37" s="676"/>
    </row>
    <row r="38" spans="1:55" s="661" customFormat="1" ht="20.25" customHeight="1">
      <c r="E38" s="663"/>
    </row>
    <row r="39" spans="1:55" s="661" customFormat="1" ht="20.25" customHeight="1">
      <c r="A39" s="663"/>
      <c r="B39" s="663"/>
      <c r="C39" s="663"/>
      <c r="D39" s="672"/>
      <c r="E39" s="677"/>
      <c r="F39" s="677"/>
      <c r="G39" s="677"/>
      <c r="J39" s="677"/>
      <c r="K39" s="677"/>
      <c r="L39" s="677"/>
      <c r="R39" s="677"/>
      <c r="S39" s="677"/>
      <c r="T39" s="677"/>
      <c r="W39" s="677"/>
      <c r="X39" s="677"/>
      <c r="Y39" s="677"/>
    </row>
    <row r="40" spans="1:55" s="661" customFormat="1" ht="20.25" customHeight="1">
      <c r="A40" s="663" t="s">
        <v>318</v>
      </c>
      <c r="B40" s="663"/>
      <c r="C40" s="663"/>
    </row>
    <row r="41" spans="1:55" s="661" customFormat="1" ht="20.25" customHeight="1">
      <c r="A41" s="663" t="s">
        <v>316</v>
      </c>
      <c r="B41" s="663"/>
      <c r="C41" s="663"/>
    </row>
    <row r="42" spans="1:55" s="661" customFormat="1" ht="20.25" customHeight="1">
      <c r="A42" s="667" t="s">
        <v>315</v>
      </c>
      <c r="D42" s="674"/>
      <c r="E42" s="678"/>
      <c r="F42" s="677"/>
      <c r="G42" s="677"/>
      <c r="H42" s="677"/>
      <c r="I42" s="677"/>
      <c r="K42" s="677"/>
      <c r="M42" s="677"/>
      <c r="N42" s="677"/>
      <c r="O42" s="677"/>
      <c r="P42" s="677"/>
      <c r="Q42" s="677"/>
      <c r="S42" s="677"/>
      <c r="U42" s="677"/>
      <c r="V42" s="677"/>
      <c r="X42" s="677"/>
      <c r="Z42" s="677"/>
      <c r="AA42" s="677"/>
      <c r="AB42" s="677"/>
      <c r="AC42" s="677"/>
      <c r="AD42" s="677"/>
      <c r="AF42" s="672"/>
      <c r="AH42" s="677"/>
      <c r="AM42" s="677"/>
    </row>
    <row r="43" spans="1:55" s="661" customFormat="1" ht="20.25" customHeight="1">
      <c r="C43" s="667"/>
      <c r="D43" s="674"/>
      <c r="E43" s="678"/>
      <c r="F43" s="677"/>
      <c r="G43" s="677"/>
      <c r="H43" s="677"/>
      <c r="I43" s="677"/>
      <c r="K43" s="677"/>
      <c r="M43" s="677"/>
      <c r="N43" s="677"/>
      <c r="O43" s="677"/>
      <c r="P43" s="677"/>
      <c r="Q43" s="677"/>
      <c r="S43" s="677"/>
      <c r="U43" s="677"/>
      <c r="V43" s="677"/>
      <c r="X43" s="677"/>
      <c r="Z43" s="677"/>
      <c r="AA43" s="677"/>
      <c r="AB43" s="677"/>
      <c r="AC43" s="677"/>
      <c r="AD43" s="677"/>
      <c r="AF43" s="672"/>
      <c r="AH43" s="677"/>
      <c r="AM43" s="677"/>
    </row>
    <row r="44" spans="1:55" s="661" customFormat="1" ht="20.25" customHeight="1">
      <c r="A44" s="663" t="s">
        <v>314</v>
      </c>
      <c r="B44" s="663"/>
    </row>
    <row r="45" spans="1:55" s="661" customFormat="1" ht="20.25" customHeight="1"/>
    <row r="46" spans="1:55" s="661" customFormat="1" ht="20.25" customHeight="1">
      <c r="A46" s="663" t="s">
        <v>313</v>
      </c>
      <c r="B46" s="663"/>
      <c r="C46" s="663"/>
    </row>
    <row r="47" spans="1:55" s="661" customFormat="1" ht="20.25" customHeight="1">
      <c r="A47" s="663" t="s">
        <v>312</v>
      </c>
      <c r="B47" s="663"/>
      <c r="C47" s="663"/>
    </row>
    <row r="48" spans="1:55" s="661" customFormat="1" ht="20.25" customHeight="1"/>
    <row r="49" spans="1:55" s="661" customFormat="1" ht="20.25" customHeight="1">
      <c r="A49" s="663" t="s">
        <v>0</v>
      </c>
      <c r="B49" s="663"/>
      <c r="C49" s="663"/>
    </row>
    <row r="50" spans="1:55" s="661" customFormat="1" ht="20.25" customHeight="1">
      <c r="A50" s="663" t="s">
        <v>310</v>
      </c>
      <c r="B50" s="663"/>
      <c r="C50" s="663"/>
    </row>
    <row r="51" spans="1:55" s="661" customFormat="1" ht="20.25" customHeight="1">
      <c r="A51" s="663"/>
      <c r="B51" s="663"/>
      <c r="C51" s="663"/>
    </row>
    <row r="52" spans="1:55" s="661" customFormat="1" ht="20.25" customHeight="1">
      <c r="A52" s="663" t="s">
        <v>309</v>
      </c>
      <c r="B52" s="663"/>
      <c r="C52" s="663"/>
    </row>
    <row r="53" spans="1:55" s="661" customFormat="1" ht="20.25" customHeight="1">
      <c r="A53" s="663"/>
      <c r="B53" s="663"/>
      <c r="C53" s="663"/>
    </row>
    <row r="54" spans="1:55" s="661" customFormat="1" ht="20.25" customHeight="1">
      <c r="A54" s="661" t="s">
        <v>266</v>
      </c>
      <c r="D54" s="675"/>
      <c r="E54" s="675"/>
      <c r="F54" s="675"/>
      <c r="G54" s="675"/>
      <c r="H54" s="675"/>
      <c r="I54" s="675"/>
      <c r="J54" s="675"/>
      <c r="K54" s="675"/>
      <c r="L54" s="675"/>
      <c r="M54" s="675"/>
      <c r="N54" s="675"/>
      <c r="O54" s="675"/>
      <c r="P54" s="675"/>
      <c r="Q54" s="675"/>
      <c r="R54" s="675"/>
      <c r="S54" s="675"/>
      <c r="T54" s="675"/>
      <c r="U54" s="675"/>
      <c r="V54" s="675"/>
      <c r="W54" s="675"/>
      <c r="X54" s="675"/>
      <c r="Y54" s="675"/>
      <c r="Z54" s="675"/>
      <c r="AA54" s="675"/>
      <c r="AB54" s="675"/>
      <c r="AC54" s="675"/>
      <c r="AD54" s="675"/>
      <c r="AE54" s="675"/>
      <c r="AF54" s="675"/>
      <c r="AG54" s="675"/>
      <c r="AH54" s="675"/>
      <c r="AI54" s="675"/>
      <c r="AJ54" s="675"/>
      <c r="AK54" s="675"/>
      <c r="AL54" s="675"/>
      <c r="AM54" s="675"/>
      <c r="AN54" s="675"/>
      <c r="AO54" s="675"/>
      <c r="AP54" s="675"/>
      <c r="AQ54" s="675"/>
      <c r="AR54" s="675"/>
      <c r="AS54" s="675"/>
      <c r="AT54" s="675"/>
      <c r="AU54" s="675"/>
      <c r="AV54" s="675"/>
      <c r="AW54" s="675"/>
      <c r="AX54" s="675"/>
      <c r="AY54" s="675"/>
      <c r="AZ54" s="675"/>
      <c r="BA54" s="675"/>
      <c r="BB54" s="675"/>
      <c r="BC54" s="675"/>
    </row>
    <row r="55" spans="1:55" s="661" customFormat="1" ht="20.25" customHeight="1">
      <c r="A55" s="661" t="s">
        <v>308</v>
      </c>
      <c r="D55" s="675"/>
      <c r="E55" s="675"/>
      <c r="F55" s="675"/>
      <c r="G55" s="675"/>
      <c r="H55" s="675"/>
      <c r="I55" s="675"/>
      <c r="J55" s="675"/>
      <c r="K55" s="675"/>
      <c r="L55" s="675"/>
      <c r="M55" s="675"/>
      <c r="N55" s="675"/>
      <c r="O55" s="675"/>
      <c r="P55" s="675"/>
      <c r="Q55" s="675"/>
      <c r="R55" s="675"/>
      <c r="S55" s="675"/>
      <c r="T55" s="675"/>
      <c r="U55" s="675"/>
      <c r="V55" s="675"/>
      <c r="W55" s="675"/>
      <c r="X55" s="675"/>
      <c r="Y55" s="675"/>
      <c r="Z55" s="675"/>
      <c r="AA55" s="675"/>
      <c r="AB55" s="675"/>
      <c r="AC55" s="675"/>
      <c r="AD55" s="675"/>
      <c r="AE55" s="675"/>
      <c r="AF55" s="675"/>
      <c r="AG55" s="675"/>
      <c r="AH55" s="675"/>
      <c r="AI55" s="675"/>
      <c r="AJ55" s="675"/>
      <c r="AK55" s="675"/>
      <c r="AL55" s="675"/>
      <c r="AM55" s="675"/>
      <c r="AN55" s="675"/>
      <c r="AO55" s="675"/>
      <c r="AP55" s="675"/>
      <c r="AQ55" s="675"/>
      <c r="AR55" s="675"/>
      <c r="AS55" s="675"/>
      <c r="AT55" s="675"/>
      <c r="AU55" s="675"/>
      <c r="AV55" s="675"/>
      <c r="AW55" s="675"/>
      <c r="AX55" s="675"/>
      <c r="AY55" s="675"/>
      <c r="AZ55" s="675"/>
      <c r="BA55" s="675"/>
      <c r="BB55" s="675"/>
      <c r="BC55" s="675"/>
    </row>
    <row r="56" spans="1:55" s="661" customFormat="1" ht="20.25" customHeight="1">
      <c r="A56" s="661" t="s">
        <v>306</v>
      </c>
      <c r="D56" s="675"/>
      <c r="E56" s="675"/>
      <c r="F56" s="675"/>
      <c r="G56" s="675"/>
      <c r="H56" s="675"/>
      <c r="I56" s="675"/>
      <c r="J56" s="675"/>
      <c r="K56" s="675"/>
      <c r="L56" s="675"/>
      <c r="M56" s="675"/>
      <c r="N56" s="675"/>
      <c r="O56" s="675"/>
      <c r="P56" s="675"/>
      <c r="Q56" s="675"/>
      <c r="R56" s="675"/>
      <c r="S56" s="675"/>
      <c r="T56" s="675"/>
      <c r="U56" s="675"/>
      <c r="V56" s="675"/>
      <c r="W56" s="675"/>
      <c r="X56" s="675"/>
      <c r="Y56" s="675"/>
      <c r="Z56" s="675"/>
      <c r="AA56" s="675"/>
      <c r="AB56" s="675"/>
      <c r="AC56" s="675"/>
      <c r="AD56" s="675"/>
      <c r="AE56" s="675"/>
      <c r="AF56" s="675"/>
      <c r="AG56" s="675"/>
      <c r="AH56" s="675"/>
      <c r="AI56" s="675"/>
      <c r="AJ56" s="675"/>
      <c r="AK56" s="675"/>
      <c r="AL56" s="675"/>
      <c r="AM56" s="675"/>
      <c r="AN56" s="675"/>
      <c r="AO56" s="675"/>
      <c r="AP56" s="675"/>
      <c r="AQ56" s="675"/>
      <c r="AR56" s="675"/>
      <c r="AS56" s="675"/>
      <c r="AT56" s="675"/>
      <c r="AU56" s="675"/>
      <c r="AV56" s="675"/>
      <c r="AW56" s="675"/>
      <c r="AX56" s="675"/>
      <c r="AY56" s="675"/>
      <c r="AZ56" s="675"/>
      <c r="BA56" s="675"/>
      <c r="BB56" s="675"/>
      <c r="BC56" s="675"/>
    </row>
    <row r="57" spans="1:55" s="661" customFormat="1" ht="20.25" customHeight="1">
      <c r="A57" s="663"/>
      <c r="B57" s="663"/>
      <c r="C57" s="663"/>
      <c r="D57" s="676"/>
      <c r="E57" s="676"/>
      <c r="F57" s="676"/>
      <c r="G57" s="676"/>
      <c r="H57" s="676"/>
      <c r="I57" s="676"/>
      <c r="J57" s="676"/>
      <c r="K57" s="676"/>
      <c r="L57" s="676"/>
      <c r="M57" s="676"/>
      <c r="N57" s="676"/>
      <c r="O57" s="676"/>
      <c r="P57" s="676"/>
      <c r="Q57" s="676"/>
      <c r="R57" s="676"/>
      <c r="S57" s="676"/>
      <c r="T57" s="676"/>
      <c r="U57" s="676"/>
      <c r="V57" s="676"/>
      <c r="W57" s="676"/>
      <c r="X57" s="676"/>
      <c r="Y57" s="676"/>
      <c r="Z57" s="676"/>
      <c r="AA57" s="676"/>
      <c r="AB57" s="676"/>
      <c r="AC57" s="676"/>
      <c r="AD57" s="676"/>
      <c r="AE57" s="676"/>
      <c r="AF57" s="676"/>
      <c r="AG57" s="676"/>
      <c r="AH57" s="676"/>
      <c r="AI57" s="676"/>
      <c r="AJ57" s="676"/>
      <c r="AK57" s="676"/>
      <c r="AL57" s="676"/>
      <c r="AM57" s="676"/>
      <c r="AN57" s="676"/>
      <c r="AO57" s="676"/>
      <c r="AP57" s="676"/>
      <c r="AQ57" s="676"/>
      <c r="AR57" s="676"/>
      <c r="AS57" s="676"/>
      <c r="AT57" s="676"/>
      <c r="AU57" s="676"/>
      <c r="AV57" s="676"/>
      <c r="AW57" s="676"/>
      <c r="AX57" s="676"/>
      <c r="AY57" s="676"/>
      <c r="AZ57" s="676"/>
      <c r="BA57" s="676"/>
      <c r="BB57" s="676"/>
      <c r="BC57" s="676"/>
    </row>
    <row r="58" spans="1:55" s="661" customFormat="1" ht="20.25" customHeight="1">
      <c r="A58" s="661" t="s">
        <v>304</v>
      </c>
      <c r="C58" s="670"/>
      <c r="D58" s="672"/>
      <c r="E58" s="672"/>
    </row>
    <row r="59" spans="1:55" s="661" customFormat="1" ht="20.25" customHeight="1">
      <c r="A59" s="668" t="s">
        <v>303</v>
      </c>
      <c r="B59" s="670"/>
      <c r="C59" s="670"/>
      <c r="D59" s="663"/>
      <c r="E59" s="663"/>
    </row>
    <row r="60" spans="1:55" s="661" customFormat="1" ht="20.25" customHeight="1">
      <c r="A60" s="669" t="s">
        <v>159</v>
      </c>
      <c r="B60" s="670"/>
      <c r="C60" s="670"/>
      <c r="D60" s="663"/>
      <c r="E60" s="663"/>
    </row>
    <row r="61" spans="1:55" s="661" customFormat="1" ht="20.25" customHeight="1">
      <c r="A61" s="668" t="s">
        <v>258</v>
      </c>
      <c r="B61" s="670"/>
      <c r="C61" s="670"/>
      <c r="D61" s="663"/>
      <c r="E61" s="663"/>
    </row>
    <row r="62" spans="1:55" s="661" customFormat="1" ht="20.25" customHeight="1">
      <c r="A62" s="669" t="s">
        <v>30</v>
      </c>
      <c r="B62" s="670"/>
      <c r="C62" s="670"/>
      <c r="D62" s="663"/>
      <c r="E62" s="663"/>
    </row>
    <row r="63" spans="1:55" s="661" customFormat="1" ht="20.25" customHeight="1">
      <c r="A63" s="668" t="s">
        <v>302</v>
      </c>
      <c r="B63" s="670"/>
      <c r="C63" s="670"/>
      <c r="D63" s="663"/>
      <c r="E63" s="663"/>
    </row>
    <row r="64" spans="1:55" s="661" customFormat="1" ht="20.25" customHeight="1">
      <c r="A64" s="668" t="s">
        <v>301</v>
      </c>
      <c r="B64" s="670"/>
      <c r="C64" s="670"/>
      <c r="D64" s="663"/>
      <c r="E64" s="663"/>
    </row>
    <row r="65" spans="1:5" s="661" customFormat="1" ht="20.25" customHeight="1">
      <c r="A65" s="668" t="s">
        <v>300</v>
      </c>
      <c r="B65" s="670"/>
      <c r="C65" s="670"/>
      <c r="D65" s="663"/>
      <c r="E65" s="663"/>
    </row>
    <row r="66" spans="1:5" s="661" customFormat="1" ht="20.25" customHeight="1">
      <c r="A66" s="670"/>
      <c r="B66" s="670"/>
      <c r="C66" s="670"/>
      <c r="D66" s="663"/>
      <c r="E66" s="663"/>
    </row>
    <row r="67" spans="1:5" s="661" customFormat="1" ht="20.25" customHeight="1">
      <c r="A67" s="670"/>
      <c r="B67" s="670"/>
      <c r="C67" s="670"/>
      <c r="D67" s="663"/>
      <c r="E67" s="663"/>
    </row>
    <row r="68" spans="1:5" s="661" customFormat="1" ht="20.25" customHeight="1">
      <c r="A68" s="670"/>
      <c r="B68" s="670"/>
      <c r="C68" s="670"/>
      <c r="D68" s="663"/>
      <c r="E68" s="663"/>
    </row>
    <row r="69" spans="1:5" s="661" customFormat="1" ht="20.25" customHeight="1">
      <c r="A69" s="670"/>
      <c r="B69" s="670"/>
      <c r="C69" s="670"/>
      <c r="D69" s="663"/>
      <c r="E69" s="663"/>
    </row>
    <row r="70" spans="1:5" ht="20.25" customHeight="1"/>
    <row r="71" spans="1:5" ht="20.25" customHeight="1"/>
  </sheetData>
  <sheetProtection algorithmName="SHA-512" hashValue="4TAncj0vnVjrkPRDXKnonY3cBc4cmgnhs4MCUyOl4DNppzem+QCT+Ub4dxIiiF2Xmz6Oo9NLZgDvwWvhHv64Hg==" saltValue="kb8jOnaYL/s6A+s64g0TlQ==" spinCount="100000" sheet="1" selectLockedCells="1" selectUnlockedCells="1"/>
  <mergeCells count="1">
    <mergeCell ref="E4:J5"/>
  </mergeCells>
  <phoneticPr fontId="21"/>
  <printOptions horizontalCentered="1"/>
  <pageMargins left="0.70866141732283472" right="0.70866141732283472" top="0.74803149606299213" bottom="0.15748031496062992" header="0.31496062992125984" footer="0.31496062992125984"/>
  <pageSetup paperSize="9" scale="46" fitToWidth="1" fitToHeight="1" orientation="portrait" usePrinterDefaults="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B1:K45"/>
  <sheetViews>
    <sheetView workbookViewId="0"/>
  </sheetViews>
  <sheetFormatPr defaultColWidth="10" defaultRowHeight="18.75"/>
  <cols>
    <col min="1" max="1" width="2.25" style="679" customWidth="1"/>
    <col min="2" max="2" width="9.5" style="679" customWidth="1"/>
    <col min="3" max="11" width="45.125" style="679" customWidth="1"/>
    <col min="12" max="16384" width="10" style="679"/>
  </cols>
  <sheetData>
    <row r="1" spans="2:11">
      <c r="B1" s="679" t="s">
        <v>360</v>
      </c>
    </row>
    <row r="3" spans="2:11">
      <c r="B3" s="680" t="s">
        <v>275</v>
      </c>
      <c r="C3" s="680" t="s">
        <v>260</v>
      </c>
    </row>
    <row r="4" spans="2:11">
      <c r="B4" s="680">
        <v>1</v>
      </c>
      <c r="C4" s="684" t="s">
        <v>52</v>
      </c>
    </row>
    <row r="5" spans="2:11">
      <c r="B5" s="680">
        <v>2</v>
      </c>
      <c r="C5" s="684" t="s">
        <v>358</v>
      </c>
    </row>
    <row r="6" spans="2:11">
      <c r="B6" s="680">
        <v>3</v>
      </c>
      <c r="C6" s="684"/>
    </row>
    <row r="7" spans="2:11">
      <c r="B7" s="680">
        <v>4</v>
      </c>
      <c r="C7" s="684"/>
    </row>
    <row r="8" spans="2:11">
      <c r="B8" s="680">
        <v>5</v>
      </c>
      <c r="C8" s="684"/>
    </row>
    <row r="9" spans="2:11">
      <c r="B9" s="680">
        <v>6</v>
      </c>
      <c r="C9" s="684"/>
    </row>
    <row r="10" spans="2:11">
      <c r="B10" s="680">
        <v>7</v>
      </c>
      <c r="C10" s="684"/>
    </row>
    <row r="11" spans="2:11">
      <c r="B11" s="680">
        <v>8</v>
      </c>
      <c r="C11" s="684"/>
    </row>
    <row r="13" spans="2:11">
      <c r="B13" s="679" t="s">
        <v>356</v>
      </c>
    </row>
    <row r="14" spans="2:11" ht="19.5"/>
    <row r="15" spans="2:11" ht="19.5">
      <c r="B15" s="681" t="s">
        <v>324</v>
      </c>
      <c r="C15" s="685" t="s">
        <v>297</v>
      </c>
      <c r="D15" s="689" t="s">
        <v>128</v>
      </c>
      <c r="E15" s="693" t="s">
        <v>29</v>
      </c>
      <c r="F15" s="694" t="s">
        <v>353</v>
      </c>
      <c r="G15" s="694" t="s">
        <v>353</v>
      </c>
      <c r="H15" s="694" t="s">
        <v>353</v>
      </c>
      <c r="I15" s="694" t="s">
        <v>353</v>
      </c>
      <c r="J15" s="694" t="s">
        <v>353</v>
      </c>
      <c r="K15" s="697" t="s">
        <v>353</v>
      </c>
    </row>
    <row r="16" spans="2:11">
      <c r="B16" s="682" t="s">
        <v>76</v>
      </c>
      <c r="C16" s="686" t="s">
        <v>294</v>
      </c>
      <c r="D16" s="690" t="s">
        <v>294</v>
      </c>
      <c r="E16" s="690" t="s">
        <v>354</v>
      </c>
      <c r="F16" s="690"/>
      <c r="G16" s="690"/>
      <c r="H16" s="690"/>
      <c r="I16" s="695"/>
      <c r="J16" s="695"/>
      <c r="K16" s="698"/>
    </row>
    <row r="17" spans="2:11">
      <c r="B17" s="682"/>
      <c r="C17" s="687" t="s">
        <v>353</v>
      </c>
      <c r="D17" s="690" t="s">
        <v>128</v>
      </c>
      <c r="E17" s="690" t="s">
        <v>128</v>
      </c>
      <c r="F17" s="690"/>
      <c r="G17" s="690"/>
      <c r="H17" s="690"/>
      <c r="I17" s="696"/>
      <c r="J17" s="696"/>
      <c r="K17" s="699"/>
    </row>
    <row r="18" spans="2:11">
      <c r="B18" s="682"/>
      <c r="C18" s="687" t="s">
        <v>353</v>
      </c>
      <c r="D18" s="690" t="s">
        <v>353</v>
      </c>
      <c r="E18" s="690" t="s">
        <v>176</v>
      </c>
      <c r="F18" s="690"/>
      <c r="G18" s="690"/>
      <c r="H18" s="690"/>
      <c r="I18" s="696"/>
      <c r="J18" s="696"/>
      <c r="K18" s="699"/>
    </row>
    <row r="19" spans="2:11">
      <c r="B19" s="682"/>
      <c r="C19" s="687" t="s">
        <v>353</v>
      </c>
      <c r="D19" s="690" t="s">
        <v>353</v>
      </c>
      <c r="E19" s="690" t="s">
        <v>146</v>
      </c>
      <c r="F19" s="690"/>
      <c r="G19" s="690"/>
      <c r="H19" s="690"/>
      <c r="I19" s="696"/>
      <c r="J19" s="696"/>
      <c r="K19" s="699"/>
    </row>
    <row r="20" spans="2:11">
      <c r="B20" s="682"/>
      <c r="C20" s="687" t="s">
        <v>353</v>
      </c>
      <c r="D20" s="690" t="s">
        <v>353</v>
      </c>
      <c r="E20" s="690" t="s">
        <v>305</v>
      </c>
      <c r="F20" s="690"/>
      <c r="G20" s="690"/>
      <c r="H20" s="690"/>
      <c r="I20" s="696"/>
      <c r="J20" s="696"/>
      <c r="K20" s="699"/>
    </row>
    <row r="21" spans="2:11">
      <c r="B21" s="682"/>
      <c r="C21" s="687" t="s">
        <v>353</v>
      </c>
      <c r="D21" s="690" t="s">
        <v>353</v>
      </c>
      <c r="E21" s="690" t="s">
        <v>353</v>
      </c>
      <c r="F21" s="690"/>
      <c r="G21" s="690"/>
      <c r="H21" s="690"/>
      <c r="I21" s="696"/>
      <c r="J21" s="696"/>
      <c r="K21" s="699"/>
    </row>
    <row r="22" spans="2:11">
      <c r="B22" s="682"/>
      <c r="C22" s="687" t="s">
        <v>353</v>
      </c>
      <c r="D22" s="690" t="s">
        <v>353</v>
      </c>
      <c r="E22" s="690" t="s">
        <v>353</v>
      </c>
      <c r="F22" s="690"/>
      <c r="G22" s="690"/>
      <c r="H22" s="690"/>
      <c r="I22" s="696"/>
      <c r="J22" s="696"/>
      <c r="K22" s="699"/>
    </row>
    <row r="23" spans="2:11">
      <c r="B23" s="682"/>
      <c r="C23" s="687" t="s">
        <v>353</v>
      </c>
      <c r="D23" s="690" t="s">
        <v>353</v>
      </c>
      <c r="E23" s="690" t="s">
        <v>353</v>
      </c>
      <c r="F23" s="690"/>
      <c r="G23" s="690"/>
      <c r="H23" s="690"/>
      <c r="I23" s="696"/>
      <c r="J23" s="696"/>
      <c r="K23" s="699"/>
    </row>
    <row r="24" spans="2:11">
      <c r="B24" s="682"/>
      <c r="C24" s="687" t="s">
        <v>353</v>
      </c>
      <c r="D24" s="690" t="s">
        <v>353</v>
      </c>
      <c r="E24" s="690" t="s">
        <v>353</v>
      </c>
      <c r="F24" s="690"/>
      <c r="G24" s="690"/>
      <c r="H24" s="690"/>
      <c r="I24" s="696"/>
      <c r="J24" s="696"/>
      <c r="K24" s="699"/>
    </row>
    <row r="25" spans="2:11">
      <c r="B25" s="682"/>
      <c r="C25" s="687" t="s">
        <v>353</v>
      </c>
      <c r="D25" s="691" t="s">
        <v>353</v>
      </c>
      <c r="E25" s="691" t="s">
        <v>353</v>
      </c>
      <c r="F25" s="691"/>
      <c r="G25" s="691"/>
      <c r="H25" s="691"/>
      <c r="I25" s="696"/>
      <c r="J25" s="696"/>
      <c r="K25" s="699"/>
    </row>
    <row r="26" spans="2:11">
      <c r="B26" s="682"/>
      <c r="C26" s="687" t="s">
        <v>353</v>
      </c>
      <c r="D26" s="691" t="s">
        <v>353</v>
      </c>
      <c r="E26" s="691" t="s">
        <v>353</v>
      </c>
      <c r="F26" s="691"/>
      <c r="G26" s="691"/>
      <c r="H26" s="691"/>
      <c r="I26" s="696"/>
      <c r="J26" s="696"/>
      <c r="K26" s="699"/>
    </row>
    <row r="27" spans="2:11">
      <c r="B27" s="682"/>
      <c r="C27" s="687" t="s">
        <v>353</v>
      </c>
      <c r="D27" s="691" t="s">
        <v>353</v>
      </c>
      <c r="E27" s="691" t="s">
        <v>353</v>
      </c>
      <c r="F27" s="691"/>
      <c r="G27" s="691"/>
      <c r="H27" s="691"/>
      <c r="I27" s="696"/>
      <c r="J27" s="696"/>
      <c r="K27" s="699"/>
    </row>
    <row r="28" spans="2:11" ht="19.5">
      <c r="B28" s="683"/>
      <c r="C28" s="688" t="s">
        <v>353</v>
      </c>
      <c r="D28" s="692" t="s">
        <v>353</v>
      </c>
      <c r="E28" s="692" t="s">
        <v>353</v>
      </c>
      <c r="F28" s="692"/>
      <c r="G28" s="692"/>
      <c r="H28" s="692"/>
      <c r="I28" s="692"/>
      <c r="J28" s="692"/>
      <c r="K28" s="700"/>
    </row>
    <row r="31" spans="2:11">
      <c r="C31" s="679" t="s">
        <v>243</v>
      </c>
    </row>
    <row r="32" spans="2:11">
      <c r="C32" s="679" t="s">
        <v>351</v>
      </c>
    </row>
    <row r="33" spans="3:3">
      <c r="C33" s="679" t="s">
        <v>350</v>
      </c>
    </row>
    <row r="34" spans="3:3">
      <c r="C34" s="679" t="s">
        <v>349</v>
      </c>
    </row>
    <row r="35" spans="3:3">
      <c r="C35" s="679" t="s">
        <v>348</v>
      </c>
    </row>
    <row r="36" spans="3:3">
      <c r="C36" s="679" t="s">
        <v>115</v>
      </c>
    </row>
    <row r="37" spans="3:3">
      <c r="C37" s="679" t="s">
        <v>347</v>
      </c>
    </row>
    <row r="38" spans="3:3">
      <c r="C38" s="679" t="s">
        <v>345</v>
      </c>
    </row>
    <row r="40" spans="3:3">
      <c r="C40" s="679" t="s">
        <v>344</v>
      </c>
    </row>
    <row r="41" spans="3:3">
      <c r="C41" s="679" t="s">
        <v>343</v>
      </c>
    </row>
    <row r="42" spans="3:3">
      <c r="C42" s="679" t="s">
        <v>341</v>
      </c>
    </row>
    <row r="43" spans="3:3">
      <c r="C43" s="679" t="s">
        <v>339</v>
      </c>
    </row>
    <row r="44" spans="3:3">
      <c r="C44" s="679" t="s">
        <v>338</v>
      </c>
    </row>
    <row r="45" spans="3:3">
      <c r="C45" s="679" t="s">
        <v>337</v>
      </c>
    </row>
  </sheetData>
  <sheetProtection algorithmName="SHA-512" hashValue="mlMYPFUZp13UOT9162qy68cmg5alB/c6wXEnkifP4lnzxfmkYi+gbRhefGI850Y46hhNIpWusmAu4IcsE3ld4Q==" saltValue="VpdQpPlMHsvWezCRtr67cA==" spinCount="100000" sheet="1" selectLockedCells="1" selectUnlockedCells="1"/>
  <mergeCells count="1">
    <mergeCell ref="B16:B28"/>
  </mergeCells>
  <phoneticPr fontId="21"/>
  <pageMargins left="0.70866141732283472" right="0.70866141732283472" top="0.74803149606299213" bottom="0.74803149606299213" header="0.31496062992125984" footer="0.31496062992125984"/>
  <pageSetup paperSize="9" scale="31"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G31"/>
  <sheetViews>
    <sheetView view="pageBreakPreview" zoomScaleSheetLayoutView="100" workbookViewId="0">
      <selection activeCell="A30" sqref="A30"/>
    </sheetView>
  </sheetViews>
  <sheetFormatPr defaultColWidth="9.375" defaultRowHeight="11.25"/>
  <cols>
    <col min="1" max="1" width="1.625" style="104" customWidth="1"/>
    <col min="2" max="2" width="16.25" style="104" customWidth="1"/>
    <col min="3" max="3" width="4.5" style="104" customWidth="1"/>
    <col min="4" max="4" width="2.625" style="105" customWidth="1"/>
    <col min="5" max="5" width="2.625" style="106" customWidth="1"/>
    <col min="6" max="6" width="42.375" style="104" customWidth="1"/>
    <col min="7" max="7" width="24" style="107" customWidth="1"/>
    <col min="8" max="16384" width="9.375" style="104"/>
  </cols>
  <sheetData>
    <row r="1" spans="1:7" ht="30" customHeight="1">
      <c r="A1" s="108" t="s">
        <v>464</v>
      </c>
      <c r="B1" s="114"/>
      <c r="C1" s="114"/>
      <c r="D1" s="114"/>
      <c r="E1" s="114"/>
      <c r="F1" s="114"/>
      <c r="G1" s="114"/>
    </row>
    <row r="2" spans="1:7" ht="30" customHeight="1">
      <c r="A2" s="108"/>
      <c r="B2" s="114"/>
      <c r="C2" s="114"/>
      <c r="D2" s="114"/>
      <c r="E2" s="114"/>
      <c r="F2" s="114"/>
      <c r="G2" s="114"/>
    </row>
    <row r="3" spans="1:7" ht="12" customHeight="1">
      <c r="A3" s="104" t="s">
        <v>379</v>
      </c>
    </row>
    <row r="4" spans="1:7" s="104" customFormat="1" ht="60" customHeight="1">
      <c r="A4" s="109" t="s">
        <v>378</v>
      </c>
      <c r="B4" s="115"/>
      <c r="C4" s="126" t="s">
        <v>357</v>
      </c>
      <c r="D4" s="109" t="s">
        <v>376</v>
      </c>
      <c r="E4" s="150"/>
      <c r="F4" s="115"/>
      <c r="G4" s="170" t="s">
        <v>86</v>
      </c>
    </row>
    <row r="5" spans="1:7" s="104" customFormat="1" ht="24" customHeight="1">
      <c r="A5" s="110" t="s">
        <v>340</v>
      </c>
      <c r="B5" s="116"/>
      <c r="C5" s="127" t="s">
        <v>27</v>
      </c>
      <c r="D5" s="142" t="s">
        <v>100</v>
      </c>
      <c r="E5" s="151" t="s">
        <v>10</v>
      </c>
      <c r="F5" s="161"/>
      <c r="G5" s="171" t="s">
        <v>67</v>
      </c>
    </row>
    <row r="6" spans="1:7" s="104" customFormat="1" ht="24" customHeight="1">
      <c r="A6" s="111"/>
      <c r="B6" s="117"/>
      <c r="C6" s="128" t="s">
        <v>27</v>
      </c>
      <c r="D6" s="142" t="s">
        <v>100</v>
      </c>
      <c r="E6" s="152" t="s">
        <v>307</v>
      </c>
      <c r="F6" s="162"/>
      <c r="G6" s="172" t="s">
        <v>5</v>
      </c>
    </row>
    <row r="7" spans="1:7" s="104" customFormat="1" ht="18" customHeight="1">
      <c r="A7" s="111"/>
      <c r="B7" s="117"/>
      <c r="C7" s="127" t="s">
        <v>27</v>
      </c>
      <c r="D7" s="142" t="s">
        <v>100</v>
      </c>
      <c r="E7" s="106" t="s">
        <v>465</v>
      </c>
      <c r="F7" s="162"/>
      <c r="G7" s="172"/>
    </row>
    <row r="8" spans="1:7" s="104" customFormat="1" ht="18" customHeight="1">
      <c r="A8" s="111"/>
      <c r="B8" s="117"/>
      <c r="C8" s="129" t="s">
        <v>27</v>
      </c>
      <c r="D8" s="143" t="s">
        <v>100</v>
      </c>
      <c r="E8" s="106" t="s">
        <v>375</v>
      </c>
      <c r="G8" s="173" t="s">
        <v>432</v>
      </c>
    </row>
    <row r="9" spans="1:7" s="104" customFormat="1" ht="12" customHeight="1">
      <c r="A9" s="111"/>
      <c r="B9" s="117"/>
      <c r="C9" s="130"/>
      <c r="D9" s="143"/>
      <c r="E9" s="153" t="s">
        <v>374</v>
      </c>
      <c r="F9" s="163" t="s">
        <v>373</v>
      </c>
      <c r="G9" s="174"/>
    </row>
    <row r="10" spans="1:7" s="104" customFormat="1" ht="12" customHeight="1">
      <c r="A10" s="111"/>
      <c r="B10" s="117"/>
      <c r="C10" s="130"/>
      <c r="D10" s="143"/>
      <c r="E10" s="106"/>
      <c r="G10" s="174"/>
    </row>
    <row r="11" spans="1:7" s="104" customFormat="1" ht="12" customHeight="1">
      <c r="A11" s="111"/>
      <c r="B11" s="117"/>
      <c r="C11" s="131"/>
      <c r="D11" s="143"/>
      <c r="E11" s="106"/>
      <c r="G11" s="175"/>
    </row>
    <row r="12" spans="1:7" ht="18" customHeight="1">
      <c r="A12" s="112"/>
      <c r="B12" s="118" t="s">
        <v>317</v>
      </c>
      <c r="C12" s="132"/>
      <c r="D12" s="144"/>
      <c r="E12" s="154"/>
      <c r="F12" s="164"/>
      <c r="G12" s="172"/>
    </row>
    <row r="13" spans="1:7" ht="69.75" customHeight="1">
      <c r="A13" s="112"/>
      <c r="B13" s="119" t="s">
        <v>435</v>
      </c>
      <c r="C13" s="133" t="s">
        <v>27</v>
      </c>
      <c r="D13" s="142" t="s">
        <v>100</v>
      </c>
      <c r="E13" s="155" t="s">
        <v>466</v>
      </c>
      <c r="F13" s="165"/>
      <c r="G13" s="172"/>
    </row>
    <row r="14" spans="1:7" ht="36" customHeight="1">
      <c r="A14" s="112"/>
      <c r="B14" s="120"/>
      <c r="C14" s="133" t="s">
        <v>27</v>
      </c>
      <c r="D14" s="145" t="s">
        <v>100</v>
      </c>
      <c r="E14" s="156" t="s">
        <v>437</v>
      </c>
      <c r="F14" s="166"/>
      <c r="G14" s="176" t="s">
        <v>355</v>
      </c>
    </row>
    <row r="15" spans="1:7" ht="48" customHeight="1">
      <c r="A15" s="112"/>
      <c r="B15" s="120"/>
      <c r="C15" s="133" t="s">
        <v>27</v>
      </c>
      <c r="D15" s="145" t="s">
        <v>100</v>
      </c>
      <c r="E15" s="156" t="s">
        <v>371</v>
      </c>
      <c r="F15" s="166"/>
      <c r="G15" s="176" t="s">
        <v>370</v>
      </c>
    </row>
    <row r="16" spans="1:7" ht="24" customHeight="1">
      <c r="A16" s="112"/>
      <c r="B16" s="120"/>
      <c r="C16" s="133" t="s">
        <v>27</v>
      </c>
      <c r="D16" s="145" t="s">
        <v>100</v>
      </c>
      <c r="E16" s="156" t="s">
        <v>111</v>
      </c>
      <c r="F16" s="166"/>
      <c r="G16" s="176" t="s">
        <v>164</v>
      </c>
    </row>
    <row r="17" spans="1:7" ht="54" customHeight="1">
      <c r="A17" s="112"/>
      <c r="B17" s="120"/>
      <c r="C17" s="133" t="s">
        <v>27</v>
      </c>
      <c r="D17" s="145" t="s">
        <v>100</v>
      </c>
      <c r="E17" s="156" t="s">
        <v>369</v>
      </c>
      <c r="F17" s="166"/>
      <c r="G17" s="176" t="s">
        <v>478</v>
      </c>
    </row>
    <row r="18" spans="1:7" ht="55.5" customHeight="1">
      <c r="A18" s="112"/>
      <c r="B18" s="120"/>
      <c r="C18" s="134" t="s">
        <v>27</v>
      </c>
      <c r="D18" s="145" t="s">
        <v>100</v>
      </c>
      <c r="E18" s="156" t="s">
        <v>438</v>
      </c>
      <c r="F18" s="166"/>
      <c r="G18" s="176" t="s">
        <v>367</v>
      </c>
    </row>
    <row r="19" spans="1:7" ht="96.75" customHeight="1">
      <c r="A19" s="112"/>
      <c r="B19" s="120"/>
      <c r="C19" s="134" t="s">
        <v>27</v>
      </c>
      <c r="D19" s="145" t="s">
        <v>100</v>
      </c>
      <c r="E19" s="155" t="s">
        <v>364</v>
      </c>
      <c r="F19" s="165"/>
      <c r="G19" s="177" t="s">
        <v>174</v>
      </c>
    </row>
    <row r="20" spans="1:7" ht="36" customHeight="1">
      <c r="A20" s="112"/>
      <c r="B20" s="120"/>
      <c r="C20" s="134" t="s">
        <v>27</v>
      </c>
      <c r="D20" s="145" t="s">
        <v>100</v>
      </c>
      <c r="E20" s="156" t="s">
        <v>431</v>
      </c>
      <c r="F20" s="166"/>
      <c r="G20" s="172" t="s">
        <v>363</v>
      </c>
    </row>
    <row r="21" spans="1:7" ht="36" customHeight="1">
      <c r="A21" s="112"/>
      <c r="B21" s="119" t="s">
        <v>362</v>
      </c>
      <c r="C21" s="135" t="s">
        <v>27</v>
      </c>
      <c r="D21" s="142" t="s">
        <v>100</v>
      </c>
      <c r="E21" s="155" t="s">
        <v>468</v>
      </c>
      <c r="F21" s="165"/>
      <c r="G21" s="172"/>
    </row>
    <row r="22" spans="1:7" ht="36" customHeight="1">
      <c r="A22" s="112"/>
      <c r="B22" s="120"/>
      <c r="C22" s="136"/>
      <c r="D22" s="142" t="s">
        <v>100</v>
      </c>
      <c r="E22" s="155" t="s">
        <v>156</v>
      </c>
      <c r="F22" s="165"/>
      <c r="G22" s="172" t="s">
        <v>434</v>
      </c>
    </row>
    <row r="23" spans="1:7" ht="36" customHeight="1">
      <c r="A23" s="112"/>
      <c r="B23" s="121"/>
      <c r="C23" s="137"/>
      <c r="D23" s="142" t="s">
        <v>100</v>
      </c>
      <c r="E23" s="155" t="s">
        <v>325</v>
      </c>
      <c r="F23" s="165"/>
      <c r="G23" s="178" t="s">
        <v>434</v>
      </c>
    </row>
    <row r="24" spans="1:7" ht="36" customHeight="1">
      <c r="A24" s="112"/>
      <c r="B24" s="122" t="s">
        <v>26</v>
      </c>
      <c r="C24" s="134" t="s">
        <v>27</v>
      </c>
      <c r="D24" s="142" t="s">
        <v>100</v>
      </c>
      <c r="E24" s="155" t="s">
        <v>468</v>
      </c>
      <c r="F24" s="165"/>
      <c r="G24" s="177"/>
    </row>
    <row r="25" spans="1:7" ht="40.5" customHeight="1">
      <c r="A25" s="112"/>
      <c r="B25" s="123" t="s">
        <v>430</v>
      </c>
      <c r="C25" s="138"/>
      <c r="D25" s="146"/>
      <c r="E25" s="157"/>
      <c r="F25" s="167"/>
      <c r="G25" s="177"/>
    </row>
    <row r="26" spans="1:7" ht="18" customHeight="1">
      <c r="A26" s="112"/>
      <c r="B26" s="119" t="s">
        <v>361</v>
      </c>
      <c r="C26" s="139"/>
      <c r="D26" s="147"/>
      <c r="E26" s="158"/>
      <c r="F26" s="168"/>
      <c r="G26" s="177"/>
    </row>
    <row r="27" spans="1:7" ht="18" customHeight="1">
      <c r="A27" s="112"/>
      <c r="B27" s="120"/>
      <c r="C27" s="140"/>
      <c r="D27" s="148"/>
      <c r="E27" s="159"/>
      <c r="F27" s="169"/>
      <c r="G27" s="178"/>
    </row>
    <row r="28" spans="1:7" ht="9" customHeight="1">
      <c r="A28" s="112"/>
      <c r="B28" s="120"/>
      <c r="C28" s="140"/>
      <c r="D28" s="148"/>
      <c r="E28" s="159"/>
      <c r="F28" s="169"/>
      <c r="G28" s="178"/>
    </row>
    <row r="29" spans="1:7" ht="30" customHeight="1">
      <c r="A29" s="113"/>
      <c r="B29" s="124" t="s">
        <v>178</v>
      </c>
      <c r="C29" s="141" t="s">
        <v>27</v>
      </c>
      <c r="D29" s="149" t="s">
        <v>100</v>
      </c>
      <c r="E29" s="160" t="s">
        <v>477</v>
      </c>
      <c r="F29" s="160"/>
      <c r="G29" s="179"/>
    </row>
    <row r="30" spans="1:7">
      <c r="B30" s="125"/>
    </row>
    <row r="31" spans="1:7">
      <c r="B31" s="125"/>
    </row>
  </sheetData>
  <mergeCells count="30">
    <mergeCell ref="A1:G1"/>
    <mergeCell ref="A4:B4"/>
    <mergeCell ref="D4:F4"/>
    <mergeCell ref="E5:F5"/>
    <mergeCell ref="E6:F6"/>
    <mergeCell ref="E7:F7"/>
    <mergeCell ref="D12:F12"/>
    <mergeCell ref="E13:F13"/>
    <mergeCell ref="E14:F14"/>
    <mergeCell ref="E15:F15"/>
    <mergeCell ref="E16:F16"/>
    <mergeCell ref="E17:F17"/>
    <mergeCell ref="E18:F18"/>
    <mergeCell ref="E19:F19"/>
    <mergeCell ref="E20:F20"/>
    <mergeCell ref="E21:F21"/>
    <mergeCell ref="E22:F22"/>
    <mergeCell ref="E23:F23"/>
    <mergeCell ref="E24:F24"/>
    <mergeCell ref="D25:F25"/>
    <mergeCell ref="E29:F29"/>
    <mergeCell ref="C8:C11"/>
    <mergeCell ref="G8:G11"/>
    <mergeCell ref="B21:B23"/>
    <mergeCell ref="C21:C23"/>
    <mergeCell ref="B26:B28"/>
    <mergeCell ref="C26:C28"/>
    <mergeCell ref="D26:F28"/>
    <mergeCell ref="A5:B11"/>
    <mergeCell ref="B13:B20"/>
  </mergeCells>
  <phoneticPr fontId="21"/>
  <printOptions horizontalCentered="1"/>
  <pageMargins left="0.39370078740157483" right="0.39370078740157483" top="0.59055118110236227" bottom="0.39370078740157483" header="0.27559055118110237" footer="0.43307086614173229"/>
  <pageSetup paperSize="9" scale="84" fitToWidth="1" fitToHeight="1" orientation="portrait" usePrinterDefaults="1" r:id="rId1"/>
  <headerFooter alignWithMargins="0">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2:AF30"/>
  <sheetViews>
    <sheetView view="pageBreakPreview" zoomScaleNormal="70" zoomScaleSheetLayoutView="100" workbookViewId="0">
      <selection activeCell="A31" sqref="A31"/>
    </sheetView>
  </sheetViews>
  <sheetFormatPr defaultColWidth="9" defaultRowHeight="13.5"/>
  <cols>
    <col min="1" max="2" width="4.25" style="180" customWidth="1"/>
    <col min="3" max="3" width="25" style="181" customWidth="1"/>
    <col min="4" max="4" width="4.875" style="181" customWidth="1"/>
    <col min="5" max="5" width="41.625" style="181" customWidth="1"/>
    <col min="6" max="6" width="4.875" style="181" customWidth="1"/>
    <col min="7" max="7" width="19.625" style="181" customWidth="1"/>
    <col min="8" max="8" width="33.875" style="181" customWidth="1"/>
    <col min="9" max="14" width="4.875" style="181" customWidth="1"/>
    <col min="15" max="15" width="5.875" style="181" customWidth="1"/>
    <col min="16" max="18" width="4.875" style="181" customWidth="1"/>
    <col min="19" max="19" width="5.625" style="181" customWidth="1"/>
    <col min="20" max="23" width="4.875" style="181" customWidth="1"/>
    <col min="24" max="24" width="5" style="181" customWidth="1"/>
    <col min="25" max="32" width="4.875" style="181" customWidth="1"/>
    <col min="33" max="16384" width="9" style="181"/>
  </cols>
  <sheetData>
    <row r="2" spans="1:32" ht="20.25" customHeight="1">
      <c r="A2" s="182"/>
      <c r="B2" s="183"/>
    </row>
    <row r="3" spans="1:32" ht="20.25" customHeight="1">
      <c r="A3" s="183" t="s">
        <v>467</v>
      </c>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row>
    <row r="4" spans="1:32" ht="20.25" customHeight="1"/>
    <row r="5" spans="1:32" ht="30" customHeight="1">
      <c r="S5" s="184" t="s">
        <v>2</v>
      </c>
      <c r="T5" s="194"/>
      <c r="U5" s="194"/>
      <c r="V5" s="199"/>
      <c r="W5" s="184"/>
      <c r="X5" s="194"/>
      <c r="Y5" s="194"/>
      <c r="Z5" s="194"/>
      <c r="AA5" s="194"/>
      <c r="AB5" s="194"/>
      <c r="AC5" s="194"/>
      <c r="AD5" s="194"/>
      <c r="AE5" s="194"/>
      <c r="AF5" s="199"/>
    </row>
    <row r="6" spans="1:32" ht="20.25" customHeight="1"/>
    <row r="7" spans="1:32" ht="17.25" customHeight="1">
      <c r="A7" s="184" t="s">
        <v>3</v>
      </c>
      <c r="B7" s="194"/>
      <c r="C7" s="199"/>
      <c r="D7" s="184" t="s">
        <v>13</v>
      </c>
      <c r="E7" s="199"/>
      <c r="F7" s="184" t="s">
        <v>14</v>
      </c>
      <c r="G7" s="199"/>
      <c r="H7" s="184" t="s">
        <v>19</v>
      </c>
      <c r="I7" s="194"/>
      <c r="J7" s="194"/>
      <c r="K7" s="194"/>
      <c r="L7" s="194"/>
      <c r="M7" s="194"/>
      <c r="N7" s="194"/>
      <c r="O7" s="194"/>
      <c r="P7" s="194"/>
      <c r="Q7" s="194"/>
      <c r="R7" s="194"/>
      <c r="S7" s="194"/>
      <c r="T7" s="194"/>
      <c r="U7" s="194"/>
      <c r="V7" s="194"/>
      <c r="W7" s="194"/>
      <c r="X7" s="199"/>
      <c r="Y7" s="184" t="s">
        <v>9</v>
      </c>
      <c r="Z7" s="194"/>
      <c r="AA7" s="194"/>
      <c r="AB7" s="199"/>
      <c r="AC7" s="184" t="s">
        <v>4</v>
      </c>
      <c r="AD7" s="194"/>
      <c r="AE7" s="194"/>
      <c r="AF7" s="199"/>
    </row>
    <row r="8" spans="1:32" ht="18.75" customHeight="1">
      <c r="A8" s="185" t="s">
        <v>17</v>
      </c>
      <c r="B8" s="195"/>
      <c r="C8" s="196"/>
      <c r="D8" s="185"/>
      <c r="E8" s="196"/>
      <c r="F8" s="185"/>
      <c r="G8" s="196"/>
      <c r="H8" s="204" t="s">
        <v>23</v>
      </c>
      <c r="I8" s="229" t="s">
        <v>27</v>
      </c>
      <c r="J8" s="235" t="s">
        <v>28</v>
      </c>
      <c r="K8" s="244"/>
      <c r="L8" s="244"/>
      <c r="M8" s="229" t="s">
        <v>27</v>
      </c>
      <c r="N8" s="235" t="s">
        <v>31</v>
      </c>
      <c r="O8" s="244"/>
      <c r="P8" s="244"/>
      <c r="Q8" s="229" t="s">
        <v>27</v>
      </c>
      <c r="R8" s="235" t="s">
        <v>32</v>
      </c>
      <c r="S8" s="244"/>
      <c r="T8" s="244"/>
      <c r="U8" s="229" t="s">
        <v>27</v>
      </c>
      <c r="V8" s="235" t="s">
        <v>34</v>
      </c>
      <c r="W8" s="244"/>
      <c r="X8" s="209"/>
      <c r="Y8" s="262"/>
      <c r="Z8" s="266"/>
      <c r="AA8" s="266"/>
      <c r="AB8" s="269"/>
      <c r="AC8" s="262"/>
      <c r="AD8" s="266"/>
      <c r="AE8" s="266"/>
      <c r="AF8" s="269"/>
    </row>
    <row r="9" spans="1:32" ht="18.75" customHeight="1">
      <c r="A9" s="186"/>
      <c r="B9" s="180"/>
      <c r="C9" s="197"/>
      <c r="D9" s="186"/>
      <c r="E9" s="197"/>
      <c r="F9" s="186"/>
      <c r="G9" s="197"/>
      <c r="H9" s="202"/>
      <c r="I9" s="189" t="s">
        <v>27</v>
      </c>
      <c r="J9" s="236" t="s">
        <v>18</v>
      </c>
      <c r="K9" s="245"/>
      <c r="L9" s="245"/>
      <c r="M9" s="229" t="s">
        <v>27</v>
      </c>
      <c r="N9" s="236" t="s">
        <v>35</v>
      </c>
      <c r="O9" s="245"/>
      <c r="P9" s="245"/>
      <c r="Q9" s="229" t="s">
        <v>27</v>
      </c>
      <c r="R9" s="236" t="s">
        <v>11</v>
      </c>
      <c r="S9" s="245"/>
      <c r="T9" s="245"/>
      <c r="U9" s="229" t="s">
        <v>27</v>
      </c>
      <c r="V9" s="236" t="s">
        <v>21</v>
      </c>
      <c r="W9" s="245"/>
      <c r="X9" s="210"/>
      <c r="Y9" s="263"/>
      <c r="Z9" s="267"/>
      <c r="AA9" s="267"/>
      <c r="AB9" s="270"/>
      <c r="AC9" s="263"/>
      <c r="AD9" s="267"/>
      <c r="AE9" s="267"/>
      <c r="AF9" s="270"/>
    </row>
    <row r="10" spans="1:32" ht="18.75" customHeight="1">
      <c r="A10" s="187"/>
      <c r="B10" s="196"/>
      <c r="C10" s="200"/>
      <c r="D10" s="206"/>
      <c r="E10" s="209"/>
      <c r="F10" s="215"/>
      <c r="G10" s="218"/>
      <c r="H10" s="222" t="s">
        <v>218</v>
      </c>
      <c r="I10" s="230" t="s">
        <v>27</v>
      </c>
      <c r="J10" s="237" t="s">
        <v>41</v>
      </c>
      <c r="K10" s="237"/>
      <c r="L10" s="230" t="s">
        <v>27</v>
      </c>
      <c r="M10" s="237" t="s">
        <v>48</v>
      </c>
      <c r="N10" s="237"/>
      <c r="O10" s="237"/>
      <c r="P10" s="252"/>
      <c r="Q10" s="252"/>
      <c r="R10" s="252"/>
      <c r="S10" s="252"/>
      <c r="T10" s="252"/>
      <c r="U10" s="252"/>
      <c r="V10" s="252"/>
      <c r="W10" s="252"/>
      <c r="X10" s="256"/>
      <c r="Y10" s="191" t="s">
        <v>27</v>
      </c>
      <c r="Z10" s="235" t="s">
        <v>37</v>
      </c>
      <c r="AA10" s="235"/>
      <c r="AB10" s="271"/>
      <c r="AC10" s="262"/>
      <c r="AD10" s="266"/>
      <c r="AE10" s="266"/>
      <c r="AF10" s="269"/>
    </row>
    <row r="11" spans="1:32" ht="18.75" customHeight="1">
      <c r="A11" s="188"/>
      <c r="B11" s="197"/>
      <c r="C11" s="201"/>
      <c r="D11" s="207"/>
      <c r="E11" s="210"/>
      <c r="F11" s="216"/>
      <c r="G11" s="219"/>
      <c r="H11" s="223"/>
      <c r="I11" s="229"/>
      <c r="J11" s="181"/>
      <c r="K11" s="181"/>
      <c r="L11" s="229"/>
      <c r="M11" s="181"/>
      <c r="N11" s="181"/>
      <c r="O11" s="181"/>
      <c r="P11" s="253"/>
      <c r="Q11" s="253"/>
      <c r="R11" s="253"/>
      <c r="S11" s="253"/>
      <c r="T11" s="253"/>
      <c r="U11" s="253"/>
      <c r="V11" s="253"/>
      <c r="W11" s="253"/>
      <c r="X11" s="220"/>
      <c r="Y11" s="189" t="s">
        <v>27</v>
      </c>
      <c r="Z11" s="236" t="s">
        <v>38</v>
      </c>
      <c r="AA11" s="236"/>
      <c r="AB11" s="272"/>
      <c r="AC11" s="263"/>
      <c r="AD11" s="267"/>
      <c r="AE11" s="267"/>
      <c r="AF11" s="270"/>
    </row>
    <row r="12" spans="1:32" ht="21.75" customHeight="1">
      <c r="A12" s="188"/>
      <c r="B12" s="197"/>
      <c r="C12" s="201"/>
      <c r="D12" s="207"/>
      <c r="E12" s="210"/>
      <c r="F12" s="216"/>
      <c r="G12" s="219"/>
      <c r="H12" s="224"/>
      <c r="I12" s="231"/>
      <c r="J12" s="238"/>
      <c r="K12" s="238"/>
      <c r="L12" s="231"/>
      <c r="M12" s="238"/>
      <c r="N12" s="238"/>
      <c r="O12" s="238"/>
      <c r="P12" s="254"/>
      <c r="Q12" s="254"/>
      <c r="R12" s="254"/>
      <c r="S12" s="254"/>
      <c r="T12" s="254"/>
      <c r="U12" s="254"/>
      <c r="V12" s="254"/>
      <c r="W12" s="254"/>
      <c r="X12" s="257"/>
      <c r="Y12" s="189"/>
      <c r="Z12" s="236"/>
      <c r="AA12" s="236"/>
      <c r="AB12" s="272"/>
      <c r="AC12" s="263"/>
      <c r="AD12" s="267"/>
      <c r="AE12" s="267"/>
      <c r="AF12" s="270"/>
    </row>
    <row r="13" spans="1:32" ht="18.75" customHeight="1">
      <c r="A13" s="188"/>
      <c r="B13" s="197"/>
      <c r="C13" s="201"/>
      <c r="D13" s="207"/>
      <c r="E13" s="210"/>
      <c r="F13" s="216"/>
      <c r="G13" s="220"/>
      <c r="H13" s="225" t="s">
        <v>6</v>
      </c>
      <c r="I13" s="232" t="s">
        <v>27</v>
      </c>
      <c r="J13" s="239" t="s">
        <v>41</v>
      </c>
      <c r="K13" s="246"/>
      <c r="L13" s="232" t="s">
        <v>27</v>
      </c>
      <c r="M13" s="239" t="s">
        <v>48</v>
      </c>
      <c r="N13" s="246"/>
      <c r="O13" s="246"/>
      <c r="P13" s="246"/>
      <c r="Q13" s="246"/>
      <c r="R13" s="246"/>
      <c r="S13" s="246"/>
      <c r="T13" s="246"/>
      <c r="U13" s="246"/>
      <c r="V13" s="246"/>
      <c r="W13" s="246"/>
      <c r="X13" s="258"/>
      <c r="Y13" s="265"/>
      <c r="Z13" s="236"/>
      <c r="AA13" s="265"/>
      <c r="AB13" s="272"/>
      <c r="AC13" s="263"/>
      <c r="AD13" s="267"/>
      <c r="AE13" s="267"/>
      <c r="AF13" s="270"/>
    </row>
    <row r="14" spans="1:32" ht="18.75" customHeight="1">
      <c r="A14" s="186"/>
      <c r="C14" s="202"/>
      <c r="D14" s="207"/>
      <c r="E14" s="210"/>
      <c r="F14" s="216"/>
      <c r="G14" s="220"/>
      <c r="H14" s="226" t="s">
        <v>56</v>
      </c>
      <c r="I14" s="233" t="s">
        <v>27</v>
      </c>
      <c r="J14" s="240" t="s">
        <v>51</v>
      </c>
      <c r="K14" s="240"/>
      <c r="L14" s="240"/>
      <c r="M14" s="249" t="s">
        <v>27</v>
      </c>
      <c r="N14" s="240" t="s">
        <v>25</v>
      </c>
      <c r="O14" s="240"/>
      <c r="P14" s="240"/>
      <c r="Q14" s="255"/>
      <c r="R14" s="255"/>
      <c r="S14" s="255"/>
      <c r="T14" s="255"/>
      <c r="U14" s="255"/>
      <c r="V14" s="255"/>
      <c r="W14" s="255"/>
      <c r="X14" s="259"/>
      <c r="Y14" s="265"/>
      <c r="Z14" s="236"/>
      <c r="AA14" s="265"/>
      <c r="AB14" s="272"/>
      <c r="AC14" s="263"/>
      <c r="AD14" s="267"/>
      <c r="AE14" s="267"/>
      <c r="AF14" s="270"/>
    </row>
    <row r="15" spans="1:32" ht="18.75" customHeight="1">
      <c r="A15" s="189" t="s">
        <v>27</v>
      </c>
      <c r="B15" s="197">
        <v>43</v>
      </c>
      <c r="C15" s="201" t="s">
        <v>59</v>
      </c>
      <c r="D15" s="207"/>
      <c r="E15" s="210"/>
      <c r="F15" s="216"/>
      <c r="G15" s="220"/>
      <c r="H15" s="224"/>
      <c r="I15" s="233"/>
      <c r="J15" s="238"/>
      <c r="K15" s="238"/>
      <c r="L15" s="238"/>
      <c r="M15" s="250"/>
      <c r="N15" s="238"/>
      <c r="O15" s="238"/>
      <c r="P15" s="238"/>
      <c r="Q15" s="254"/>
      <c r="R15" s="254"/>
      <c r="S15" s="254"/>
      <c r="T15" s="254"/>
      <c r="U15" s="254"/>
      <c r="V15" s="254"/>
      <c r="W15" s="254"/>
      <c r="X15" s="257"/>
      <c r="Y15" s="264"/>
      <c r="Z15" s="265"/>
      <c r="AA15" s="265"/>
      <c r="AB15" s="272"/>
      <c r="AC15" s="263"/>
      <c r="AD15" s="267"/>
      <c r="AE15" s="267"/>
      <c r="AF15" s="270"/>
    </row>
    <row r="16" spans="1:32" ht="18.75" customHeight="1">
      <c r="A16" s="188"/>
      <c r="B16" s="197"/>
      <c r="C16" s="201"/>
      <c r="D16" s="207"/>
      <c r="E16" s="210"/>
      <c r="F16" s="216"/>
      <c r="G16" s="220"/>
      <c r="H16" s="226" t="s">
        <v>54</v>
      </c>
      <c r="I16" s="233" t="s">
        <v>27</v>
      </c>
      <c r="J16" s="241" t="s">
        <v>51</v>
      </c>
      <c r="K16" s="241"/>
      <c r="L16" s="241"/>
      <c r="M16" s="233" t="s">
        <v>27</v>
      </c>
      <c r="N16" s="241" t="s">
        <v>25</v>
      </c>
      <c r="O16" s="241"/>
      <c r="P16" s="241"/>
      <c r="Q16" s="255"/>
      <c r="R16" s="255"/>
      <c r="S16" s="255"/>
      <c r="T16" s="255"/>
      <c r="U16" s="255"/>
      <c r="V16" s="255"/>
      <c r="W16" s="255"/>
      <c r="X16" s="259"/>
      <c r="Y16" s="264"/>
      <c r="Z16" s="265"/>
      <c r="AA16" s="265"/>
      <c r="AB16" s="272"/>
      <c r="AC16" s="263"/>
      <c r="AD16" s="267"/>
      <c r="AE16" s="267"/>
      <c r="AF16" s="270"/>
    </row>
    <row r="17" spans="1:32" ht="18.75" customHeight="1">
      <c r="A17" s="188"/>
      <c r="B17" s="197"/>
      <c r="C17" s="201"/>
      <c r="D17" s="207"/>
      <c r="E17" s="210"/>
      <c r="F17" s="216"/>
      <c r="G17" s="220"/>
      <c r="H17" s="224"/>
      <c r="I17" s="233"/>
      <c r="J17" s="241"/>
      <c r="K17" s="241"/>
      <c r="L17" s="241"/>
      <c r="M17" s="233"/>
      <c r="N17" s="241"/>
      <c r="O17" s="241"/>
      <c r="P17" s="241"/>
      <c r="Q17" s="254"/>
      <c r="R17" s="254"/>
      <c r="S17" s="254"/>
      <c r="T17" s="254"/>
      <c r="U17" s="254"/>
      <c r="V17" s="254"/>
      <c r="W17" s="254"/>
      <c r="X17" s="257"/>
      <c r="Y17" s="264"/>
      <c r="Z17" s="265"/>
      <c r="AA17" s="265"/>
      <c r="AB17" s="272"/>
      <c r="AC17" s="263"/>
      <c r="AD17" s="267"/>
      <c r="AE17" s="267"/>
      <c r="AF17" s="270"/>
    </row>
    <row r="18" spans="1:32" ht="18.75" customHeight="1">
      <c r="A18" s="188"/>
      <c r="B18" s="197"/>
      <c r="C18" s="201"/>
      <c r="D18" s="207"/>
      <c r="E18" s="210"/>
      <c r="F18" s="216"/>
      <c r="G18" s="220"/>
      <c r="H18" s="225" t="s">
        <v>60</v>
      </c>
      <c r="I18" s="232" t="s">
        <v>27</v>
      </c>
      <c r="J18" s="239" t="s">
        <v>41</v>
      </c>
      <c r="K18" s="246"/>
      <c r="L18" s="232" t="s">
        <v>27</v>
      </c>
      <c r="M18" s="239" t="s">
        <v>48</v>
      </c>
      <c r="N18" s="246"/>
      <c r="O18" s="246"/>
      <c r="P18" s="246"/>
      <c r="Q18" s="246"/>
      <c r="R18" s="246"/>
      <c r="S18" s="246"/>
      <c r="T18" s="246"/>
      <c r="U18" s="246"/>
      <c r="V18" s="246"/>
      <c r="W18" s="246"/>
      <c r="X18" s="258"/>
      <c r="Y18" s="264"/>
      <c r="Z18" s="265"/>
      <c r="AA18" s="265"/>
      <c r="AB18" s="272"/>
      <c r="AC18" s="263"/>
      <c r="AD18" s="267"/>
      <c r="AE18" s="267"/>
      <c r="AF18" s="270"/>
    </row>
    <row r="19" spans="1:32" ht="18.75" customHeight="1">
      <c r="A19" s="188"/>
      <c r="B19" s="197"/>
      <c r="C19" s="201"/>
      <c r="D19" s="207"/>
      <c r="E19" s="210"/>
      <c r="F19" s="216"/>
      <c r="G19" s="220"/>
      <c r="H19" s="225" t="s">
        <v>62</v>
      </c>
      <c r="I19" s="232" t="s">
        <v>27</v>
      </c>
      <c r="J19" s="239" t="s">
        <v>41</v>
      </c>
      <c r="K19" s="239"/>
      <c r="L19" s="232" t="s">
        <v>27</v>
      </c>
      <c r="M19" s="239" t="s">
        <v>39</v>
      </c>
      <c r="N19" s="239"/>
      <c r="O19" s="232" t="s">
        <v>27</v>
      </c>
      <c r="P19" s="239" t="s">
        <v>43</v>
      </c>
      <c r="Q19" s="241"/>
      <c r="R19" s="232" t="s">
        <v>27</v>
      </c>
      <c r="S19" s="239" t="s">
        <v>46</v>
      </c>
      <c r="T19" s="246"/>
      <c r="U19" s="232" t="s">
        <v>27</v>
      </c>
      <c r="V19" s="239" t="s">
        <v>49</v>
      </c>
      <c r="W19" s="246"/>
      <c r="X19" s="258"/>
      <c r="Y19" s="264"/>
      <c r="Z19" s="265"/>
      <c r="AA19" s="265"/>
      <c r="AB19" s="272"/>
      <c r="AC19" s="263"/>
      <c r="AD19" s="267"/>
      <c r="AE19" s="267"/>
      <c r="AF19" s="270"/>
    </row>
    <row r="20" spans="1:32" ht="18.75" customHeight="1">
      <c r="A20" s="188"/>
      <c r="B20" s="197"/>
      <c r="C20" s="201"/>
      <c r="D20" s="207"/>
      <c r="E20" s="210"/>
      <c r="F20" s="216"/>
      <c r="G20" s="220"/>
      <c r="H20" s="227" t="s">
        <v>63</v>
      </c>
      <c r="I20" s="232" t="s">
        <v>27</v>
      </c>
      <c r="J20" s="239" t="s">
        <v>41</v>
      </c>
      <c r="K20" s="246"/>
      <c r="L20" s="232" t="s">
        <v>27</v>
      </c>
      <c r="M20" s="239" t="s">
        <v>48</v>
      </c>
      <c r="N20" s="246"/>
      <c r="O20" s="246"/>
      <c r="P20" s="246"/>
      <c r="Q20" s="246"/>
      <c r="R20" s="246"/>
      <c r="S20" s="246"/>
      <c r="T20" s="246"/>
      <c r="U20" s="246"/>
      <c r="V20" s="246"/>
      <c r="W20" s="246"/>
      <c r="X20" s="258"/>
      <c r="Y20" s="264"/>
      <c r="Z20" s="265"/>
      <c r="AA20" s="265"/>
      <c r="AB20" s="272"/>
      <c r="AC20" s="263"/>
      <c r="AD20" s="267"/>
      <c r="AE20" s="267"/>
      <c r="AF20" s="270"/>
    </row>
    <row r="21" spans="1:32" ht="18.75" customHeight="1">
      <c r="A21" s="188"/>
      <c r="B21" s="197"/>
      <c r="C21" s="201"/>
      <c r="D21" s="207"/>
      <c r="E21" s="210"/>
      <c r="F21" s="216"/>
      <c r="G21" s="220"/>
      <c r="H21" s="225" t="s">
        <v>64</v>
      </c>
      <c r="I21" s="232" t="s">
        <v>27</v>
      </c>
      <c r="J21" s="239" t="s">
        <v>41</v>
      </c>
      <c r="K21" s="246"/>
      <c r="L21" s="232" t="s">
        <v>27</v>
      </c>
      <c r="M21" s="239" t="s">
        <v>48</v>
      </c>
      <c r="N21" s="246"/>
      <c r="O21" s="246"/>
      <c r="P21" s="246"/>
      <c r="Q21" s="246"/>
      <c r="R21" s="246"/>
      <c r="S21" s="246"/>
      <c r="T21" s="246"/>
      <c r="U21" s="246"/>
      <c r="V21" s="246"/>
      <c r="W21" s="246"/>
      <c r="X21" s="258"/>
      <c r="Y21" s="264"/>
      <c r="Z21" s="268"/>
      <c r="AA21" s="268"/>
      <c r="AB21" s="272"/>
      <c r="AC21" s="263"/>
      <c r="AD21" s="267"/>
      <c r="AE21" s="267"/>
      <c r="AF21" s="270"/>
    </row>
    <row r="22" spans="1:32" ht="18.75" customHeight="1">
      <c r="A22" s="190"/>
      <c r="B22" s="198"/>
      <c r="C22" s="203"/>
      <c r="D22" s="208"/>
      <c r="E22" s="211"/>
      <c r="F22" s="217"/>
      <c r="G22" s="221"/>
      <c r="H22" s="228" t="s">
        <v>271</v>
      </c>
      <c r="I22" s="234" t="s">
        <v>27</v>
      </c>
      <c r="J22" s="242" t="s">
        <v>41</v>
      </c>
      <c r="K22" s="247"/>
      <c r="L22" s="234" t="s">
        <v>27</v>
      </c>
      <c r="M22" s="242" t="s">
        <v>48</v>
      </c>
      <c r="N22" s="247"/>
      <c r="O22" s="247"/>
      <c r="P22" s="247"/>
      <c r="Q22" s="247"/>
      <c r="R22" s="247"/>
      <c r="S22" s="247"/>
      <c r="T22" s="247"/>
      <c r="U22" s="247"/>
      <c r="V22" s="247"/>
      <c r="W22" s="247"/>
      <c r="X22" s="260"/>
      <c r="Y22" s="264"/>
      <c r="Z22" s="268"/>
      <c r="AA22" s="268"/>
      <c r="AB22" s="272"/>
      <c r="AC22" s="263"/>
      <c r="AD22" s="267"/>
      <c r="AE22" s="267"/>
      <c r="AF22" s="270"/>
    </row>
    <row r="23" spans="1:32" ht="18.75" customHeight="1">
      <c r="A23" s="191" t="s">
        <v>27</v>
      </c>
      <c r="B23" s="196">
        <v>46</v>
      </c>
      <c r="C23" s="204" t="s">
        <v>358</v>
      </c>
      <c r="D23" s="191" t="s">
        <v>27</v>
      </c>
      <c r="E23" s="212" t="s">
        <v>470</v>
      </c>
      <c r="F23" s="206"/>
      <c r="G23" s="212"/>
      <c r="H23" s="204" t="s">
        <v>271</v>
      </c>
      <c r="I23" s="185" t="s">
        <v>27</v>
      </c>
      <c r="J23" s="237" t="s">
        <v>41</v>
      </c>
      <c r="K23" s="237"/>
      <c r="L23" s="195" t="s">
        <v>27</v>
      </c>
      <c r="M23" s="237" t="s">
        <v>48</v>
      </c>
      <c r="N23" s="237"/>
      <c r="O23" s="235"/>
      <c r="P23" s="235"/>
      <c r="Q23" s="235"/>
      <c r="R23" s="235"/>
      <c r="S23" s="235"/>
      <c r="T23" s="235"/>
      <c r="U23" s="235"/>
      <c r="V23" s="235"/>
      <c r="W23" s="235"/>
      <c r="X23" s="218"/>
      <c r="Y23" s="191" t="s">
        <v>27</v>
      </c>
      <c r="Z23" s="235" t="s">
        <v>37</v>
      </c>
      <c r="AA23" s="235"/>
      <c r="AB23" s="271"/>
      <c r="AC23" s="262"/>
      <c r="AD23" s="266"/>
      <c r="AE23" s="266"/>
      <c r="AF23" s="269"/>
    </row>
    <row r="24" spans="1:32" ht="18.75" customHeight="1">
      <c r="A24" s="192"/>
      <c r="B24" s="198"/>
      <c r="C24" s="205"/>
      <c r="D24" s="192"/>
      <c r="E24" s="213"/>
      <c r="F24" s="208"/>
      <c r="G24" s="213"/>
      <c r="H24" s="205"/>
      <c r="I24" s="193"/>
      <c r="J24" s="243"/>
      <c r="K24" s="243"/>
      <c r="L24" s="248"/>
      <c r="M24" s="243"/>
      <c r="N24" s="243"/>
      <c r="O24" s="251"/>
      <c r="P24" s="251"/>
      <c r="Q24" s="251"/>
      <c r="R24" s="251"/>
      <c r="S24" s="251"/>
      <c r="T24" s="251"/>
      <c r="U24" s="251"/>
      <c r="V24" s="251"/>
      <c r="W24" s="251"/>
      <c r="X24" s="261"/>
      <c r="Y24" s="192" t="s">
        <v>27</v>
      </c>
      <c r="Z24" s="251" t="s">
        <v>38</v>
      </c>
      <c r="AA24" s="251"/>
      <c r="AB24" s="273"/>
      <c r="AC24" s="274"/>
      <c r="AD24" s="275"/>
      <c r="AE24" s="275"/>
      <c r="AF24" s="276"/>
    </row>
    <row r="25" spans="1:32" ht="18.75" customHeight="1">
      <c r="A25" s="185" t="s">
        <v>27</v>
      </c>
      <c r="B25" s="196">
        <v>46</v>
      </c>
      <c r="C25" s="204" t="s">
        <v>358</v>
      </c>
      <c r="D25" s="191" t="s">
        <v>27</v>
      </c>
      <c r="E25" s="212" t="s">
        <v>405</v>
      </c>
      <c r="F25" s="206"/>
      <c r="G25" s="212"/>
      <c r="H25" s="225" t="s">
        <v>6</v>
      </c>
      <c r="I25" s="232" t="s">
        <v>27</v>
      </c>
      <c r="J25" s="239" t="s">
        <v>41</v>
      </c>
      <c r="K25" s="246"/>
      <c r="L25" s="232" t="s">
        <v>27</v>
      </c>
      <c r="M25" s="239" t="s">
        <v>48</v>
      </c>
      <c r="N25" s="246"/>
      <c r="O25" s="246"/>
      <c r="P25" s="246"/>
      <c r="Q25" s="246"/>
      <c r="R25" s="246"/>
      <c r="S25" s="246"/>
      <c r="T25" s="246"/>
      <c r="U25" s="246"/>
      <c r="V25" s="246"/>
      <c r="W25" s="246"/>
      <c r="X25" s="258"/>
      <c r="Y25" s="191" t="s">
        <v>27</v>
      </c>
      <c r="Z25" s="235" t="s">
        <v>37</v>
      </c>
      <c r="AA25" s="235"/>
      <c r="AB25" s="271"/>
      <c r="AC25" s="262"/>
      <c r="AD25" s="266"/>
      <c r="AE25" s="266"/>
      <c r="AF25" s="269"/>
    </row>
    <row r="26" spans="1:32" ht="18.75" customHeight="1">
      <c r="A26" s="186"/>
      <c r="B26" s="197"/>
      <c r="C26" s="202"/>
      <c r="D26" s="189"/>
      <c r="E26" s="214"/>
      <c r="F26" s="207"/>
      <c r="G26" s="214"/>
      <c r="H26" s="226" t="s">
        <v>56</v>
      </c>
      <c r="I26" s="233" t="s">
        <v>27</v>
      </c>
      <c r="J26" s="240" t="s">
        <v>51</v>
      </c>
      <c r="K26" s="240"/>
      <c r="L26" s="240"/>
      <c r="M26" s="249" t="s">
        <v>27</v>
      </c>
      <c r="N26" s="240" t="s">
        <v>25</v>
      </c>
      <c r="O26" s="240"/>
      <c r="P26" s="240"/>
      <c r="Q26" s="255"/>
      <c r="R26" s="255"/>
      <c r="S26" s="255"/>
      <c r="T26" s="255"/>
      <c r="U26" s="255"/>
      <c r="V26" s="255"/>
      <c r="W26" s="255"/>
      <c r="X26" s="259"/>
      <c r="Y26" s="189" t="s">
        <v>27</v>
      </c>
      <c r="Z26" s="236" t="s">
        <v>38</v>
      </c>
      <c r="AA26" s="236"/>
      <c r="AB26" s="272"/>
      <c r="AC26" s="263"/>
      <c r="AD26" s="267"/>
      <c r="AE26" s="267"/>
      <c r="AF26" s="270"/>
    </row>
    <row r="27" spans="1:32" ht="18.75" customHeight="1">
      <c r="A27" s="186"/>
      <c r="B27" s="197"/>
      <c r="C27" s="202"/>
      <c r="D27" s="189"/>
      <c r="E27" s="214"/>
      <c r="F27" s="207"/>
      <c r="G27" s="214"/>
      <c r="H27" s="224"/>
      <c r="I27" s="233"/>
      <c r="J27" s="238"/>
      <c r="K27" s="238"/>
      <c r="L27" s="238"/>
      <c r="M27" s="250"/>
      <c r="N27" s="238"/>
      <c r="O27" s="238"/>
      <c r="P27" s="238"/>
      <c r="Q27" s="254"/>
      <c r="R27" s="254"/>
      <c r="S27" s="254"/>
      <c r="T27" s="254"/>
      <c r="U27" s="254"/>
      <c r="V27" s="254"/>
      <c r="W27" s="254"/>
      <c r="X27" s="257"/>
      <c r="Y27" s="207"/>
      <c r="AB27" s="214"/>
      <c r="AC27" s="263"/>
      <c r="AD27" s="267"/>
      <c r="AE27" s="267"/>
      <c r="AF27" s="270"/>
    </row>
    <row r="28" spans="1:32" ht="18.75" customHeight="1">
      <c r="A28" s="186"/>
      <c r="B28" s="197"/>
      <c r="C28" s="202"/>
      <c r="D28" s="189"/>
      <c r="E28" s="214"/>
      <c r="F28" s="207"/>
      <c r="G28" s="214"/>
      <c r="H28" s="226" t="s">
        <v>54</v>
      </c>
      <c r="I28" s="233" t="s">
        <v>27</v>
      </c>
      <c r="J28" s="241" t="s">
        <v>51</v>
      </c>
      <c r="K28" s="241"/>
      <c r="L28" s="241"/>
      <c r="M28" s="233" t="s">
        <v>27</v>
      </c>
      <c r="N28" s="241" t="s">
        <v>25</v>
      </c>
      <c r="O28" s="241"/>
      <c r="P28" s="241"/>
      <c r="Q28" s="255"/>
      <c r="R28" s="255"/>
      <c r="S28" s="255"/>
      <c r="T28" s="255"/>
      <c r="U28" s="255"/>
      <c r="V28" s="255"/>
      <c r="W28" s="255"/>
      <c r="X28" s="259"/>
      <c r="Y28" s="207"/>
      <c r="AB28" s="214"/>
      <c r="AC28" s="263"/>
      <c r="AD28" s="267"/>
      <c r="AE28" s="267"/>
      <c r="AF28" s="270"/>
    </row>
    <row r="29" spans="1:32" ht="18.75" customHeight="1">
      <c r="A29" s="186"/>
      <c r="B29" s="197"/>
      <c r="C29" s="202"/>
      <c r="D29" s="189"/>
      <c r="E29" s="214"/>
      <c r="F29" s="207"/>
      <c r="G29" s="214"/>
      <c r="H29" s="224"/>
      <c r="I29" s="233"/>
      <c r="J29" s="241"/>
      <c r="K29" s="241"/>
      <c r="L29" s="241"/>
      <c r="M29" s="233"/>
      <c r="N29" s="241"/>
      <c r="O29" s="241"/>
      <c r="P29" s="241"/>
      <c r="Q29" s="254"/>
      <c r="R29" s="254"/>
      <c r="S29" s="254"/>
      <c r="T29" s="254"/>
      <c r="U29" s="254"/>
      <c r="V29" s="254"/>
      <c r="W29" s="254"/>
      <c r="X29" s="257"/>
      <c r="Y29" s="207"/>
      <c r="AB29" s="214"/>
      <c r="AC29" s="263"/>
      <c r="AD29" s="267"/>
      <c r="AE29" s="267"/>
      <c r="AF29" s="270"/>
    </row>
    <row r="30" spans="1:32" ht="18.75" customHeight="1">
      <c r="A30" s="193"/>
      <c r="B30" s="198"/>
      <c r="C30" s="205"/>
      <c r="D30" s="192"/>
      <c r="E30" s="213"/>
      <c r="F30" s="208"/>
      <c r="G30" s="213"/>
      <c r="H30" s="228" t="s">
        <v>271</v>
      </c>
      <c r="I30" s="234" t="s">
        <v>27</v>
      </c>
      <c r="J30" s="242" t="s">
        <v>41</v>
      </c>
      <c r="K30" s="247"/>
      <c r="L30" s="234" t="s">
        <v>27</v>
      </c>
      <c r="M30" s="242" t="s">
        <v>48</v>
      </c>
      <c r="N30" s="247"/>
      <c r="O30" s="247"/>
      <c r="P30" s="247"/>
      <c r="Q30" s="247"/>
      <c r="R30" s="247"/>
      <c r="S30" s="247"/>
      <c r="T30" s="247"/>
      <c r="U30" s="247"/>
      <c r="V30" s="247"/>
      <c r="W30" s="247"/>
      <c r="X30" s="260"/>
      <c r="Y30" s="208"/>
      <c r="Z30" s="243"/>
      <c r="AA30" s="243"/>
      <c r="AB30" s="213"/>
      <c r="AC30" s="274"/>
      <c r="AD30" s="275"/>
      <c r="AE30" s="275"/>
      <c r="AF30" s="276"/>
    </row>
  </sheetData>
  <mergeCells count="58">
    <mergeCell ref="A3:AF3"/>
    <mergeCell ref="S5:V5"/>
    <mergeCell ref="W5:AF5"/>
    <mergeCell ref="A7:C7"/>
    <mergeCell ref="D7:E7"/>
    <mergeCell ref="F7:G7"/>
    <mergeCell ref="H7:X7"/>
    <mergeCell ref="Y7:AB7"/>
    <mergeCell ref="AC7:AF7"/>
    <mergeCell ref="A8:C9"/>
    <mergeCell ref="D8:E9"/>
    <mergeCell ref="F8:G9"/>
    <mergeCell ref="H8:H9"/>
    <mergeCell ref="Y8:AB9"/>
    <mergeCell ref="AC8:AF9"/>
    <mergeCell ref="H10:H12"/>
    <mergeCell ref="I10:I12"/>
    <mergeCell ref="J10:K12"/>
    <mergeCell ref="L10:L12"/>
    <mergeCell ref="M10:O12"/>
    <mergeCell ref="H14:H15"/>
    <mergeCell ref="I14:I15"/>
    <mergeCell ref="J14:L15"/>
    <mergeCell ref="M14:M15"/>
    <mergeCell ref="N14:P15"/>
    <mergeCell ref="H16:H17"/>
    <mergeCell ref="I16:I17"/>
    <mergeCell ref="J16:L17"/>
    <mergeCell ref="M16:M17"/>
    <mergeCell ref="N16:P17"/>
    <mergeCell ref="A23:A24"/>
    <mergeCell ref="B23:B24"/>
    <mergeCell ref="C23:C24"/>
    <mergeCell ref="D23:D24"/>
    <mergeCell ref="E23:E24"/>
    <mergeCell ref="H23:H24"/>
    <mergeCell ref="I23:I24"/>
    <mergeCell ref="J23:K24"/>
    <mergeCell ref="L23:L24"/>
    <mergeCell ref="M23:N24"/>
    <mergeCell ref="AC23:AF24"/>
    <mergeCell ref="A25:A30"/>
    <mergeCell ref="B25:B30"/>
    <mergeCell ref="C25:C30"/>
    <mergeCell ref="D25:D30"/>
    <mergeCell ref="E25:E30"/>
    <mergeCell ref="AC25:AF30"/>
    <mergeCell ref="H26:H27"/>
    <mergeCell ref="I26:I27"/>
    <mergeCell ref="J26:L27"/>
    <mergeCell ref="M26:M27"/>
    <mergeCell ref="N26:P27"/>
    <mergeCell ref="H28:H29"/>
    <mergeCell ref="I28:I29"/>
    <mergeCell ref="J28:L29"/>
    <mergeCell ref="M28:M29"/>
    <mergeCell ref="N28:P29"/>
    <mergeCell ref="AC10:AF22"/>
  </mergeCells>
  <phoneticPr fontId="21"/>
  <dataValidations count="1">
    <dataValidation type="list" allowBlank="1" showDropDown="0" showInputMessage="1" showErrorMessage="1" sqref="L30 I25:I30 L25 D25 D23 A15 I13:I22 I8:I10 Y10:Y12 M8:M9 L18:L22 L10 L13 U19 R19 O19 M14:M17 U8:U9 Q8:Q9 A23 Y23:Y26 M26:M29">
      <formula1>"□,■"</formula1>
    </dataValidation>
  </dataValidations>
  <pageMargins left="0.70866141732283472" right="0.70866141732283472" top="0.74803149606299213" bottom="0.74803149606299213" header="0.31496062992125984" footer="0.31496062992125984"/>
  <pageSetup paperSize="9" scale="50" fitToWidth="1" fitToHeight="0" orientation="landscape" usePrinterDefaults="1" r:id="rId1"/>
  <headerFooter>
    <oddHeader>&amp;R&amp;A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B3:Y123"/>
  <sheetViews>
    <sheetView view="pageBreakPreview" zoomScaleSheetLayoutView="100" workbookViewId="0">
      <selection activeCell="B2" sqref="B2"/>
    </sheetView>
  </sheetViews>
  <sheetFormatPr defaultColWidth="4" defaultRowHeight="13.5"/>
  <cols>
    <col min="1" max="1" width="2.125" style="19" customWidth="1"/>
    <col min="2" max="2" width="2.375" style="19" customWidth="1"/>
    <col min="3" max="8" width="4" style="19"/>
    <col min="9" max="20" width="4.625" style="19" customWidth="1"/>
    <col min="21" max="21" width="2.375" style="19" customWidth="1"/>
    <col min="22" max="24" width="3.25" style="19" customWidth="1"/>
    <col min="25" max="25" width="2.375" style="19" customWidth="1"/>
    <col min="26" max="26" width="2.125" style="19" customWidth="1"/>
    <col min="27" max="16384" width="4" style="19"/>
  </cols>
  <sheetData>
    <row r="1" spans="2:25" ht="6.75" customHeight="1"/>
    <row r="3" spans="2:25" ht="15.75" customHeight="1">
      <c r="P3" s="91" t="s">
        <v>66</v>
      </c>
      <c r="Q3" s="41"/>
      <c r="R3" s="41"/>
      <c r="S3" s="41" t="s">
        <v>69</v>
      </c>
      <c r="T3" s="41"/>
      <c r="U3" s="41"/>
      <c r="V3" s="41" t="s">
        <v>95</v>
      </c>
      <c r="W3" s="41"/>
      <c r="X3" s="41"/>
      <c r="Y3" s="41" t="s">
        <v>36</v>
      </c>
    </row>
    <row r="4" spans="2:25" ht="6" customHeight="1"/>
    <row r="5" spans="2:25" ht="27.75" customHeight="1">
      <c r="B5" s="277" t="s">
        <v>114</v>
      </c>
      <c r="C5" s="41"/>
      <c r="D5" s="41"/>
      <c r="E5" s="41"/>
      <c r="F5" s="41"/>
      <c r="G5" s="41"/>
      <c r="H5" s="41"/>
      <c r="I5" s="41"/>
      <c r="J5" s="41"/>
      <c r="K5" s="41"/>
      <c r="L5" s="41"/>
      <c r="M5" s="41"/>
      <c r="N5" s="41"/>
      <c r="O5" s="41"/>
      <c r="P5" s="41"/>
      <c r="Q5" s="41"/>
      <c r="R5" s="41"/>
      <c r="S5" s="41"/>
      <c r="T5" s="41"/>
      <c r="U5" s="41"/>
      <c r="V5" s="41"/>
      <c r="W5" s="41"/>
      <c r="X5" s="41"/>
      <c r="Y5" s="41"/>
    </row>
    <row r="6" spans="2:25" ht="5.25" customHeight="1"/>
    <row r="7" spans="2:25" ht="23.25" customHeight="1">
      <c r="B7" s="278" t="s">
        <v>53</v>
      </c>
      <c r="C7" s="285"/>
      <c r="D7" s="285"/>
      <c r="E7" s="285"/>
      <c r="F7" s="290"/>
      <c r="G7" s="294"/>
      <c r="H7" s="295"/>
      <c r="I7" s="295"/>
      <c r="J7" s="295"/>
      <c r="K7" s="295"/>
      <c r="L7" s="295"/>
      <c r="M7" s="295"/>
      <c r="N7" s="295"/>
      <c r="O7" s="295"/>
      <c r="P7" s="295"/>
      <c r="Q7" s="295"/>
      <c r="R7" s="295"/>
      <c r="S7" s="295"/>
      <c r="T7" s="295"/>
      <c r="U7" s="295"/>
      <c r="V7" s="295"/>
      <c r="W7" s="295"/>
      <c r="X7" s="295"/>
      <c r="Y7" s="303"/>
    </row>
    <row r="8" spans="2:25" ht="23.25" customHeight="1">
      <c r="B8" s="278" t="s">
        <v>96</v>
      </c>
      <c r="C8" s="285"/>
      <c r="D8" s="285"/>
      <c r="E8" s="285"/>
      <c r="F8" s="290"/>
      <c r="G8" s="278" t="s">
        <v>27</v>
      </c>
      <c r="H8" s="296" t="s">
        <v>7</v>
      </c>
      <c r="I8" s="296"/>
      <c r="J8" s="296"/>
      <c r="K8" s="296"/>
      <c r="L8" s="41" t="s">
        <v>27</v>
      </c>
      <c r="M8" s="296" t="s">
        <v>85</v>
      </c>
      <c r="N8" s="296"/>
      <c r="O8" s="296"/>
      <c r="P8" s="296"/>
      <c r="Q8" s="41" t="s">
        <v>27</v>
      </c>
      <c r="R8" s="296" t="s">
        <v>99</v>
      </c>
      <c r="S8" s="296"/>
      <c r="T8" s="296"/>
      <c r="U8" s="298"/>
      <c r="V8" s="298"/>
      <c r="W8" s="298"/>
      <c r="X8" s="298"/>
      <c r="Y8" s="304"/>
    </row>
    <row r="9" spans="2:25" ht="23.25" customHeight="1">
      <c r="B9" s="279" t="s">
        <v>1</v>
      </c>
      <c r="C9" s="286"/>
      <c r="D9" s="286"/>
      <c r="E9" s="286"/>
      <c r="F9" s="291"/>
      <c r="G9" s="41" t="s">
        <v>27</v>
      </c>
      <c r="H9" s="288" t="s">
        <v>104</v>
      </c>
      <c r="I9" s="288"/>
      <c r="J9" s="298"/>
      <c r="K9" s="298"/>
      <c r="L9" s="298"/>
      <c r="M9" s="298"/>
      <c r="N9" s="298"/>
      <c r="O9" s="41" t="s">
        <v>27</v>
      </c>
      <c r="P9" s="288" t="s">
        <v>107</v>
      </c>
      <c r="Q9" s="298"/>
      <c r="R9" s="298"/>
      <c r="S9" s="298"/>
      <c r="T9" s="298"/>
      <c r="U9" s="298"/>
      <c r="V9" s="298"/>
      <c r="W9" s="298"/>
      <c r="X9" s="298"/>
      <c r="Y9" s="304"/>
    </row>
    <row r="10" spans="2:25" ht="23.25" customHeight="1">
      <c r="B10" s="280"/>
      <c r="C10" s="41"/>
      <c r="D10" s="41"/>
      <c r="E10" s="41"/>
      <c r="F10" s="292"/>
      <c r="G10" s="41" t="s">
        <v>27</v>
      </c>
      <c r="H10" s="19" t="s">
        <v>112</v>
      </c>
      <c r="I10" s="3"/>
      <c r="J10" s="3"/>
      <c r="K10" s="3"/>
      <c r="L10" s="3"/>
      <c r="M10" s="3"/>
      <c r="N10" s="3"/>
      <c r="O10" s="41" t="s">
        <v>27</v>
      </c>
      <c r="P10" s="19" t="s">
        <v>116</v>
      </c>
      <c r="Q10" s="3"/>
      <c r="R10" s="3"/>
      <c r="S10" s="3"/>
      <c r="T10" s="3"/>
      <c r="U10" s="3"/>
      <c r="V10" s="3"/>
      <c r="W10" s="3"/>
      <c r="X10" s="3"/>
      <c r="Y10" s="305"/>
    </row>
    <row r="11" spans="2:25" ht="23.25" customHeight="1">
      <c r="B11" s="281"/>
      <c r="C11" s="287"/>
      <c r="D11" s="287"/>
      <c r="E11" s="287"/>
      <c r="F11" s="293"/>
      <c r="G11" s="281" t="s">
        <v>27</v>
      </c>
      <c r="H11" s="289" t="s">
        <v>118</v>
      </c>
      <c r="I11" s="297"/>
      <c r="J11" s="297"/>
      <c r="K11" s="297"/>
      <c r="L11" s="297"/>
      <c r="M11" s="297"/>
      <c r="N11" s="297"/>
      <c r="O11" s="297"/>
      <c r="P11" s="297"/>
      <c r="Q11" s="297"/>
      <c r="R11" s="297"/>
      <c r="S11" s="297"/>
      <c r="T11" s="297"/>
      <c r="U11" s="297"/>
      <c r="V11" s="297"/>
      <c r="W11" s="297"/>
      <c r="X11" s="297"/>
      <c r="Y11" s="306"/>
    </row>
    <row r="13" spans="2:25" ht="6" customHeight="1">
      <c r="B13" s="282"/>
      <c r="C13" s="288"/>
      <c r="D13" s="288"/>
      <c r="E13" s="288"/>
      <c r="F13" s="288"/>
      <c r="G13" s="288"/>
      <c r="H13" s="288"/>
      <c r="I13" s="288"/>
      <c r="J13" s="288"/>
      <c r="K13" s="288"/>
      <c r="L13" s="288"/>
      <c r="M13" s="288"/>
      <c r="N13" s="288"/>
      <c r="O13" s="288"/>
      <c r="P13" s="288"/>
      <c r="Q13" s="288"/>
      <c r="R13" s="288"/>
      <c r="S13" s="288"/>
      <c r="T13" s="288"/>
      <c r="U13" s="282"/>
      <c r="V13" s="288"/>
      <c r="W13" s="288"/>
      <c r="X13" s="288"/>
      <c r="Y13" s="307"/>
    </row>
    <row r="14" spans="2:25">
      <c r="B14" s="283" t="s">
        <v>119</v>
      </c>
      <c r="U14" s="283"/>
      <c r="V14" s="301" t="s">
        <v>65</v>
      </c>
      <c r="W14" s="301" t="s">
        <v>100</v>
      </c>
      <c r="X14" s="301" t="s">
        <v>102</v>
      </c>
      <c r="Y14" s="308"/>
    </row>
    <row r="15" spans="2:25" ht="6.75" customHeight="1">
      <c r="B15" s="283"/>
      <c r="U15" s="283"/>
      <c r="Y15" s="308"/>
    </row>
    <row r="16" spans="2:25" ht="18" customHeight="1">
      <c r="B16" s="283"/>
      <c r="C16" s="19" t="s">
        <v>8</v>
      </c>
      <c r="U16" s="300"/>
      <c r="V16" s="41"/>
      <c r="W16" s="41"/>
      <c r="X16" s="41"/>
      <c r="Y16" s="305"/>
    </row>
    <row r="17" spans="2:25" ht="6.75" customHeight="1">
      <c r="B17" s="283"/>
      <c r="U17" s="280"/>
      <c r="V17" s="41"/>
      <c r="W17" s="41"/>
      <c r="X17" s="41"/>
      <c r="Y17" s="292"/>
    </row>
    <row r="18" spans="2:25" ht="14.25" customHeight="1">
      <c r="B18" s="283"/>
      <c r="C18" s="19" t="s">
        <v>122</v>
      </c>
      <c r="D18" s="278" t="s">
        <v>124</v>
      </c>
      <c r="E18" s="285"/>
      <c r="F18" s="285"/>
      <c r="G18" s="285"/>
      <c r="H18" s="290"/>
      <c r="I18" s="294" t="s">
        <v>125</v>
      </c>
      <c r="J18" s="295"/>
      <c r="K18" s="295"/>
      <c r="L18" s="285"/>
      <c r="M18" s="285"/>
      <c r="N18" s="285"/>
      <c r="O18" s="290" t="s">
        <v>103</v>
      </c>
      <c r="U18" s="280"/>
      <c r="V18" s="41"/>
      <c r="W18" s="41"/>
      <c r="X18" s="41"/>
      <c r="Y18" s="292"/>
    </row>
    <row r="19" spans="2:25" ht="7.5" customHeight="1">
      <c r="B19" s="283"/>
      <c r="U19" s="280"/>
      <c r="V19" s="41"/>
      <c r="W19" s="41"/>
      <c r="X19" s="41"/>
      <c r="Y19" s="292"/>
    </row>
    <row r="20" spans="2:25" ht="18" customHeight="1">
      <c r="B20" s="283"/>
      <c r="C20" s="19" t="s">
        <v>90</v>
      </c>
      <c r="U20" s="280"/>
      <c r="V20" s="41"/>
      <c r="W20" s="41"/>
      <c r="X20" s="41"/>
      <c r="Y20" s="292"/>
    </row>
    <row r="21" spans="2:25" ht="6.75" customHeight="1">
      <c r="B21" s="283"/>
      <c r="U21" s="280"/>
      <c r="V21" s="41"/>
      <c r="W21" s="41"/>
      <c r="X21" s="41"/>
      <c r="Y21" s="292"/>
    </row>
    <row r="22" spans="2:25" ht="14.25" customHeight="1">
      <c r="B22" s="283"/>
      <c r="C22" s="19" t="s">
        <v>122</v>
      </c>
      <c r="D22" s="278" t="s">
        <v>128</v>
      </c>
      <c r="E22" s="285"/>
      <c r="F22" s="285"/>
      <c r="G22" s="285"/>
      <c r="H22" s="290"/>
      <c r="I22" s="294" t="s">
        <v>125</v>
      </c>
      <c r="J22" s="295"/>
      <c r="K22" s="295"/>
      <c r="L22" s="285"/>
      <c r="M22" s="285"/>
      <c r="N22" s="285"/>
      <c r="O22" s="290" t="s">
        <v>103</v>
      </c>
      <c r="U22" s="280"/>
      <c r="V22" s="41"/>
      <c r="W22" s="41"/>
      <c r="X22" s="41"/>
      <c r="Y22" s="292"/>
    </row>
    <row r="23" spans="2:25" ht="7.5" customHeight="1">
      <c r="B23" s="283"/>
      <c r="U23" s="280"/>
      <c r="V23" s="41"/>
      <c r="W23" s="41"/>
      <c r="X23" s="41"/>
      <c r="Y23" s="292"/>
    </row>
    <row r="24" spans="2:25" ht="18" customHeight="1">
      <c r="B24" s="283"/>
      <c r="C24" s="19" t="s">
        <v>169</v>
      </c>
      <c r="U24" s="300"/>
      <c r="V24" s="41" t="s">
        <v>27</v>
      </c>
      <c r="W24" s="41" t="s">
        <v>100</v>
      </c>
      <c r="X24" s="41" t="s">
        <v>27</v>
      </c>
      <c r="Y24" s="305"/>
    </row>
    <row r="25" spans="2:25" ht="18" customHeight="1">
      <c r="B25" s="283"/>
      <c r="C25" s="19" t="s">
        <v>130</v>
      </c>
      <c r="U25" s="300"/>
      <c r="V25" s="3"/>
      <c r="W25" s="3"/>
      <c r="X25" s="3"/>
      <c r="Y25" s="305"/>
    </row>
    <row r="26" spans="2:25" ht="18" customHeight="1">
      <c r="B26" s="283"/>
      <c r="C26" s="19" t="s">
        <v>170</v>
      </c>
      <c r="T26" s="19" t="s">
        <v>132</v>
      </c>
      <c r="U26" s="300"/>
      <c r="V26" s="41" t="s">
        <v>27</v>
      </c>
      <c r="W26" s="41" t="s">
        <v>100</v>
      </c>
      <c r="X26" s="41" t="s">
        <v>27</v>
      </c>
      <c r="Y26" s="305"/>
    </row>
    <row r="27" spans="2:25" ht="18" customHeight="1">
      <c r="B27" s="283"/>
      <c r="C27" s="19" t="s">
        <v>171</v>
      </c>
      <c r="U27" s="300"/>
      <c r="V27" s="41" t="s">
        <v>27</v>
      </c>
      <c r="W27" s="41" t="s">
        <v>100</v>
      </c>
      <c r="X27" s="41" t="s">
        <v>27</v>
      </c>
      <c r="Y27" s="305"/>
    </row>
    <row r="28" spans="2:25" ht="18" customHeight="1">
      <c r="B28" s="283"/>
      <c r="C28" s="19" t="s">
        <v>133</v>
      </c>
      <c r="U28" s="300"/>
      <c r="V28" s="3"/>
      <c r="W28" s="3"/>
      <c r="X28" s="3"/>
      <c r="Y28" s="305"/>
    </row>
    <row r="29" spans="2:25" ht="18" customHeight="1">
      <c r="B29" s="283"/>
      <c r="C29" s="19" t="s">
        <v>173</v>
      </c>
      <c r="U29" s="300"/>
      <c r="V29" s="41" t="s">
        <v>27</v>
      </c>
      <c r="W29" s="41" t="s">
        <v>100</v>
      </c>
      <c r="X29" s="41" t="s">
        <v>27</v>
      </c>
      <c r="Y29" s="305"/>
    </row>
    <row r="30" spans="2:25" ht="18" customHeight="1">
      <c r="B30" s="283"/>
      <c r="C30" s="19" t="s">
        <v>117</v>
      </c>
      <c r="U30" s="300"/>
      <c r="V30" s="41" t="s">
        <v>27</v>
      </c>
      <c r="W30" s="41" t="s">
        <v>100</v>
      </c>
      <c r="X30" s="41" t="s">
        <v>27</v>
      </c>
      <c r="Y30" s="305"/>
    </row>
    <row r="31" spans="2:25" ht="18" customHeight="1">
      <c r="B31" s="283"/>
      <c r="C31" s="19" t="s">
        <v>136</v>
      </c>
      <c r="U31" s="300"/>
      <c r="V31" s="3"/>
      <c r="W31" s="3"/>
      <c r="X31" s="3"/>
      <c r="Y31" s="305"/>
    </row>
    <row r="32" spans="2:25" ht="18" customHeight="1">
      <c r="B32" s="283"/>
      <c r="C32" s="19" t="s">
        <v>215</v>
      </c>
      <c r="U32" s="300"/>
      <c r="V32" s="41" t="s">
        <v>27</v>
      </c>
      <c r="W32" s="41" t="s">
        <v>100</v>
      </c>
      <c r="X32" s="41" t="s">
        <v>27</v>
      </c>
      <c r="Y32" s="305"/>
    </row>
    <row r="33" spans="2:25" ht="18" customHeight="1">
      <c r="B33" s="283"/>
      <c r="C33" s="19" t="s">
        <v>177</v>
      </c>
      <c r="U33" s="300"/>
      <c r="V33" s="41"/>
      <c r="W33" s="41"/>
      <c r="X33" s="41"/>
      <c r="Y33" s="305"/>
    </row>
    <row r="34" spans="2:25" ht="18" customHeight="1">
      <c r="B34" s="283"/>
      <c r="C34" s="19" t="s">
        <v>121</v>
      </c>
      <c r="U34" s="300"/>
      <c r="V34" s="41"/>
      <c r="W34" s="41"/>
      <c r="X34" s="41"/>
      <c r="Y34" s="305"/>
    </row>
    <row r="35" spans="2:25" ht="18" customHeight="1">
      <c r="B35" s="283"/>
      <c r="C35" s="19" t="s">
        <v>216</v>
      </c>
      <c r="U35" s="300"/>
      <c r="V35" s="41" t="s">
        <v>27</v>
      </c>
      <c r="W35" s="41" t="s">
        <v>100</v>
      </c>
      <c r="X35" s="41" t="s">
        <v>27</v>
      </c>
      <c r="Y35" s="305"/>
    </row>
    <row r="36" spans="2:25" ht="18" customHeight="1">
      <c r="B36" s="283"/>
      <c r="C36" s="19" t="s">
        <v>137</v>
      </c>
      <c r="U36" s="300"/>
      <c r="V36" s="3"/>
      <c r="W36" s="3"/>
      <c r="X36" s="3"/>
      <c r="Y36" s="305"/>
    </row>
    <row r="37" spans="2:25" ht="18" customHeight="1">
      <c r="B37" s="283"/>
      <c r="D37" s="19" t="s">
        <v>182</v>
      </c>
      <c r="U37" s="300"/>
      <c r="V37" s="41" t="s">
        <v>27</v>
      </c>
      <c r="W37" s="41" t="s">
        <v>100</v>
      </c>
      <c r="X37" s="41" t="s">
        <v>27</v>
      </c>
      <c r="Y37" s="305"/>
    </row>
    <row r="38" spans="2:25" ht="18" customHeight="1">
      <c r="B38" s="283"/>
      <c r="D38" s="19" t="s">
        <v>183</v>
      </c>
      <c r="U38" s="300"/>
      <c r="V38" s="41" t="s">
        <v>27</v>
      </c>
      <c r="W38" s="41" t="s">
        <v>100</v>
      </c>
      <c r="X38" s="41" t="s">
        <v>27</v>
      </c>
      <c r="Y38" s="305"/>
    </row>
    <row r="39" spans="2:25" ht="18" customHeight="1">
      <c r="B39" s="283"/>
      <c r="C39" s="19" t="s">
        <v>184</v>
      </c>
      <c r="U39" s="300"/>
      <c r="V39" s="302"/>
      <c r="W39" s="41" t="s">
        <v>100</v>
      </c>
      <c r="X39" s="302"/>
      <c r="Y39" s="305"/>
    </row>
    <row r="40" spans="2:25" ht="18" customHeight="1">
      <c r="B40" s="283"/>
      <c r="C40" s="19" t="s">
        <v>138</v>
      </c>
      <c r="U40" s="300"/>
      <c r="V40" s="3"/>
      <c r="W40" s="3"/>
      <c r="X40" s="3"/>
      <c r="Y40" s="305"/>
    </row>
    <row r="41" spans="2:25" ht="18" customHeight="1">
      <c r="B41" s="283"/>
      <c r="C41" s="19" t="s">
        <v>185</v>
      </c>
      <c r="U41" s="300"/>
      <c r="V41" s="41" t="s">
        <v>27</v>
      </c>
      <c r="W41" s="41" t="s">
        <v>100</v>
      </c>
      <c r="X41" s="41" t="s">
        <v>27</v>
      </c>
      <c r="Y41" s="305"/>
    </row>
    <row r="42" spans="2:25" ht="18" customHeight="1">
      <c r="B42" s="283"/>
      <c r="C42" s="19" t="s">
        <v>140</v>
      </c>
      <c r="U42" s="280"/>
      <c r="V42" s="41"/>
      <c r="W42" s="41"/>
      <c r="X42" s="41"/>
      <c r="Y42" s="292"/>
    </row>
    <row r="43" spans="2:25" ht="18" customHeight="1">
      <c r="B43" s="283"/>
      <c r="C43" s="19" t="s">
        <v>187</v>
      </c>
      <c r="U43" s="300"/>
      <c r="V43" s="41" t="s">
        <v>27</v>
      </c>
      <c r="W43" s="41" t="s">
        <v>100</v>
      </c>
      <c r="X43" s="41" t="s">
        <v>27</v>
      </c>
      <c r="Y43" s="305"/>
    </row>
    <row r="44" spans="2:25" ht="18" customHeight="1">
      <c r="B44" s="283"/>
      <c r="C44" s="19" t="s">
        <v>142</v>
      </c>
      <c r="U44" s="280"/>
      <c r="V44" s="41"/>
      <c r="W44" s="41"/>
      <c r="X44" s="41"/>
      <c r="Y44" s="292"/>
    </row>
    <row r="45" spans="2:25" ht="18" customHeight="1">
      <c r="B45" s="283"/>
      <c r="C45" s="19" t="s">
        <v>188</v>
      </c>
      <c r="U45" s="280"/>
      <c r="V45" s="41"/>
      <c r="W45" s="41"/>
      <c r="X45" s="41"/>
      <c r="Y45" s="292"/>
    </row>
    <row r="46" spans="2:25" ht="15" customHeight="1">
      <c r="B46" s="283"/>
      <c r="U46" s="283"/>
      <c r="Y46" s="308"/>
    </row>
    <row r="47" spans="2:25" ht="15" customHeight="1">
      <c r="B47" s="283" t="s">
        <v>145</v>
      </c>
      <c r="U47" s="280"/>
      <c r="V47" s="301" t="s">
        <v>65</v>
      </c>
      <c r="W47" s="301" t="s">
        <v>100</v>
      </c>
      <c r="X47" s="301" t="s">
        <v>102</v>
      </c>
      <c r="Y47" s="292"/>
    </row>
    <row r="48" spans="2:25" ht="6.75" customHeight="1">
      <c r="B48" s="283"/>
      <c r="U48" s="280"/>
      <c r="V48" s="41"/>
      <c r="W48" s="41"/>
      <c r="X48" s="41"/>
      <c r="Y48" s="292"/>
    </row>
    <row r="49" spans="2:25" ht="18" customHeight="1">
      <c r="B49" s="283"/>
      <c r="C49" s="19" t="s">
        <v>147</v>
      </c>
      <c r="U49" s="300"/>
      <c r="V49" s="41" t="s">
        <v>27</v>
      </c>
      <c r="W49" s="41" t="s">
        <v>100</v>
      </c>
      <c r="X49" s="41" t="s">
        <v>27</v>
      </c>
      <c r="Y49" s="305"/>
    </row>
    <row r="50" spans="2:25" ht="18" customHeight="1">
      <c r="B50" s="283"/>
      <c r="C50" s="19" t="s">
        <v>106</v>
      </c>
      <c r="U50" s="283"/>
      <c r="Y50" s="308"/>
    </row>
    <row r="51" spans="2:25" ht="18" customHeight="1">
      <c r="B51" s="283"/>
      <c r="C51" s="19" t="s">
        <v>190</v>
      </c>
      <c r="U51" s="300"/>
      <c r="V51" s="41" t="s">
        <v>27</v>
      </c>
      <c r="W51" s="41" t="s">
        <v>100</v>
      </c>
      <c r="X51" s="41" t="s">
        <v>27</v>
      </c>
      <c r="Y51" s="305"/>
    </row>
    <row r="52" spans="2:25" ht="18" customHeight="1">
      <c r="B52" s="283"/>
      <c r="D52" s="103" t="s">
        <v>149</v>
      </c>
      <c r="E52" s="103"/>
      <c r="F52" s="103"/>
      <c r="G52" s="103"/>
      <c r="H52" s="103"/>
      <c r="I52" s="103"/>
      <c r="J52" s="103"/>
      <c r="K52" s="103"/>
      <c r="L52" s="103"/>
      <c r="M52" s="103"/>
      <c r="N52" s="103"/>
      <c r="O52" s="103"/>
      <c r="P52" s="103"/>
      <c r="Q52" s="103"/>
      <c r="R52" s="103"/>
      <c r="S52" s="103"/>
      <c r="T52" s="299"/>
      <c r="U52" s="300"/>
      <c r="V52" s="41"/>
      <c r="W52" s="41"/>
      <c r="X52" s="41"/>
      <c r="Y52" s="305"/>
    </row>
    <row r="53" spans="2:25" ht="18" customHeight="1">
      <c r="B53" s="283"/>
      <c r="D53" s="103" t="s">
        <v>151</v>
      </c>
      <c r="E53" s="103"/>
      <c r="F53" s="103"/>
      <c r="G53" s="103"/>
      <c r="H53" s="103"/>
      <c r="I53" s="103"/>
      <c r="J53" s="103"/>
      <c r="K53" s="103"/>
      <c r="L53" s="103"/>
      <c r="M53" s="103"/>
      <c r="N53" s="103"/>
      <c r="O53" s="103"/>
      <c r="P53" s="103"/>
      <c r="Q53" s="103"/>
      <c r="R53" s="103"/>
      <c r="S53" s="103"/>
      <c r="T53" s="299"/>
      <c r="U53" s="300"/>
      <c r="V53" s="41"/>
      <c r="W53" s="41"/>
      <c r="X53" s="41"/>
      <c r="Y53" s="305"/>
    </row>
    <row r="54" spans="2:25" ht="18" customHeight="1">
      <c r="B54" s="283"/>
      <c r="D54" s="103" t="s">
        <v>153</v>
      </c>
      <c r="E54" s="103"/>
      <c r="F54" s="103"/>
      <c r="G54" s="103"/>
      <c r="H54" s="103"/>
      <c r="I54" s="103"/>
      <c r="J54" s="103"/>
      <c r="K54" s="103"/>
      <c r="L54" s="103"/>
      <c r="M54" s="103"/>
      <c r="N54" s="103"/>
      <c r="O54" s="103"/>
      <c r="P54" s="103"/>
      <c r="Q54" s="103"/>
      <c r="R54" s="103"/>
      <c r="S54" s="103"/>
      <c r="T54" s="299"/>
      <c r="U54" s="300"/>
      <c r="V54" s="41"/>
      <c r="W54" s="41"/>
      <c r="X54" s="41"/>
      <c r="Y54" s="305"/>
    </row>
    <row r="55" spans="2:25" ht="18" customHeight="1">
      <c r="B55" s="283"/>
      <c r="D55" s="103" t="s">
        <v>155</v>
      </c>
      <c r="E55" s="103"/>
      <c r="F55" s="103"/>
      <c r="G55" s="103"/>
      <c r="H55" s="103"/>
      <c r="I55" s="103"/>
      <c r="J55" s="103"/>
      <c r="K55" s="103"/>
      <c r="L55" s="103"/>
      <c r="M55" s="103"/>
      <c r="N55" s="103"/>
      <c r="O55" s="103"/>
      <c r="P55" s="103"/>
      <c r="Q55" s="103"/>
      <c r="R55" s="103"/>
      <c r="S55" s="103"/>
      <c r="T55" s="299"/>
      <c r="U55" s="300"/>
      <c r="V55" s="41"/>
      <c r="W55" s="41"/>
      <c r="X55" s="41"/>
      <c r="Y55" s="305"/>
    </row>
    <row r="56" spans="2:25" ht="18" customHeight="1">
      <c r="B56" s="283"/>
      <c r="D56" s="103" t="s">
        <v>157</v>
      </c>
      <c r="E56" s="103"/>
      <c r="F56" s="103"/>
      <c r="G56" s="103"/>
      <c r="H56" s="103"/>
      <c r="I56" s="103"/>
      <c r="J56" s="103"/>
      <c r="K56" s="103"/>
      <c r="L56" s="103"/>
      <c r="M56" s="103"/>
      <c r="N56" s="103"/>
      <c r="O56" s="103"/>
      <c r="P56" s="103"/>
      <c r="Q56" s="103"/>
      <c r="R56" s="103"/>
      <c r="S56" s="103"/>
      <c r="T56" s="299"/>
      <c r="U56" s="300"/>
      <c r="V56" s="41"/>
      <c r="W56" s="41"/>
      <c r="X56" s="41"/>
      <c r="Y56" s="305"/>
    </row>
    <row r="57" spans="2:25" ht="18" customHeight="1">
      <c r="B57" s="283"/>
      <c r="C57" s="19" t="s">
        <v>158</v>
      </c>
      <c r="U57" s="300"/>
      <c r="V57" s="41" t="s">
        <v>27</v>
      </c>
      <c r="W57" s="41" t="s">
        <v>100</v>
      </c>
      <c r="X57" s="41" t="s">
        <v>27</v>
      </c>
      <c r="Y57" s="305"/>
    </row>
    <row r="58" spans="2:25" ht="8.25" customHeight="1">
      <c r="B58" s="284"/>
      <c r="C58" s="289"/>
      <c r="D58" s="289"/>
      <c r="E58" s="289"/>
      <c r="F58" s="289"/>
      <c r="G58" s="289"/>
      <c r="H58" s="289"/>
      <c r="I58" s="289"/>
      <c r="J58" s="289"/>
      <c r="K58" s="289"/>
      <c r="L58" s="289"/>
      <c r="M58" s="289"/>
      <c r="N58" s="289"/>
      <c r="O58" s="289"/>
      <c r="P58" s="289"/>
      <c r="Q58" s="289"/>
      <c r="R58" s="289"/>
      <c r="S58" s="289"/>
      <c r="T58" s="289"/>
      <c r="U58" s="281"/>
      <c r="V58" s="287"/>
      <c r="W58" s="287"/>
      <c r="X58" s="287"/>
      <c r="Y58" s="293"/>
    </row>
    <row r="59" spans="2:25">
      <c r="B59" s="19" t="s">
        <v>131</v>
      </c>
    </row>
    <row r="60" spans="2:25" ht="14.25" customHeight="1">
      <c r="B60" s="19" t="s">
        <v>160</v>
      </c>
    </row>
    <row r="61" spans="2:25" ht="9" customHeight="1">
      <c r="B61" s="282"/>
      <c r="C61" s="288"/>
      <c r="D61" s="288"/>
      <c r="E61" s="288"/>
      <c r="F61" s="288"/>
      <c r="G61" s="288"/>
      <c r="H61" s="288"/>
      <c r="I61" s="288"/>
      <c r="J61" s="288"/>
      <c r="K61" s="288"/>
      <c r="L61" s="288"/>
      <c r="M61" s="288"/>
      <c r="N61" s="288"/>
      <c r="O61" s="288"/>
      <c r="P61" s="288"/>
      <c r="Q61" s="288"/>
      <c r="R61" s="288"/>
      <c r="S61" s="288"/>
      <c r="T61" s="288"/>
      <c r="U61" s="282"/>
      <c r="V61" s="288"/>
      <c r="W61" s="288"/>
      <c r="X61" s="288"/>
      <c r="Y61" s="307"/>
    </row>
    <row r="62" spans="2:25">
      <c r="B62" s="283" t="s">
        <v>162</v>
      </c>
      <c r="U62" s="283"/>
      <c r="V62" s="301" t="s">
        <v>65</v>
      </c>
      <c r="W62" s="301" t="s">
        <v>100</v>
      </c>
      <c r="X62" s="301" t="s">
        <v>102</v>
      </c>
      <c r="Y62" s="308"/>
    </row>
    <row r="63" spans="2:25" ht="6.75" customHeight="1">
      <c r="B63" s="283"/>
      <c r="U63" s="283"/>
      <c r="Y63" s="308"/>
    </row>
    <row r="64" spans="2:25" ht="18" customHeight="1">
      <c r="B64" s="283"/>
      <c r="C64" s="19" t="s">
        <v>163</v>
      </c>
      <c r="U64" s="300"/>
      <c r="V64" s="41" t="s">
        <v>27</v>
      </c>
      <c r="W64" s="41" t="s">
        <v>100</v>
      </c>
      <c r="X64" s="41" t="s">
        <v>27</v>
      </c>
      <c r="Y64" s="305"/>
    </row>
    <row r="65" spans="2:25" ht="18" customHeight="1">
      <c r="B65" s="283"/>
      <c r="C65" s="19" t="s">
        <v>166</v>
      </c>
      <c r="U65" s="283"/>
      <c r="Y65" s="308"/>
    </row>
    <row r="66" spans="2:25" ht="18" customHeight="1">
      <c r="B66" s="283"/>
      <c r="C66" s="19" t="s">
        <v>167</v>
      </c>
      <c r="U66" s="283"/>
      <c r="Y66" s="308"/>
    </row>
    <row r="67" spans="2:25" ht="6" customHeight="1">
      <c r="B67" s="284"/>
      <c r="C67" s="289"/>
      <c r="D67" s="289"/>
      <c r="E67" s="289"/>
      <c r="F67" s="289"/>
      <c r="G67" s="289"/>
      <c r="H67" s="289"/>
      <c r="I67" s="289"/>
      <c r="J67" s="289"/>
      <c r="K67" s="289"/>
      <c r="L67" s="289"/>
      <c r="M67" s="289"/>
      <c r="N67" s="289"/>
      <c r="O67" s="289"/>
      <c r="P67" s="289"/>
      <c r="Q67" s="289"/>
      <c r="R67" s="289"/>
      <c r="S67" s="289"/>
      <c r="T67" s="289"/>
      <c r="U67" s="284"/>
      <c r="V67" s="289"/>
      <c r="W67" s="289"/>
      <c r="X67" s="289"/>
      <c r="Y67" s="309"/>
    </row>
    <row r="122" spans="3:7">
      <c r="C122" s="289"/>
      <c r="D122" s="289"/>
      <c r="E122" s="289"/>
      <c r="F122" s="289"/>
      <c r="G122" s="289"/>
    </row>
    <row r="123" spans="3:7">
      <c r="C123" s="288"/>
    </row>
  </sheetData>
  <mergeCells count="18">
    <mergeCell ref="Q3:R3"/>
    <mergeCell ref="T3:U3"/>
    <mergeCell ref="W3:X3"/>
    <mergeCell ref="B5:Y5"/>
    <mergeCell ref="B7:F7"/>
    <mergeCell ref="G7:Y7"/>
    <mergeCell ref="B8:F8"/>
    <mergeCell ref="D18:H18"/>
    <mergeCell ref="L18:N18"/>
    <mergeCell ref="D22:H22"/>
    <mergeCell ref="L22:N22"/>
    <mergeCell ref="D52:T52"/>
    <mergeCell ref="D53:T53"/>
    <mergeCell ref="D54:T54"/>
    <mergeCell ref="D55:T55"/>
    <mergeCell ref="D56:T56"/>
    <mergeCell ref="U58:Y58"/>
    <mergeCell ref="B9:F11"/>
  </mergeCells>
  <phoneticPr fontId="21"/>
  <dataValidations count="1">
    <dataValidation type="list" allowBlank="1" showDropDown="0" showInputMessage="1" showErrorMessage="1" sqref="G8:G11 O9:O10 L8 Q8 X64 V24 X24 V26:V27 X26:X27 V29:V30 X29:X30 V32:V35 X32:X35 V37:V38 X37:X38 V41 X41 V43 X43 V49 X49 V64 X16 V16 X51:X57 V51:V57">
      <formula1>"□,■"</formula1>
    </dataValidation>
  </dataValidations>
  <pageMargins left="0.70866141732283472" right="0.70866141732283472" top="0.74803149606299213" bottom="0.74803149606299213" header="0.31496062992125984" footer="0.31496062992125984"/>
  <pageSetup paperSize="9" scale="76" fitToWidth="1" fitToHeight="1" orientation="portrait" usePrinterDefaults="1" r:id="rId1"/>
  <headerFooter>
    <oddHeader>&amp;R&amp;A</oddHeader>
  </headerFooter>
  <rowBreaks count="1" manualBreakCount="1">
    <brk id="6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3:Y122"/>
  <sheetViews>
    <sheetView view="pageBreakPreview" zoomScaleSheetLayoutView="100" workbookViewId="0">
      <selection activeCell="B2" sqref="B2"/>
    </sheetView>
  </sheetViews>
  <sheetFormatPr defaultColWidth="4" defaultRowHeight="13.5"/>
  <cols>
    <col min="1" max="1" width="2.125" style="19" customWidth="1"/>
    <col min="2" max="2" width="1.625" style="19" customWidth="1"/>
    <col min="3" max="19" width="3.875" style="19" customWidth="1"/>
    <col min="20" max="20" width="7.75" style="19" customWidth="1"/>
    <col min="21" max="25" width="3.25" style="19" customWidth="1"/>
    <col min="26" max="26" width="2.125" style="19" customWidth="1"/>
    <col min="27" max="16384" width="4" style="19"/>
  </cols>
  <sheetData>
    <row r="1" spans="2:25" ht="6.75" customHeight="1"/>
    <row r="3" spans="2:25" ht="15.75" customHeight="1">
      <c r="P3" s="91" t="s">
        <v>66</v>
      </c>
      <c r="Q3" s="41"/>
      <c r="R3" s="41"/>
      <c r="S3" s="41" t="s">
        <v>69</v>
      </c>
      <c r="T3" s="41"/>
      <c r="U3" s="41"/>
      <c r="V3" s="41" t="s">
        <v>95</v>
      </c>
      <c r="W3" s="41"/>
      <c r="X3" s="41"/>
      <c r="Y3" s="41" t="s">
        <v>36</v>
      </c>
    </row>
    <row r="4" spans="2:25" ht="10.5" customHeight="1"/>
    <row r="5" spans="2:25" ht="27.75" customHeight="1">
      <c r="B5" s="277" t="s">
        <v>191</v>
      </c>
      <c r="C5" s="277"/>
      <c r="D5" s="277"/>
      <c r="E5" s="277"/>
      <c r="F5" s="277"/>
      <c r="G5" s="277"/>
      <c r="H5" s="277"/>
      <c r="I5" s="277"/>
      <c r="J5" s="277"/>
      <c r="K5" s="277"/>
      <c r="L5" s="277"/>
      <c r="M5" s="277"/>
      <c r="N5" s="277"/>
      <c r="O5" s="277"/>
      <c r="P5" s="277"/>
      <c r="Q5" s="277"/>
      <c r="R5" s="277"/>
      <c r="S5" s="277"/>
      <c r="T5" s="277"/>
      <c r="U5" s="277"/>
      <c r="V5" s="277"/>
      <c r="W5" s="277"/>
      <c r="X5" s="277"/>
      <c r="Y5" s="277"/>
    </row>
    <row r="7" spans="2:25" ht="23.25" customHeight="1">
      <c r="B7" s="278" t="s">
        <v>135</v>
      </c>
      <c r="C7" s="278"/>
      <c r="D7" s="278"/>
      <c r="E7" s="278"/>
      <c r="F7" s="278"/>
      <c r="G7" s="278"/>
      <c r="H7" s="278"/>
      <c r="I7" s="278"/>
      <c r="J7" s="278"/>
      <c r="K7" s="278"/>
      <c r="L7" s="278"/>
      <c r="M7" s="278"/>
      <c r="N7" s="278"/>
      <c r="O7" s="278"/>
      <c r="P7" s="278"/>
      <c r="Q7" s="278"/>
      <c r="R7" s="278"/>
      <c r="S7" s="278"/>
      <c r="T7" s="278"/>
      <c r="U7" s="278"/>
      <c r="V7" s="278"/>
      <c r="W7" s="278"/>
      <c r="X7" s="278"/>
      <c r="Y7" s="310"/>
    </row>
    <row r="8" spans="2:25" ht="23.25" customHeight="1">
      <c r="B8" s="310" t="s">
        <v>192</v>
      </c>
      <c r="C8" s="310"/>
      <c r="D8" s="310"/>
      <c r="E8" s="310"/>
      <c r="F8" s="310"/>
      <c r="G8" s="310"/>
      <c r="H8" s="310"/>
      <c r="I8" s="311"/>
      <c r="J8" s="311"/>
      <c r="K8" s="311"/>
      <c r="L8" s="311"/>
      <c r="M8" s="311"/>
      <c r="N8" s="311"/>
      <c r="O8" s="311"/>
      <c r="P8" s="311"/>
      <c r="Q8" s="311"/>
      <c r="R8" s="311"/>
      <c r="S8" s="311"/>
      <c r="T8" s="311"/>
      <c r="U8" s="311"/>
      <c r="V8" s="311"/>
      <c r="W8" s="311"/>
      <c r="X8" s="311"/>
      <c r="Y8" s="311"/>
    </row>
    <row r="9" spans="2:25" ht="23.25" customHeight="1">
      <c r="B9" s="310" t="s">
        <v>193</v>
      </c>
      <c r="C9" s="310"/>
      <c r="D9" s="310"/>
      <c r="E9" s="310"/>
      <c r="F9" s="310"/>
      <c r="G9" s="310"/>
      <c r="H9" s="310"/>
      <c r="I9" s="278" t="s">
        <v>27</v>
      </c>
      <c r="J9" s="296" t="s">
        <v>7</v>
      </c>
      <c r="K9" s="296"/>
      <c r="L9" s="296"/>
      <c r="M9" s="296"/>
      <c r="N9" s="285" t="s">
        <v>27</v>
      </c>
      <c r="O9" s="296" t="s">
        <v>85</v>
      </c>
      <c r="P9" s="296"/>
      <c r="Q9" s="296"/>
      <c r="R9" s="296"/>
      <c r="S9" s="285" t="s">
        <v>27</v>
      </c>
      <c r="T9" s="296" t="s">
        <v>99</v>
      </c>
      <c r="U9" s="296"/>
      <c r="V9" s="296"/>
      <c r="W9" s="296"/>
      <c r="X9" s="296"/>
      <c r="Y9" s="313"/>
    </row>
    <row r="11" spans="2:25" ht="6" customHeight="1">
      <c r="B11" s="282"/>
      <c r="C11" s="288"/>
      <c r="D11" s="288"/>
      <c r="E11" s="288"/>
      <c r="F11" s="288"/>
      <c r="G11" s="288"/>
      <c r="H11" s="288"/>
      <c r="I11" s="288"/>
      <c r="J11" s="288"/>
      <c r="K11" s="288"/>
      <c r="L11" s="288"/>
      <c r="M11" s="288"/>
      <c r="N11" s="288"/>
      <c r="O11" s="288"/>
      <c r="P11" s="288"/>
      <c r="Q11" s="288"/>
      <c r="R11" s="288"/>
      <c r="S11" s="288"/>
      <c r="T11" s="288"/>
      <c r="U11" s="282"/>
      <c r="V11" s="288"/>
      <c r="W11" s="288"/>
      <c r="X11" s="288"/>
      <c r="Y11" s="307"/>
    </row>
    <row r="12" spans="2:25">
      <c r="B12" s="283" t="s">
        <v>195</v>
      </c>
      <c r="U12" s="283"/>
      <c r="V12" s="301" t="s">
        <v>65</v>
      </c>
      <c r="W12" s="301" t="s">
        <v>100</v>
      </c>
      <c r="X12" s="301" t="s">
        <v>102</v>
      </c>
      <c r="Y12" s="308"/>
    </row>
    <row r="13" spans="2:25" ht="6" customHeight="1">
      <c r="B13" s="283"/>
      <c r="U13" s="283"/>
      <c r="Y13" s="308"/>
    </row>
    <row r="14" spans="2:25" ht="18" customHeight="1">
      <c r="B14" s="283"/>
      <c r="C14" s="19" t="s">
        <v>148</v>
      </c>
      <c r="U14" s="300"/>
      <c r="V14" s="41" t="s">
        <v>27</v>
      </c>
      <c r="W14" s="41" t="s">
        <v>100</v>
      </c>
      <c r="X14" s="41" t="s">
        <v>27</v>
      </c>
      <c r="Y14" s="305"/>
    </row>
    <row r="15" spans="2:25" ht="18" customHeight="1">
      <c r="B15" s="283"/>
      <c r="C15" s="19" t="s">
        <v>90</v>
      </c>
      <c r="U15" s="300"/>
      <c r="V15" s="3"/>
      <c r="W15" s="3"/>
      <c r="X15" s="3"/>
      <c r="Y15" s="305"/>
    </row>
    <row r="16" spans="2:25" ht="18" customHeight="1">
      <c r="B16" s="283"/>
      <c r="U16" s="300"/>
      <c r="V16" s="3"/>
      <c r="W16" s="3"/>
      <c r="X16" s="3"/>
      <c r="Y16" s="305"/>
    </row>
    <row r="17" spans="2:25" ht="18" customHeight="1">
      <c r="B17" s="283"/>
      <c r="C17" s="19" t="s">
        <v>122</v>
      </c>
      <c r="D17" s="278" t="s">
        <v>128</v>
      </c>
      <c r="E17" s="278"/>
      <c r="F17" s="278"/>
      <c r="G17" s="278"/>
      <c r="H17" s="278"/>
      <c r="I17" s="294" t="s">
        <v>125</v>
      </c>
      <c r="J17" s="295"/>
      <c r="K17" s="295"/>
      <c r="L17" s="285"/>
      <c r="M17" s="285"/>
      <c r="N17" s="285"/>
      <c r="O17" s="290" t="s">
        <v>103</v>
      </c>
      <c r="U17" s="280"/>
      <c r="V17" s="41"/>
      <c r="W17" s="41"/>
      <c r="X17" s="41"/>
      <c r="Y17" s="292"/>
    </row>
    <row r="18" spans="2:25" ht="18" customHeight="1">
      <c r="B18" s="283"/>
      <c r="C18" s="19" t="s">
        <v>122</v>
      </c>
      <c r="D18" s="278" t="s">
        <v>128</v>
      </c>
      <c r="E18" s="278"/>
      <c r="F18" s="278"/>
      <c r="G18" s="278"/>
      <c r="H18" s="278"/>
      <c r="I18" s="294" t="s">
        <v>24</v>
      </c>
      <c r="J18" s="295"/>
      <c r="K18" s="295"/>
      <c r="L18" s="285"/>
      <c r="M18" s="285"/>
      <c r="N18" s="285"/>
      <c r="O18" s="290" t="s">
        <v>103</v>
      </c>
      <c r="U18" s="280"/>
      <c r="V18" s="41"/>
      <c r="W18" s="41"/>
      <c r="X18" s="41"/>
      <c r="Y18" s="292"/>
    </row>
    <row r="19" spans="2:25" ht="18" customHeight="1">
      <c r="B19" s="283"/>
      <c r="D19" s="41"/>
      <c r="E19" s="41"/>
      <c r="F19" s="41"/>
      <c r="G19" s="41"/>
      <c r="H19" s="41"/>
      <c r="O19" s="41"/>
      <c r="U19" s="280"/>
      <c r="V19" s="41"/>
      <c r="W19" s="41"/>
      <c r="X19" s="41"/>
      <c r="Y19" s="292"/>
    </row>
    <row r="20" spans="2:25" ht="18" customHeight="1">
      <c r="B20" s="283"/>
      <c r="C20" s="19" t="s">
        <v>197</v>
      </c>
      <c r="U20" s="300"/>
      <c r="V20" s="41" t="s">
        <v>27</v>
      </c>
      <c r="W20" s="41" t="s">
        <v>100</v>
      </c>
      <c r="X20" s="41" t="s">
        <v>27</v>
      </c>
      <c r="Y20" s="305"/>
    </row>
    <row r="21" spans="2:25" ht="18" customHeight="1">
      <c r="B21" s="283"/>
      <c r="C21" s="19" t="s">
        <v>194</v>
      </c>
      <c r="U21" s="300"/>
      <c r="V21" s="3"/>
      <c r="W21" s="3"/>
      <c r="X21" s="3"/>
      <c r="Y21" s="305"/>
    </row>
    <row r="22" spans="2:25" ht="18" customHeight="1">
      <c r="B22" s="283"/>
      <c r="C22" s="19" t="s">
        <v>200</v>
      </c>
      <c r="T22" s="19" t="s">
        <v>132</v>
      </c>
      <c r="U22" s="300"/>
      <c r="V22" s="41" t="s">
        <v>27</v>
      </c>
      <c r="W22" s="41" t="s">
        <v>100</v>
      </c>
      <c r="X22" s="41" t="s">
        <v>27</v>
      </c>
      <c r="Y22" s="305"/>
    </row>
    <row r="23" spans="2:25" ht="18" customHeight="1">
      <c r="B23" s="283"/>
      <c r="C23" s="19" t="s">
        <v>202</v>
      </c>
      <c r="U23" s="300"/>
      <c r="V23" s="41" t="s">
        <v>27</v>
      </c>
      <c r="W23" s="41" t="s">
        <v>100</v>
      </c>
      <c r="X23" s="41" t="s">
        <v>27</v>
      </c>
      <c r="Y23" s="305"/>
    </row>
    <row r="24" spans="2:25" ht="18" customHeight="1">
      <c r="B24" s="283"/>
      <c r="C24" s="19" t="s">
        <v>203</v>
      </c>
      <c r="U24" s="300"/>
      <c r="V24" s="41" t="s">
        <v>27</v>
      </c>
      <c r="W24" s="41" t="s">
        <v>100</v>
      </c>
      <c r="X24" s="41" t="s">
        <v>27</v>
      </c>
      <c r="Y24" s="305"/>
    </row>
    <row r="25" spans="2:25" ht="18" customHeight="1">
      <c r="B25" s="283"/>
      <c r="C25" s="19" t="s">
        <v>204</v>
      </c>
      <c r="U25" s="300"/>
      <c r="V25" s="3"/>
      <c r="W25" s="3"/>
      <c r="X25" s="3"/>
      <c r="Y25" s="305"/>
    </row>
    <row r="26" spans="2:25" ht="18" customHeight="1">
      <c r="B26" s="283"/>
      <c r="C26" s="19" t="s">
        <v>214</v>
      </c>
      <c r="U26" s="300"/>
      <c r="V26" s="41" t="s">
        <v>27</v>
      </c>
      <c r="W26" s="41" t="s">
        <v>100</v>
      </c>
      <c r="X26" s="41" t="s">
        <v>27</v>
      </c>
      <c r="Y26" s="305"/>
    </row>
    <row r="27" spans="2:25" ht="18" customHeight="1">
      <c r="B27" s="283"/>
      <c r="C27" s="19" t="s">
        <v>177</v>
      </c>
      <c r="U27" s="300"/>
      <c r="V27" s="41"/>
      <c r="W27" s="41"/>
      <c r="X27" s="41"/>
      <c r="Y27" s="305"/>
    </row>
    <row r="28" spans="2:25" ht="18" customHeight="1">
      <c r="B28" s="283"/>
      <c r="C28" s="19" t="s">
        <v>121</v>
      </c>
      <c r="U28" s="300"/>
      <c r="V28" s="41"/>
      <c r="W28" s="41"/>
      <c r="X28" s="41"/>
      <c r="Y28" s="305"/>
    </row>
    <row r="29" spans="2:25" ht="18" customHeight="1">
      <c r="B29" s="283"/>
      <c r="C29" s="19" t="s">
        <v>98</v>
      </c>
      <c r="U29" s="300"/>
      <c r="V29" s="41" t="s">
        <v>27</v>
      </c>
      <c r="W29" s="41" t="s">
        <v>100</v>
      </c>
      <c r="X29" s="41" t="s">
        <v>27</v>
      </c>
      <c r="Y29" s="305"/>
    </row>
    <row r="30" spans="2:25" ht="18" customHeight="1">
      <c r="B30" s="283"/>
      <c r="C30" s="19" t="s">
        <v>206</v>
      </c>
      <c r="U30" s="300"/>
      <c r="V30" s="3"/>
      <c r="W30" s="3"/>
      <c r="X30" s="3"/>
      <c r="Y30" s="305"/>
    </row>
    <row r="31" spans="2:25" ht="18" customHeight="1">
      <c r="B31" s="283"/>
      <c r="D31" s="19" t="s">
        <v>182</v>
      </c>
      <c r="U31" s="300"/>
      <c r="V31" s="41" t="s">
        <v>27</v>
      </c>
      <c r="W31" s="41" t="s">
        <v>100</v>
      </c>
      <c r="X31" s="41" t="s">
        <v>27</v>
      </c>
      <c r="Y31" s="305"/>
    </row>
    <row r="32" spans="2:25" ht="18" customHeight="1">
      <c r="B32" s="283"/>
      <c r="D32" s="19" t="s">
        <v>183</v>
      </c>
      <c r="U32" s="300"/>
      <c r="V32" s="41" t="s">
        <v>27</v>
      </c>
      <c r="W32" s="41" t="s">
        <v>100</v>
      </c>
      <c r="X32" s="41" t="s">
        <v>27</v>
      </c>
      <c r="Y32" s="305"/>
    </row>
    <row r="33" spans="2:25" ht="18" customHeight="1">
      <c r="B33" s="283"/>
      <c r="C33" s="19" t="s">
        <v>208</v>
      </c>
      <c r="U33" s="300"/>
      <c r="V33" s="41" t="s">
        <v>27</v>
      </c>
      <c r="W33" s="41" t="s">
        <v>100</v>
      </c>
      <c r="X33" s="41" t="s">
        <v>27</v>
      </c>
      <c r="Y33" s="305"/>
    </row>
    <row r="34" spans="2:25" ht="18" customHeight="1">
      <c r="B34" s="283"/>
      <c r="C34" s="19" t="s">
        <v>71</v>
      </c>
      <c r="U34" s="300"/>
      <c r="V34" s="3"/>
      <c r="W34" s="3"/>
      <c r="X34" s="3"/>
      <c r="Y34" s="305"/>
    </row>
    <row r="35" spans="2:25" ht="18" customHeight="1">
      <c r="B35" s="283"/>
      <c r="C35" s="19" t="s">
        <v>209</v>
      </c>
      <c r="U35" s="300"/>
      <c r="V35" s="41" t="s">
        <v>27</v>
      </c>
      <c r="W35" s="41" t="s">
        <v>100</v>
      </c>
      <c r="X35" s="41" t="s">
        <v>27</v>
      </c>
      <c r="Y35" s="305"/>
    </row>
    <row r="36" spans="2:25" ht="18" customHeight="1">
      <c r="B36" s="283"/>
      <c r="C36" s="19" t="s">
        <v>210</v>
      </c>
      <c r="U36" s="300"/>
      <c r="V36" s="3"/>
      <c r="W36" s="3"/>
      <c r="X36" s="3"/>
      <c r="Y36" s="305"/>
    </row>
    <row r="37" spans="2:25" ht="18" customHeight="1">
      <c r="B37" s="283"/>
      <c r="C37" s="19" t="s">
        <v>211</v>
      </c>
      <c r="U37" s="300"/>
      <c r="V37" s="41" t="s">
        <v>27</v>
      </c>
      <c r="W37" s="41" t="s">
        <v>100</v>
      </c>
      <c r="X37" s="41" t="s">
        <v>27</v>
      </c>
      <c r="Y37" s="305"/>
    </row>
    <row r="38" spans="2:25" ht="18" customHeight="1">
      <c r="B38" s="283"/>
      <c r="C38" s="19" t="s">
        <v>142</v>
      </c>
      <c r="U38" s="300"/>
      <c r="V38" s="3"/>
      <c r="W38" s="3"/>
      <c r="X38" s="3"/>
      <c r="Y38" s="305"/>
    </row>
    <row r="39" spans="2:25" ht="18" customHeight="1">
      <c r="B39" s="284"/>
      <c r="C39" s="289" t="s">
        <v>213</v>
      </c>
      <c r="D39" s="289"/>
      <c r="E39" s="289"/>
      <c r="F39" s="289"/>
      <c r="G39" s="289"/>
      <c r="H39" s="289"/>
      <c r="I39" s="289"/>
      <c r="J39" s="289"/>
      <c r="K39" s="289"/>
      <c r="L39" s="289"/>
      <c r="M39" s="289"/>
      <c r="N39" s="289"/>
      <c r="O39" s="289"/>
      <c r="P39" s="289"/>
      <c r="Q39" s="289"/>
      <c r="R39" s="289"/>
      <c r="S39" s="289"/>
      <c r="T39" s="289"/>
      <c r="U39" s="312"/>
      <c r="V39" s="297"/>
      <c r="W39" s="297"/>
      <c r="X39" s="297"/>
      <c r="Y39" s="306"/>
    </row>
    <row r="40" spans="2:25">
      <c r="B40" s="19" t="s">
        <v>131</v>
      </c>
    </row>
    <row r="41" spans="2:25" ht="14.25" customHeight="1">
      <c r="B41" s="19" t="s">
        <v>160</v>
      </c>
    </row>
    <row r="43" spans="2:25" ht="14.25" customHeight="1"/>
    <row r="121" spans="3:7">
      <c r="C121" s="289"/>
      <c r="D121" s="289"/>
      <c r="E121" s="289"/>
      <c r="F121" s="289"/>
      <c r="G121" s="289"/>
    </row>
    <row r="122" spans="3:7">
      <c r="C122" s="288"/>
    </row>
  </sheetData>
  <mergeCells count="13">
    <mergeCell ref="Q3:R3"/>
    <mergeCell ref="T3:U3"/>
    <mergeCell ref="W3:X3"/>
    <mergeCell ref="B5:Y5"/>
    <mergeCell ref="B7:H7"/>
    <mergeCell ref="I7:Y7"/>
    <mergeCell ref="B8:H8"/>
    <mergeCell ref="I8:Y8"/>
    <mergeCell ref="B9:H9"/>
    <mergeCell ref="D17:H17"/>
    <mergeCell ref="L17:N17"/>
    <mergeCell ref="D18:H18"/>
    <mergeCell ref="L18:N18"/>
  </mergeCells>
  <phoneticPr fontId="21"/>
  <dataValidations count="1">
    <dataValidation type="list" allowBlank="1" showDropDown="0" showInputMessage="1" showErrorMessage="1" sqref="I9 N9 S9 V14 X14 V20 X20 V22:V24 X22:X24 V26:V29 X26:X29 V31:V33 X31:X33 V35 X35 V37 X37">
      <formula1>"□,■"</formula1>
    </dataValidation>
  </dataValidations>
  <pageMargins left="0.70866141732283472" right="0.70866141732283472" top="0.74803149606299213" bottom="0.74803149606299213" header="0.31496062992125984" footer="0.31496062992125984"/>
  <pageSetup paperSize="9" scale="92" fitToWidth="1" fitToHeight="1" orientation="portrait" usePrinterDefaults="1"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IV20"/>
  <sheetViews>
    <sheetView workbookViewId="0">
      <selection activeCell="A21" sqref="A21"/>
    </sheetView>
  </sheetViews>
  <sheetFormatPr defaultColWidth="12" defaultRowHeight="13.5"/>
  <cols>
    <col min="1" max="1" width="25.875" style="314" customWidth="1"/>
    <col min="2" max="2" width="18.375" style="314" bestFit="1" customWidth="1"/>
    <col min="3" max="5" width="10.125" style="314" bestFit="1" customWidth="1"/>
    <col min="6" max="15" width="2.625" style="314" customWidth="1"/>
    <col min="16" max="256" width="12.75" style="314" bestFit="1" customWidth="1"/>
  </cols>
  <sheetData>
    <row r="1" spans="1:256" ht="15" customHeight="1">
      <c r="A1" s="18" t="s">
        <v>475</v>
      </c>
      <c r="B1" s="317"/>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c r="AP1" s="317"/>
      <c r="AQ1" s="317"/>
      <c r="AR1" s="317"/>
      <c r="AS1" s="317"/>
      <c r="AT1" s="317"/>
      <c r="AU1" s="317"/>
      <c r="AV1" s="317"/>
      <c r="AW1" s="317"/>
      <c r="AX1" s="317"/>
      <c r="AY1" s="317"/>
      <c r="AZ1" s="317"/>
      <c r="BA1" s="317"/>
      <c r="BB1" s="317"/>
      <c r="BC1" s="317"/>
      <c r="BD1" s="317"/>
      <c r="BE1" s="317"/>
      <c r="BF1" s="317"/>
      <c r="BG1" s="317"/>
      <c r="BH1" s="317"/>
      <c r="BI1" s="317"/>
      <c r="BJ1" s="317"/>
      <c r="BK1" s="317"/>
      <c r="BL1" s="317"/>
      <c r="BM1" s="317"/>
      <c r="BN1" s="317"/>
      <c r="BO1" s="317"/>
      <c r="BP1" s="317"/>
      <c r="BQ1" s="317"/>
      <c r="BR1" s="317"/>
      <c r="BS1" s="317"/>
      <c r="BT1" s="317"/>
      <c r="BU1" s="317"/>
      <c r="BV1" s="317"/>
      <c r="BW1" s="317"/>
      <c r="BX1" s="317"/>
      <c r="BY1" s="317"/>
      <c r="BZ1" s="317"/>
      <c r="CA1" s="317"/>
      <c r="CB1" s="317"/>
      <c r="CC1" s="317"/>
      <c r="CD1" s="317"/>
      <c r="CE1" s="317"/>
      <c r="CF1" s="317"/>
      <c r="CG1" s="317"/>
      <c r="CH1" s="317"/>
      <c r="CI1" s="317"/>
      <c r="CJ1" s="317"/>
      <c r="CK1" s="317"/>
      <c r="CL1" s="317"/>
      <c r="CM1" s="317"/>
      <c r="CN1" s="317"/>
      <c r="CO1" s="317"/>
      <c r="CP1" s="317"/>
      <c r="CQ1" s="317"/>
      <c r="CR1" s="317"/>
      <c r="CS1" s="317"/>
      <c r="CT1" s="317"/>
      <c r="CU1" s="317"/>
      <c r="CV1" s="317"/>
      <c r="CW1" s="317"/>
      <c r="CX1" s="317"/>
      <c r="CY1" s="317"/>
      <c r="CZ1" s="317"/>
      <c r="DA1" s="317"/>
      <c r="DB1" s="317"/>
      <c r="DC1" s="317"/>
      <c r="DD1" s="317"/>
      <c r="DE1" s="317"/>
      <c r="DF1" s="317"/>
      <c r="DG1" s="317"/>
      <c r="DH1" s="317"/>
      <c r="DI1" s="317"/>
      <c r="DJ1" s="317"/>
      <c r="DK1" s="317"/>
      <c r="DL1" s="317"/>
      <c r="DM1" s="317"/>
      <c r="DN1" s="317"/>
      <c r="DO1" s="317"/>
      <c r="DP1" s="317"/>
      <c r="DQ1" s="317"/>
      <c r="DR1" s="317"/>
      <c r="DS1" s="317"/>
      <c r="DT1" s="317"/>
      <c r="DU1" s="317"/>
      <c r="DV1" s="317"/>
      <c r="DW1" s="317"/>
      <c r="DX1" s="317"/>
      <c r="DY1" s="317"/>
      <c r="DZ1" s="317"/>
      <c r="EA1" s="317"/>
      <c r="EB1" s="317"/>
      <c r="EC1" s="317"/>
      <c r="ED1" s="317"/>
      <c r="EE1" s="317"/>
      <c r="EF1" s="317"/>
      <c r="EG1" s="317"/>
      <c r="EH1" s="317"/>
      <c r="EI1" s="317"/>
      <c r="EJ1" s="317"/>
      <c r="EK1" s="317"/>
      <c r="EL1" s="317"/>
      <c r="EM1" s="317"/>
      <c r="EN1" s="317"/>
      <c r="EO1" s="317"/>
      <c r="EP1" s="317"/>
      <c r="EQ1" s="317"/>
      <c r="ER1" s="317"/>
      <c r="ES1" s="317"/>
      <c r="ET1" s="317"/>
      <c r="EU1" s="317"/>
      <c r="EV1" s="317"/>
      <c r="EW1" s="317"/>
      <c r="EX1" s="317"/>
      <c r="EY1" s="317"/>
      <c r="EZ1" s="317"/>
      <c r="FA1" s="317"/>
      <c r="FB1" s="317"/>
      <c r="FC1" s="317"/>
      <c r="FD1" s="317"/>
      <c r="FE1" s="317"/>
      <c r="FF1" s="317"/>
      <c r="FG1" s="317"/>
      <c r="FH1" s="317"/>
      <c r="FI1" s="317"/>
      <c r="FJ1" s="317"/>
      <c r="FK1" s="317"/>
      <c r="FL1" s="317"/>
      <c r="FM1" s="317"/>
      <c r="FN1" s="317"/>
      <c r="FO1" s="317"/>
      <c r="FP1" s="317"/>
      <c r="FQ1" s="317"/>
      <c r="FR1" s="317"/>
      <c r="FS1" s="317"/>
      <c r="FT1" s="317"/>
      <c r="FU1" s="317"/>
      <c r="FV1" s="317"/>
      <c r="FW1" s="317"/>
      <c r="FX1" s="317"/>
      <c r="FY1" s="317"/>
      <c r="FZ1" s="317"/>
      <c r="GA1" s="317"/>
      <c r="GB1" s="317"/>
      <c r="GC1" s="317"/>
      <c r="GD1" s="317"/>
      <c r="GE1" s="317"/>
      <c r="GF1" s="317"/>
      <c r="GG1" s="317"/>
      <c r="GH1" s="317"/>
      <c r="GI1" s="317"/>
      <c r="GJ1" s="317"/>
      <c r="GK1" s="317"/>
      <c r="GL1" s="317"/>
      <c r="GM1" s="317"/>
      <c r="GN1" s="317"/>
      <c r="GO1" s="317"/>
      <c r="GP1" s="317"/>
      <c r="GQ1" s="317"/>
      <c r="GR1" s="317"/>
      <c r="GS1" s="317"/>
      <c r="GT1" s="317"/>
      <c r="GU1" s="317"/>
      <c r="GV1" s="317"/>
      <c r="GW1" s="317"/>
      <c r="GX1" s="317"/>
      <c r="GY1" s="317"/>
      <c r="GZ1" s="317"/>
      <c r="HA1" s="317"/>
      <c r="HB1" s="317"/>
      <c r="HC1" s="317"/>
      <c r="HD1" s="317"/>
      <c r="HE1" s="317"/>
      <c r="HF1" s="317"/>
      <c r="HG1" s="317"/>
      <c r="HH1" s="317"/>
      <c r="HI1" s="317"/>
      <c r="HJ1" s="317"/>
      <c r="HK1" s="317"/>
      <c r="HL1" s="317"/>
      <c r="HM1" s="317"/>
      <c r="HN1" s="317"/>
      <c r="HO1" s="317"/>
      <c r="HP1" s="317"/>
      <c r="HQ1" s="317"/>
      <c r="HR1" s="317"/>
      <c r="HS1" s="317"/>
      <c r="HT1" s="317"/>
      <c r="HU1" s="317"/>
      <c r="HV1" s="317"/>
      <c r="HW1" s="317"/>
      <c r="HX1" s="317"/>
      <c r="HY1" s="317"/>
      <c r="HZ1" s="317"/>
      <c r="IA1" s="317"/>
      <c r="IB1" s="317"/>
      <c r="IC1" s="317"/>
      <c r="ID1" s="317"/>
      <c r="IE1" s="317"/>
      <c r="IF1" s="317"/>
      <c r="IG1" s="317"/>
      <c r="IH1" s="317"/>
      <c r="II1" s="317"/>
      <c r="IJ1" s="317"/>
      <c r="IK1" s="317"/>
      <c r="IL1" s="317"/>
      <c r="IM1" s="317"/>
      <c r="IN1" s="317"/>
      <c r="IO1" s="317"/>
      <c r="IP1" s="317"/>
      <c r="IQ1" s="317"/>
      <c r="IR1" s="317"/>
      <c r="IS1" s="317"/>
      <c r="IT1" s="317"/>
      <c r="IU1" s="317"/>
      <c r="IV1" s="317"/>
    </row>
    <row r="2" spans="1:256" ht="15" customHeight="1">
      <c r="A2" s="316"/>
      <c r="B2" s="316"/>
      <c r="C2" s="316"/>
      <c r="D2" s="316"/>
      <c r="E2" s="316"/>
      <c r="F2" s="92" t="s">
        <v>442</v>
      </c>
      <c r="G2" s="7" t="s">
        <v>240</v>
      </c>
      <c r="H2" s="7"/>
      <c r="I2" s="7"/>
      <c r="J2" s="7"/>
      <c r="K2" s="7"/>
      <c r="L2" s="7"/>
      <c r="M2" s="7"/>
      <c r="N2" s="7"/>
      <c r="O2" s="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c r="AT2" s="317"/>
      <c r="AU2" s="317"/>
      <c r="AV2" s="317"/>
      <c r="AW2" s="317"/>
      <c r="AX2" s="317"/>
      <c r="AY2" s="317"/>
      <c r="AZ2" s="317"/>
      <c r="BA2" s="317"/>
      <c r="BB2" s="317"/>
      <c r="BC2" s="317"/>
      <c r="BD2" s="317"/>
      <c r="BE2" s="317"/>
      <c r="BF2" s="317"/>
      <c r="BG2" s="317"/>
      <c r="BH2" s="317"/>
      <c r="BI2" s="317"/>
      <c r="BJ2" s="317"/>
      <c r="BK2" s="317"/>
      <c r="BL2" s="317"/>
      <c r="BM2" s="317"/>
      <c r="BN2" s="317"/>
      <c r="BO2" s="317"/>
      <c r="BP2" s="317"/>
      <c r="BQ2" s="317"/>
      <c r="BR2" s="317"/>
      <c r="BS2" s="317"/>
      <c r="BT2" s="317"/>
      <c r="BU2" s="317"/>
      <c r="BV2" s="317"/>
      <c r="BW2" s="317"/>
      <c r="BX2" s="317"/>
      <c r="BY2" s="317"/>
      <c r="BZ2" s="317"/>
      <c r="CA2" s="317"/>
      <c r="CB2" s="317"/>
      <c r="CC2" s="317"/>
      <c r="CD2" s="317"/>
      <c r="CE2" s="317"/>
      <c r="CF2" s="317"/>
      <c r="CG2" s="317"/>
      <c r="CH2" s="317"/>
      <c r="CI2" s="317"/>
      <c r="CJ2" s="317"/>
      <c r="CK2" s="317"/>
      <c r="CL2" s="317"/>
      <c r="CM2" s="317"/>
      <c r="CN2" s="317"/>
      <c r="CO2" s="317"/>
      <c r="CP2" s="317"/>
      <c r="CQ2" s="317"/>
      <c r="CR2" s="317"/>
      <c r="CS2" s="317"/>
      <c r="CT2" s="317"/>
      <c r="CU2" s="317"/>
      <c r="CV2" s="317"/>
      <c r="CW2" s="317"/>
      <c r="CX2" s="317"/>
      <c r="CY2" s="317"/>
      <c r="CZ2" s="317"/>
      <c r="DA2" s="317"/>
      <c r="DB2" s="317"/>
      <c r="DC2" s="317"/>
      <c r="DD2" s="317"/>
      <c r="DE2" s="317"/>
      <c r="DF2" s="317"/>
      <c r="DG2" s="317"/>
      <c r="DH2" s="317"/>
      <c r="DI2" s="317"/>
      <c r="DJ2" s="317"/>
      <c r="DK2" s="317"/>
      <c r="DL2" s="317"/>
      <c r="DM2" s="317"/>
      <c r="DN2" s="317"/>
      <c r="DO2" s="317"/>
      <c r="DP2" s="317"/>
      <c r="DQ2" s="317"/>
      <c r="DR2" s="317"/>
      <c r="DS2" s="317"/>
      <c r="DT2" s="317"/>
      <c r="DU2" s="317"/>
      <c r="DV2" s="317"/>
      <c r="DW2" s="317"/>
      <c r="DX2" s="317"/>
      <c r="DY2" s="317"/>
      <c r="DZ2" s="317"/>
      <c r="EA2" s="317"/>
      <c r="EB2" s="317"/>
      <c r="EC2" s="317"/>
      <c r="ED2" s="317"/>
      <c r="EE2" s="317"/>
      <c r="EF2" s="317"/>
      <c r="EG2" s="317"/>
      <c r="EH2" s="317"/>
      <c r="EI2" s="317"/>
      <c r="EJ2" s="317"/>
      <c r="EK2" s="317"/>
      <c r="EL2" s="317"/>
      <c r="EM2" s="317"/>
      <c r="EN2" s="317"/>
      <c r="EO2" s="317"/>
      <c r="EP2" s="317"/>
      <c r="EQ2" s="317"/>
      <c r="ER2" s="317"/>
      <c r="ES2" s="317"/>
      <c r="ET2" s="317"/>
      <c r="EU2" s="317"/>
      <c r="EV2" s="317"/>
      <c r="EW2" s="317"/>
      <c r="EX2" s="317"/>
      <c r="EY2" s="317"/>
      <c r="EZ2" s="317"/>
      <c r="FA2" s="317"/>
      <c r="FB2" s="317"/>
      <c r="FC2" s="317"/>
      <c r="FD2" s="317"/>
      <c r="FE2" s="317"/>
      <c r="FF2" s="317"/>
      <c r="FG2" s="317"/>
      <c r="FH2" s="317"/>
      <c r="FI2" s="317"/>
      <c r="FJ2" s="317"/>
      <c r="FK2" s="317"/>
      <c r="FL2" s="317"/>
      <c r="FM2" s="317"/>
      <c r="FN2" s="317"/>
      <c r="FO2" s="317"/>
      <c r="FP2" s="317"/>
      <c r="FQ2" s="317"/>
      <c r="FR2" s="317"/>
      <c r="FS2" s="317"/>
      <c r="FT2" s="317"/>
      <c r="FU2" s="317"/>
      <c r="FV2" s="317"/>
      <c r="FW2" s="317"/>
      <c r="FX2" s="317"/>
      <c r="FY2" s="317"/>
      <c r="FZ2" s="317"/>
      <c r="GA2" s="317"/>
      <c r="GB2" s="317"/>
      <c r="GC2" s="317"/>
      <c r="GD2" s="317"/>
      <c r="GE2" s="317"/>
      <c r="GF2" s="317"/>
      <c r="GG2" s="317"/>
      <c r="GH2" s="317"/>
      <c r="GI2" s="317"/>
      <c r="GJ2" s="317"/>
      <c r="GK2" s="317"/>
      <c r="GL2" s="317"/>
      <c r="GM2" s="317"/>
      <c r="GN2" s="317"/>
      <c r="GO2" s="317"/>
      <c r="GP2" s="317"/>
      <c r="GQ2" s="317"/>
      <c r="GR2" s="317"/>
      <c r="GS2" s="317"/>
      <c r="GT2" s="317"/>
      <c r="GU2" s="317"/>
      <c r="GV2" s="317"/>
      <c r="GW2" s="317"/>
      <c r="GX2" s="317"/>
      <c r="GY2" s="317"/>
      <c r="GZ2" s="317"/>
      <c r="HA2" s="317"/>
      <c r="HB2" s="317"/>
      <c r="HC2" s="317"/>
      <c r="HD2" s="317"/>
      <c r="HE2" s="317"/>
      <c r="HF2" s="317"/>
      <c r="HG2" s="317"/>
      <c r="HH2" s="317"/>
      <c r="HI2" s="317"/>
      <c r="HJ2" s="317"/>
      <c r="HK2" s="317"/>
      <c r="HL2" s="317"/>
      <c r="HM2" s="317"/>
      <c r="HN2" s="317"/>
      <c r="HO2" s="317"/>
      <c r="HP2" s="317"/>
      <c r="HQ2" s="317"/>
      <c r="HR2" s="317"/>
      <c r="HS2" s="317"/>
      <c r="HT2" s="317"/>
      <c r="HU2" s="317"/>
      <c r="HV2" s="317"/>
      <c r="HW2" s="317"/>
      <c r="HX2" s="317"/>
      <c r="HY2" s="317"/>
      <c r="HZ2" s="317"/>
      <c r="IA2" s="317"/>
      <c r="IB2" s="317"/>
      <c r="IC2" s="317"/>
      <c r="ID2" s="317"/>
      <c r="IE2" s="317"/>
      <c r="IF2" s="317"/>
      <c r="IG2" s="317"/>
      <c r="IH2" s="317"/>
      <c r="II2" s="317"/>
      <c r="IJ2" s="317"/>
      <c r="IK2" s="317"/>
      <c r="IL2" s="317"/>
      <c r="IM2" s="317"/>
      <c r="IN2" s="317"/>
      <c r="IO2" s="317"/>
      <c r="IP2" s="317"/>
      <c r="IQ2" s="317"/>
      <c r="IR2" s="317"/>
      <c r="IS2" s="317"/>
      <c r="IT2" s="317"/>
      <c r="IU2" s="317"/>
      <c r="IV2" s="317"/>
    </row>
    <row r="3" spans="1:256" ht="15" customHeight="1">
      <c r="A3" s="98" t="s">
        <v>16</v>
      </c>
      <c r="B3" s="316"/>
      <c r="C3" s="316"/>
      <c r="D3" s="316"/>
      <c r="E3" s="316"/>
      <c r="F3" s="316"/>
      <c r="G3" s="316"/>
      <c r="H3" s="316"/>
      <c r="I3" s="316"/>
      <c r="J3" s="316"/>
      <c r="K3" s="316"/>
      <c r="L3" s="316"/>
      <c r="M3" s="316"/>
      <c r="N3" s="316"/>
      <c r="O3" s="316"/>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317"/>
      <c r="AR3" s="317"/>
      <c r="AS3" s="317"/>
      <c r="AT3" s="317"/>
      <c r="AU3" s="317"/>
      <c r="AV3" s="317"/>
      <c r="AW3" s="317"/>
      <c r="AX3" s="317"/>
      <c r="AY3" s="317"/>
      <c r="AZ3" s="317"/>
      <c r="BA3" s="317"/>
      <c r="BB3" s="317"/>
      <c r="BC3" s="317"/>
      <c r="BD3" s="317"/>
      <c r="BE3" s="317"/>
      <c r="BF3" s="317"/>
      <c r="BG3" s="317"/>
      <c r="BH3" s="317"/>
      <c r="BI3" s="317"/>
      <c r="BJ3" s="317"/>
      <c r="BK3" s="317"/>
      <c r="BL3" s="317"/>
      <c r="BM3" s="317"/>
      <c r="BN3" s="317"/>
      <c r="BO3" s="317"/>
      <c r="BP3" s="317"/>
      <c r="BQ3" s="317"/>
      <c r="BR3" s="317"/>
      <c r="BS3" s="317"/>
      <c r="BT3" s="317"/>
      <c r="BU3" s="317"/>
      <c r="BV3" s="317"/>
      <c r="BW3" s="317"/>
      <c r="BX3" s="317"/>
      <c r="BY3" s="317"/>
      <c r="BZ3" s="317"/>
      <c r="CA3" s="317"/>
      <c r="CB3" s="317"/>
      <c r="CC3" s="317"/>
      <c r="CD3" s="317"/>
      <c r="CE3" s="317"/>
      <c r="CF3" s="317"/>
      <c r="CG3" s="317"/>
      <c r="CH3" s="317"/>
      <c r="CI3" s="317"/>
      <c r="CJ3" s="317"/>
      <c r="CK3" s="317"/>
      <c r="CL3" s="317"/>
      <c r="CM3" s="317"/>
      <c r="CN3" s="317"/>
      <c r="CO3" s="317"/>
      <c r="CP3" s="317"/>
      <c r="CQ3" s="317"/>
      <c r="CR3" s="317"/>
      <c r="CS3" s="317"/>
      <c r="CT3" s="317"/>
      <c r="CU3" s="317"/>
      <c r="CV3" s="317"/>
      <c r="CW3" s="317"/>
      <c r="CX3" s="317"/>
      <c r="CY3" s="317"/>
      <c r="CZ3" s="317"/>
      <c r="DA3" s="317"/>
      <c r="DB3" s="317"/>
      <c r="DC3" s="317"/>
      <c r="DD3" s="317"/>
      <c r="DE3" s="317"/>
      <c r="DF3" s="317"/>
      <c r="DG3" s="317"/>
      <c r="DH3" s="317"/>
      <c r="DI3" s="317"/>
      <c r="DJ3" s="317"/>
      <c r="DK3" s="317"/>
      <c r="DL3" s="317"/>
      <c r="DM3" s="317"/>
      <c r="DN3" s="317"/>
      <c r="DO3" s="317"/>
      <c r="DP3" s="317"/>
      <c r="DQ3" s="317"/>
      <c r="DR3" s="317"/>
      <c r="DS3" s="317"/>
      <c r="DT3" s="317"/>
      <c r="DU3" s="317"/>
      <c r="DV3" s="317"/>
      <c r="DW3" s="317"/>
      <c r="DX3" s="317"/>
      <c r="DY3" s="317"/>
      <c r="DZ3" s="317"/>
      <c r="EA3" s="317"/>
      <c r="EB3" s="317"/>
      <c r="EC3" s="317"/>
      <c r="ED3" s="317"/>
      <c r="EE3" s="317"/>
      <c r="EF3" s="317"/>
      <c r="EG3" s="317"/>
      <c r="EH3" s="317"/>
      <c r="EI3" s="317"/>
      <c r="EJ3" s="317"/>
      <c r="EK3" s="317"/>
      <c r="EL3" s="317"/>
      <c r="EM3" s="317"/>
      <c r="EN3" s="317"/>
      <c r="EO3" s="317"/>
      <c r="EP3" s="317"/>
      <c r="EQ3" s="317"/>
      <c r="ER3" s="317"/>
      <c r="ES3" s="317"/>
      <c r="ET3" s="317"/>
      <c r="EU3" s="317"/>
      <c r="EV3" s="317"/>
      <c r="EW3" s="317"/>
      <c r="EX3" s="317"/>
      <c r="EY3" s="317"/>
      <c r="EZ3" s="317"/>
      <c r="FA3" s="317"/>
      <c r="FB3" s="317"/>
      <c r="FC3" s="317"/>
      <c r="FD3" s="317"/>
      <c r="FE3" s="317"/>
      <c r="FF3" s="317"/>
      <c r="FG3" s="317"/>
      <c r="FH3" s="317"/>
      <c r="FI3" s="317"/>
      <c r="FJ3" s="317"/>
      <c r="FK3" s="317"/>
      <c r="FL3" s="317"/>
      <c r="FM3" s="317"/>
      <c r="FN3" s="317"/>
      <c r="FO3" s="317"/>
      <c r="FP3" s="317"/>
      <c r="FQ3" s="317"/>
      <c r="FR3" s="317"/>
      <c r="FS3" s="317"/>
      <c r="FT3" s="317"/>
      <c r="FU3" s="317"/>
      <c r="FV3" s="317"/>
      <c r="FW3" s="317"/>
      <c r="FX3" s="317"/>
      <c r="FY3" s="317"/>
      <c r="FZ3" s="317"/>
      <c r="GA3" s="317"/>
      <c r="GB3" s="317"/>
      <c r="GC3" s="317"/>
      <c r="GD3" s="317"/>
      <c r="GE3" s="317"/>
      <c r="GF3" s="317"/>
      <c r="GG3" s="317"/>
      <c r="GH3" s="317"/>
      <c r="GI3" s="317"/>
      <c r="GJ3" s="317"/>
      <c r="GK3" s="317"/>
      <c r="GL3" s="317"/>
      <c r="GM3" s="317"/>
      <c r="GN3" s="317"/>
      <c r="GO3" s="317"/>
      <c r="GP3" s="317"/>
      <c r="GQ3" s="317"/>
      <c r="GR3" s="317"/>
      <c r="GS3" s="317"/>
      <c r="GT3" s="317"/>
      <c r="GU3" s="317"/>
      <c r="GV3" s="317"/>
      <c r="GW3" s="317"/>
      <c r="GX3" s="317"/>
      <c r="GY3" s="317"/>
      <c r="GZ3" s="317"/>
      <c r="HA3" s="317"/>
      <c r="HB3" s="317"/>
      <c r="HC3" s="317"/>
      <c r="HD3" s="317"/>
      <c r="HE3" s="317"/>
      <c r="HF3" s="317"/>
      <c r="HG3" s="317"/>
      <c r="HH3" s="317"/>
      <c r="HI3" s="317"/>
      <c r="HJ3" s="317"/>
      <c r="HK3" s="317"/>
      <c r="HL3" s="317"/>
      <c r="HM3" s="317"/>
      <c r="HN3" s="317"/>
      <c r="HO3" s="317"/>
      <c r="HP3" s="317"/>
      <c r="HQ3" s="317"/>
      <c r="HR3" s="317"/>
      <c r="HS3" s="317"/>
      <c r="HT3" s="317"/>
      <c r="HU3" s="317"/>
      <c r="HV3" s="317"/>
      <c r="HW3" s="317"/>
      <c r="HX3" s="317"/>
      <c r="HY3" s="317"/>
      <c r="HZ3" s="317"/>
      <c r="IA3" s="317"/>
      <c r="IB3" s="317"/>
      <c r="IC3" s="317"/>
      <c r="ID3" s="317"/>
      <c r="IE3" s="317"/>
      <c r="IF3" s="317"/>
      <c r="IG3" s="317"/>
      <c r="IH3" s="317"/>
      <c r="II3" s="317"/>
      <c r="IJ3" s="317"/>
      <c r="IK3" s="317"/>
      <c r="IL3" s="317"/>
      <c r="IM3" s="317"/>
      <c r="IN3" s="317"/>
      <c r="IO3" s="317"/>
      <c r="IP3" s="317"/>
      <c r="IQ3" s="317"/>
      <c r="IR3" s="317"/>
      <c r="IS3" s="317"/>
      <c r="IT3" s="317"/>
      <c r="IU3" s="317"/>
      <c r="IV3" s="317"/>
    </row>
    <row r="4" spans="1:256" ht="22.5" customHeight="1">
      <c r="A4" s="316"/>
      <c r="B4" s="316"/>
      <c r="C4" s="7" t="s">
        <v>473</v>
      </c>
      <c r="D4" s="7"/>
      <c r="E4" s="7"/>
      <c r="F4" s="323"/>
      <c r="G4" s="323"/>
      <c r="H4" s="323"/>
      <c r="I4" s="323"/>
      <c r="J4" s="323"/>
      <c r="K4" s="323"/>
      <c r="L4" s="323"/>
      <c r="M4" s="323"/>
      <c r="N4" s="316"/>
      <c r="O4" s="316"/>
      <c r="P4" s="317"/>
      <c r="Q4" s="317"/>
      <c r="R4" s="317"/>
      <c r="S4" s="317"/>
      <c r="T4" s="317"/>
      <c r="U4" s="317"/>
      <c r="V4" s="317"/>
      <c r="W4" s="317"/>
      <c r="X4" s="317"/>
      <c r="Y4" s="317"/>
      <c r="Z4" s="317"/>
      <c r="AA4" s="317"/>
      <c r="AB4" s="317"/>
      <c r="AC4" s="317"/>
      <c r="AD4" s="317"/>
      <c r="AE4" s="317"/>
      <c r="AF4" s="317"/>
      <c r="AG4" s="317"/>
      <c r="AH4" s="317"/>
      <c r="AI4" s="317"/>
      <c r="AJ4" s="317"/>
      <c r="AK4" s="317"/>
      <c r="AL4" s="317"/>
      <c r="AM4" s="317"/>
      <c r="AN4" s="317"/>
      <c r="AO4" s="317"/>
      <c r="AP4" s="317"/>
      <c r="AQ4" s="317"/>
      <c r="AR4" s="317"/>
      <c r="AS4" s="317"/>
      <c r="AT4" s="317"/>
      <c r="AU4" s="317"/>
      <c r="AV4" s="317"/>
      <c r="AW4" s="317"/>
      <c r="AX4" s="317"/>
      <c r="AY4" s="317"/>
      <c r="AZ4" s="317"/>
      <c r="BA4" s="317"/>
      <c r="BB4" s="317"/>
      <c r="BC4" s="317"/>
      <c r="BD4" s="317"/>
      <c r="BE4" s="317"/>
      <c r="BF4" s="317"/>
      <c r="BG4" s="317"/>
      <c r="BH4" s="317"/>
      <c r="BI4" s="317"/>
      <c r="BJ4" s="317"/>
      <c r="BK4" s="317"/>
      <c r="BL4" s="317"/>
      <c r="BM4" s="317"/>
      <c r="BN4" s="317"/>
      <c r="BO4" s="317"/>
      <c r="BP4" s="317"/>
      <c r="BQ4" s="317"/>
      <c r="BR4" s="317"/>
      <c r="BS4" s="317"/>
      <c r="BT4" s="317"/>
      <c r="BU4" s="317"/>
      <c r="BV4" s="317"/>
      <c r="BW4" s="317"/>
      <c r="BX4" s="317"/>
      <c r="BY4" s="317"/>
      <c r="BZ4" s="317"/>
      <c r="CA4" s="317"/>
      <c r="CB4" s="317"/>
      <c r="CC4" s="317"/>
      <c r="CD4" s="317"/>
      <c r="CE4" s="317"/>
      <c r="CF4" s="317"/>
      <c r="CG4" s="317"/>
      <c r="CH4" s="317"/>
      <c r="CI4" s="317"/>
      <c r="CJ4" s="317"/>
      <c r="CK4" s="317"/>
      <c r="CL4" s="317"/>
      <c r="CM4" s="317"/>
      <c r="CN4" s="317"/>
      <c r="CO4" s="317"/>
      <c r="CP4" s="317"/>
      <c r="CQ4" s="317"/>
      <c r="CR4" s="317"/>
      <c r="CS4" s="317"/>
      <c r="CT4" s="317"/>
      <c r="CU4" s="317"/>
      <c r="CV4" s="317"/>
      <c r="CW4" s="317"/>
      <c r="CX4" s="317"/>
      <c r="CY4" s="317"/>
      <c r="CZ4" s="317"/>
      <c r="DA4" s="317"/>
      <c r="DB4" s="317"/>
      <c r="DC4" s="317"/>
      <c r="DD4" s="317"/>
      <c r="DE4" s="317"/>
      <c r="DF4" s="317"/>
      <c r="DG4" s="317"/>
      <c r="DH4" s="317"/>
      <c r="DI4" s="317"/>
      <c r="DJ4" s="317"/>
      <c r="DK4" s="317"/>
      <c r="DL4" s="317"/>
      <c r="DM4" s="317"/>
      <c r="DN4" s="317"/>
      <c r="DO4" s="317"/>
      <c r="DP4" s="317"/>
      <c r="DQ4" s="317"/>
      <c r="DR4" s="317"/>
      <c r="DS4" s="317"/>
      <c r="DT4" s="317"/>
      <c r="DU4" s="317"/>
      <c r="DV4" s="317"/>
      <c r="DW4" s="317"/>
      <c r="DX4" s="317"/>
      <c r="DY4" s="317"/>
      <c r="DZ4" s="317"/>
      <c r="EA4" s="317"/>
      <c r="EB4" s="317"/>
      <c r="EC4" s="317"/>
      <c r="ED4" s="317"/>
      <c r="EE4" s="317"/>
      <c r="EF4" s="317"/>
      <c r="EG4" s="317"/>
      <c r="EH4" s="317"/>
      <c r="EI4" s="317"/>
      <c r="EJ4" s="317"/>
      <c r="EK4" s="317"/>
      <c r="EL4" s="317"/>
      <c r="EM4" s="317"/>
      <c r="EN4" s="317"/>
      <c r="EO4" s="317"/>
      <c r="EP4" s="317"/>
      <c r="EQ4" s="317"/>
      <c r="ER4" s="317"/>
      <c r="ES4" s="317"/>
      <c r="ET4" s="317"/>
      <c r="EU4" s="317"/>
      <c r="EV4" s="317"/>
      <c r="EW4" s="317"/>
      <c r="EX4" s="317"/>
      <c r="EY4" s="317"/>
      <c r="EZ4" s="317"/>
      <c r="FA4" s="317"/>
      <c r="FB4" s="317"/>
      <c r="FC4" s="317"/>
      <c r="FD4" s="317"/>
      <c r="FE4" s="317"/>
      <c r="FF4" s="317"/>
      <c r="FG4" s="317"/>
      <c r="FH4" s="317"/>
      <c r="FI4" s="317"/>
      <c r="FJ4" s="317"/>
      <c r="FK4" s="317"/>
      <c r="FL4" s="317"/>
      <c r="FM4" s="317"/>
      <c r="FN4" s="317"/>
      <c r="FO4" s="317"/>
      <c r="FP4" s="317"/>
      <c r="FQ4" s="317"/>
      <c r="FR4" s="317"/>
      <c r="FS4" s="317"/>
      <c r="FT4" s="317"/>
      <c r="FU4" s="317"/>
      <c r="FV4" s="317"/>
      <c r="FW4" s="317"/>
      <c r="FX4" s="317"/>
      <c r="FY4" s="317"/>
      <c r="FZ4" s="317"/>
      <c r="GA4" s="317"/>
      <c r="GB4" s="317"/>
      <c r="GC4" s="317"/>
      <c r="GD4" s="317"/>
      <c r="GE4" s="317"/>
      <c r="GF4" s="317"/>
      <c r="GG4" s="317"/>
      <c r="GH4" s="317"/>
      <c r="GI4" s="317"/>
      <c r="GJ4" s="317"/>
      <c r="GK4" s="317"/>
      <c r="GL4" s="317"/>
      <c r="GM4" s="317"/>
      <c r="GN4" s="317"/>
      <c r="GO4" s="317"/>
      <c r="GP4" s="317"/>
      <c r="GQ4" s="317"/>
      <c r="GR4" s="317"/>
      <c r="GS4" s="317"/>
      <c r="GT4" s="317"/>
      <c r="GU4" s="317"/>
      <c r="GV4" s="317"/>
      <c r="GW4" s="317"/>
      <c r="GX4" s="317"/>
      <c r="GY4" s="317"/>
      <c r="GZ4" s="317"/>
      <c r="HA4" s="317"/>
      <c r="HB4" s="317"/>
      <c r="HC4" s="317"/>
      <c r="HD4" s="317"/>
      <c r="HE4" s="317"/>
      <c r="HF4" s="317"/>
      <c r="HG4" s="317"/>
      <c r="HH4" s="317"/>
      <c r="HI4" s="317"/>
      <c r="HJ4" s="317"/>
      <c r="HK4" s="317"/>
      <c r="HL4" s="317"/>
      <c r="HM4" s="317"/>
      <c r="HN4" s="317"/>
      <c r="HO4" s="317"/>
      <c r="HP4" s="317"/>
      <c r="HQ4" s="317"/>
      <c r="HR4" s="317"/>
      <c r="HS4" s="317"/>
      <c r="HT4" s="317"/>
      <c r="HU4" s="317"/>
      <c r="HV4" s="317"/>
      <c r="HW4" s="317"/>
      <c r="HX4" s="317"/>
      <c r="HY4" s="317"/>
      <c r="HZ4" s="317"/>
      <c r="IA4" s="317"/>
      <c r="IB4" s="317"/>
      <c r="IC4" s="317"/>
      <c r="ID4" s="317"/>
      <c r="IE4" s="317"/>
      <c r="IF4" s="317"/>
      <c r="IG4" s="317"/>
      <c r="IH4" s="317"/>
      <c r="II4" s="317"/>
      <c r="IJ4" s="317"/>
      <c r="IK4" s="317"/>
      <c r="IL4" s="317"/>
      <c r="IM4" s="317"/>
      <c r="IN4" s="317"/>
      <c r="IO4" s="317"/>
      <c r="IP4" s="317"/>
      <c r="IQ4" s="317"/>
      <c r="IR4" s="317"/>
      <c r="IS4" s="317"/>
      <c r="IT4" s="317"/>
      <c r="IU4" s="317"/>
      <c r="IV4" s="317"/>
    </row>
    <row r="5" spans="1:256" ht="15" customHeight="1">
      <c r="A5" s="317"/>
      <c r="B5" s="317"/>
      <c r="C5" s="317"/>
      <c r="D5" s="317"/>
      <c r="E5" s="317"/>
      <c r="F5" s="317"/>
      <c r="G5" s="317"/>
      <c r="H5" s="317"/>
      <c r="I5" s="317"/>
      <c r="J5" s="317"/>
      <c r="K5" s="317"/>
      <c r="L5" s="317"/>
      <c r="M5" s="317"/>
      <c r="N5" s="317"/>
      <c r="O5" s="317"/>
      <c r="P5" s="317"/>
      <c r="Q5" s="317"/>
      <c r="R5" s="317"/>
      <c r="S5" s="317"/>
      <c r="T5" s="317"/>
      <c r="U5" s="317"/>
      <c r="V5" s="317"/>
      <c r="W5" s="317"/>
      <c r="X5" s="317"/>
      <c r="Y5" s="317"/>
      <c r="Z5" s="317"/>
      <c r="AA5" s="317"/>
      <c r="AB5" s="317"/>
      <c r="AC5" s="317"/>
      <c r="AD5" s="317"/>
      <c r="AE5" s="317"/>
      <c r="AF5" s="317"/>
      <c r="AG5" s="317"/>
      <c r="AH5" s="317"/>
      <c r="AI5" s="317"/>
      <c r="AJ5" s="317"/>
      <c r="AK5" s="317"/>
      <c r="AL5" s="317"/>
      <c r="AM5" s="317"/>
      <c r="AN5" s="317"/>
      <c r="AO5" s="317"/>
      <c r="AP5" s="317"/>
      <c r="AQ5" s="317"/>
      <c r="AR5" s="317"/>
      <c r="AS5" s="317"/>
      <c r="AT5" s="317"/>
      <c r="AU5" s="317"/>
      <c r="AV5" s="317"/>
      <c r="AW5" s="317"/>
      <c r="AX5" s="317"/>
      <c r="AY5" s="317"/>
      <c r="AZ5" s="317"/>
      <c r="BA5" s="317"/>
      <c r="BB5" s="317"/>
      <c r="BC5" s="317"/>
      <c r="BD5" s="317"/>
      <c r="BE5" s="317"/>
      <c r="BF5" s="317"/>
      <c r="BG5" s="317"/>
      <c r="BH5" s="317"/>
      <c r="BI5" s="317"/>
      <c r="BJ5" s="317"/>
      <c r="BK5" s="317"/>
      <c r="BL5" s="317"/>
      <c r="BM5" s="317"/>
      <c r="BN5" s="317"/>
      <c r="BO5" s="317"/>
      <c r="BP5" s="317"/>
      <c r="BQ5" s="317"/>
      <c r="BR5" s="317"/>
      <c r="BS5" s="317"/>
      <c r="BT5" s="317"/>
      <c r="BU5" s="317"/>
      <c r="BV5" s="317"/>
      <c r="BW5" s="317"/>
      <c r="BX5" s="317"/>
      <c r="BY5" s="317"/>
      <c r="BZ5" s="317"/>
      <c r="CA5" s="317"/>
      <c r="CB5" s="317"/>
      <c r="CC5" s="317"/>
      <c r="CD5" s="317"/>
      <c r="CE5" s="317"/>
      <c r="CF5" s="317"/>
      <c r="CG5" s="317"/>
      <c r="CH5" s="317"/>
      <c r="CI5" s="317"/>
      <c r="CJ5" s="317"/>
      <c r="CK5" s="317"/>
      <c r="CL5" s="317"/>
      <c r="CM5" s="317"/>
      <c r="CN5" s="317"/>
      <c r="CO5" s="317"/>
      <c r="CP5" s="317"/>
      <c r="CQ5" s="317"/>
      <c r="CR5" s="317"/>
      <c r="CS5" s="317"/>
      <c r="CT5" s="317"/>
      <c r="CU5" s="317"/>
      <c r="CV5" s="317"/>
      <c r="CW5" s="317"/>
      <c r="CX5" s="317"/>
      <c r="CY5" s="317"/>
      <c r="CZ5" s="317"/>
      <c r="DA5" s="317"/>
      <c r="DB5" s="317"/>
      <c r="DC5" s="317"/>
      <c r="DD5" s="317"/>
      <c r="DE5" s="317"/>
      <c r="DF5" s="317"/>
      <c r="DG5" s="317"/>
      <c r="DH5" s="317"/>
      <c r="DI5" s="317"/>
      <c r="DJ5" s="317"/>
      <c r="DK5" s="317"/>
      <c r="DL5" s="317"/>
      <c r="DM5" s="317"/>
      <c r="DN5" s="317"/>
      <c r="DO5" s="317"/>
      <c r="DP5" s="317"/>
      <c r="DQ5" s="317"/>
      <c r="DR5" s="317"/>
      <c r="DS5" s="317"/>
      <c r="DT5" s="317"/>
      <c r="DU5" s="317"/>
      <c r="DV5" s="317"/>
      <c r="DW5" s="317"/>
      <c r="DX5" s="317"/>
      <c r="DY5" s="317"/>
      <c r="DZ5" s="317"/>
      <c r="EA5" s="317"/>
      <c r="EB5" s="317"/>
      <c r="EC5" s="317"/>
      <c r="ED5" s="317"/>
      <c r="EE5" s="317"/>
      <c r="EF5" s="317"/>
      <c r="EG5" s="317"/>
      <c r="EH5" s="317"/>
      <c r="EI5" s="317"/>
      <c r="EJ5" s="317"/>
      <c r="EK5" s="317"/>
      <c r="EL5" s="317"/>
      <c r="EM5" s="317"/>
      <c r="EN5" s="317"/>
      <c r="EO5" s="317"/>
      <c r="EP5" s="317"/>
      <c r="EQ5" s="317"/>
      <c r="ER5" s="317"/>
      <c r="ES5" s="317"/>
      <c r="ET5" s="317"/>
      <c r="EU5" s="317"/>
      <c r="EV5" s="317"/>
      <c r="EW5" s="317"/>
      <c r="EX5" s="317"/>
      <c r="EY5" s="317"/>
      <c r="EZ5" s="317"/>
      <c r="FA5" s="317"/>
      <c r="FB5" s="317"/>
      <c r="FC5" s="317"/>
      <c r="FD5" s="317"/>
      <c r="FE5" s="317"/>
      <c r="FF5" s="317"/>
      <c r="FG5" s="317"/>
      <c r="FH5" s="317"/>
      <c r="FI5" s="317"/>
      <c r="FJ5" s="317"/>
      <c r="FK5" s="317"/>
      <c r="FL5" s="317"/>
      <c r="FM5" s="317"/>
      <c r="FN5" s="317"/>
      <c r="FO5" s="317"/>
      <c r="FP5" s="317"/>
      <c r="FQ5" s="317"/>
      <c r="FR5" s="317"/>
      <c r="FS5" s="317"/>
      <c r="FT5" s="317"/>
      <c r="FU5" s="317"/>
      <c r="FV5" s="317"/>
      <c r="FW5" s="317"/>
      <c r="FX5" s="317"/>
      <c r="FY5" s="317"/>
      <c r="FZ5" s="317"/>
      <c r="GA5" s="317"/>
      <c r="GB5" s="317"/>
      <c r="GC5" s="317"/>
      <c r="GD5" s="317"/>
      <c r="GE5" s="317"/>
      <c r="GF5" s="317"/>
      <c r="GG5" s="317"/>
      <c r="GH5" s="317"/>
      <c r="GI5" s="317"/>
      <c r="GJ5" s="317"/>
      <c r="GK5" s="317"/>
      <c r="GL5" s="317"/>
      <c r="GM5" s="317"/>
      <c r="GN5" s="317"/>
      <c r="GO5" s="317"/>
      <c r="GP5" s="317"/>
      <c r="GQ5" s="317"/>
      <c r="GR5" s="317"/>
      <c r="GS5" s="317"/>
      <c r="GT5" s="317"/>
      <c r="GU5" s="317"/>
      <c r="GV5" s="317"/>
      <c r="GW5" s="317"/>
      <c r="GX5" s="317"/>
      <c r="GY5" s="317"/>
      <c r="GZ5" s="317"/>
      <c r="HA5" s="317"/>
      <c r="HB5" s="317"/>
      <c r="HC5" s="317"/>
      <c r="HD5" s="317"/>
      <c r="HE5" s="317"/>
      <c r="HF5" s="317"/>
      <c r="HG5" s="317"/>
      <c r="HH5" s="317"/>
      <c r="HI5" s="317"/>
      <c r="HJ5" s="317"/>
      <c r="HK5" s="317"/>
      <c r="HL5" s="317"/>
      <c r="HM5" s="317"/>
      <c r="HN5" s="317"/>
      <c r="HO5" s="317"/>
      <c r="HP5" s="317"/>
      <c r="HQ5" s="317"/>
      <c r="HR5" s="317"/>
      <c r="HS5" s="317"/>
      <c r="HT5" s="317"/>
      <c r="HU5" s="317"/>
      <c r="HV5" s="317"/>
      <c r="HW5" s="317"/>
      <c r="HX5" s="317"/>
      <c r="HY5" s="317"/>
      <c r="HZ5" s="317"/>
      <c r="IA5" s="317"/>
      <c r="IB5" s="317"/>
      <c r="IC5" s="317"/>
      <c r="ID5" s="317"/>
      <c r="IE5" s="317"/>
      <c r="IF5" s="317"/>
      <c r="IG5" s="317"/>
      <c r="IH5" s="317"/>
      <c r="II5" s="317"/>
      <c r="IJ5" s="317"/>
      <c r="IK5" s="317"/>
      <c r="IL5" s="317"/>
      <c r="IM5" s="317"/>
      <c r="IN5" s="317"/>
      <c r="IO5" s="317"/>
      <c r="IP5" s="317"/>
      <c r="IQ5" s="317"/>
      <c r="IR5" s="317"/>
      <c r="IS5" s="317"/>
      <c r="IT5" s="317"/>
      <c r="IU5" s="317"/>
      <c r="IV5" s="317"/>
    </row>
    <row r="6" spans="1:256" ht="15" customHeight="1">
      <c r="A6" s="7" t="s">
        <v>425</v>
      </c>
      <c r="B6" s="7"/>
      <c r="C6" s="7"/>
      <c r="D6" s="7"/>
      <c r="E6" s="7"/>
      <c r="F6" s="7"/>
      <c r="G6" s="7"/>
      <c r="H6" s="7"/>
      <c r="I6" s="7"/>
      <c r="J6" s="7"/>
      <c r="K6" s="7"/>
      <c r="L6" s="7"/>
      <c r="M6" s="7"/>
      <c r="N6" s="7"/>
      <c r="O6" s="7"/>
      <c r="P6" s="317"/>
      <c r="Q6" s="317"/>
      <c r="R6" s="317"/>
      <c r="S6" s="317"/>
      <c r="T6" s="317"/>
      <c r="U6" s="317"/>
      <c r="V6" s="317"/>
      <c r="W6" s="317"/>
      <c r="X6" s="317"/>
      <c r="Y6" s="317"/>
      <c r="Z6" s="317"/>
      <c r="AA6" s="317"/>
      <c r="AB6" s="317"/>
      <c r="AC6" s="317"/>
      <c r="AD6" s="317"/>
      <c r="AE6" s="317"/>
      <c r="AF6" s="317"/>
      <c r="AG6" s="317"/>
      <c r="AH6" s="317"/>
      <c r="AI6" s="317"/>
      <c r="AJ6" s="317"/>
      <c r="AK6" s="317"/>
      <c r="AL6" s="317"/>
      <c r="AM6" s="317"/>
      <c r="AN6" s="317"/>
      <c r="AO6" s="317"/>
      <c r="AP6" s="317"/>
      <c r="AQ6" s="317"/>
      <c r="AR6" s="317"/>
      <c r="AS6" s="317"/>
      <c r="AT6" s="317"/>
      <c r="AU6" s="317"/>
      <c r="AV6" s="317"/>
      <c r="AW6" s="317"/>
      <c r="AX6" s="317"/>
      <c r="AY6" s="317"/>
      <c r="AZ6" s="317"/>
      <c r="BA6" s="317"/>
      <c r="BB6" s="317"/>
      <c r="BC6" s="317"/>
      <c r="BD6" s="317"/>
      <c r="BE6" s="317"/>
      <c r="BF6" s="317"/>
      <c r="BG6" s="317"/>
      <c r="BH6" s="317"/>
      <c r="BI6" s="317"/>
      <c r="BJ6" s="317"/>
      <c r="BK6" s="317"/>
      <c r="BL6" s="317"/>
      <c r="BM6" s="317"/>
      <c r="BN6" s="317"/>
      <c r="BO6" s="317"/>
      <c r="BP6" s="317"/>
      <c r="BQ6" s="317"/>
      <c r="BR6" s="317"/>
      <c r="BS6" s="317"/>
      <c r="BT6" s="317"/>
      <c r="BU6" s="317"/>
      <c r="BV6" s="317"/>
      <c r="BW6" s="317"/>
      <c r="BX6" s="317"/>
      <c r="BY6" s="317"/>
      <c r="BZ6" s="317"/>
      <c r="CA6" s="317"/>
      <c r="CB6" s="317"/>
      <c r="CC6" s="317"/>
      <c r="CD6" s="317"/>
      <c r="CE6" s="317"/>
      <c r="CF6" s="317"/>
      <c r="CG6" s="317"/>
      <c r="CH6" s="317"/>
      <c r="CI6" s="317"/>
      <c r="CJ6" s="317"/>
      <c r="CK6" s="317"/>
      <c r="CL6" s="317"/>
      <c r="CM6" s="317"/>
      <c r="CN6" s="317"/>
      <c r="CO6" s="317"/>
      <c r="CP6" s="317"/>
      <c r="CQ6" s="317"/>
      <c r="CR6" s="317"/>
      <c r="CS6" s="317"/>
      <c r="CT6" s="317"/>
      <c r="CU6" s="317"/>
      <c r="CV6" s="317"/>
      <c r="CW6" s="317"/>
      <c r="CX6" s="317"/>
      <c r="CY6" s="317"/>
      <c r="CZ6" s="317"/>
      <c r="DA6" s="317"/>
      <c r="DB6" s="317"/>
      <c r="DC6" s="317"/>
      <c r="DD6" s="317"/>
      <c r="DE6" s="317"/>
      <c r="DF6" s="317"/>
      <c r="DG6" s="317"/>
      <c r="DH6" s="317"/>
      <c r="DI6" s="317"/>
      <c r="DJ6" s="317"/>
      <c r="DK6" s="317"/>
      <c r="DL6" s="317"/>
      <c r="DM6" s="317"/>
      <c r="DN6" s="317"/>
      <c r="DO6" s="317"/>
      <c r="DP6" s="317"/>
      <c r="DQ6" s="317"/>
      <c r="DR6" s="317"/>
      <c r="DS6" s="317"/>
      <c r="DT6" s="317"/>
      <c r="DU6" s="317"/>
      <c r="DV6" s="317"/>
      <c r="DW6" s="317"/>
      <c r="DX6" s="317"/>
      <c r="DY6" s="317"/>
      <c r="DZ6" s="317"/>
      <c r="EA6" s="317"/>
      <c r="EB6" s="317"/>
      <c r="EC6" s="317"/>
      <c r="ED6" s="317"/>
      <c r="EE6" s="317"/>
      <c r="EF6" s="317"/>
      <c r="EG6" s="317"/>
      <c r="EH6" s="317"/>
      <c r="EI6" s="317"/>
      <c r="EJ6" s="317"/>
      <c r="EK6" s="317"/>
      <c r="EL6" s="317"/>
      <c r="EM6" s="317"/>
      <c r="EN6" s="317"/>
      <c r="EO6" s="317"/>
      <c r="EP6" s="317"/>
      <c r="EQ6" s="317"/>
      <c r="ER6" s="317"/>
      <c r="ES6" s="317"/>
      <c r="ET6" s="317"/>
      <c r="EU6" s="317"/>
      <c r="EV6" s="317"/>
      <c r="EW6" s="317"/>
      <c r="EX6" s="317"/>
      <c r="EY6" s="317"/>
      <c r="EZ6" s="317"/>
      <c r="FA6" s="317"/>
      <c r="FB6" s="317"/>
      <c r="FC6" s="317"/>
      <c r="FD6" s="317"/>
      <c r="FE6" s="317"/>
      <c r="FF6" s="317"/>
      <c r="FG6" s="317"/>
      <c r="FH6" s="317"/>
      <c r="FI6" s="317"/>
      <c r="FJ6" s="317"/>
      <c r="FK6" s="317"/>
      <c r="FL6" s="317"/>
      <c r="FM6" s="317"/>
      <c r="FN6" s="317"/>
      <c r="FO6" s="317"/>
      <c r="FP6" s="317"/>
      <c r="FQ6" s="317"/>
      <c r="FR6" s="317"/>
      <c r="FS6" s="317"/>
      <c r="FT6" s="317"/>
      <c r="FU6" s="317"/>
      <c r="FV6" s="317"/>
      <c r="FW6" s="317"/>
      <c r="FX6" s="317"/>
      <c r="FY6" s="317"/>
      <c r="FZ6" s="317"/>
      <c r="GA6" s="317"/>
      <c r="GB6" s="317"/>
      <c r="GC6" s="317"/>
      <c r="GD6" s="317"/>
      <c r="GE6" s="317"/>
      <c r="GF6" s="317"/>
      <c r="GG6" s="317"/>
      <c r="GH6" s="317"/>
      <c r="GI6" s="317"/>
      <c r="GJ6" s="317"/>
      <c r="GK6" s="317"/>
      <c r="GL6" s="317"/>
      <c r="GM6" s="317"/>
      <c r="GN6" s="317"/>
      <c r="GO6" s="317"/>
      <c r="GP6" s="317"/>
      <c r="GQ6" s="317"/>
      <c r="GR6" s="317"/>
      <c r="GS6" s="317"/>
      <c r="GT6" s="317"/>
      <c r="GU6" s="317"/>
      <c r="GV6" s="317"/>
      <c r="GW6" s="317"/>
      <c r="GX6" s="317"/>
      <c r="GY6" s="317"/>
      <c r="GZ6" s="317"/>
      <c r="HA6" s="317"/>
      <c r="HB6" s="317"/>
      <c r="HC6" s="317"/>
      <c r="HD6" s="317"/>
      <c r="HE6" s="317"/>
      <c r="HF6" s="317"/>
      <c r="HG6" s="317"/>
      <c r="HH6" s="317"/>
      <c r="HI6" s="317"/>
      <c r="HJ6" s="317"/>
      <c r="HK6" s="317"/>
      <c r="HL6" s="317"/>
      <c r="HM6" s="317"/>
      <c r="HN6" s="317"/>
      <c r="HO6" s="317"/>
      <c r="HP6" s="317"/>
      <c r="HQ6" s="317"/>
      <c r="HR6" s="317"/>
      <c r="HS6" s="317"/>
      <c r="HT6" s="317"/>
      <c r="HU6" s="317"/>
      <c r="HV6" s="317"/>
      <c r="HW6" s="317"/>
      <c r="HX6" s="317"/>
      <c r="HY6" s="317"/>
      <c r="HZ6" s="317"/>
      <c r="IA6" s="317"/>
      <c r="IB6" s="317"/>
      <c r="IC6" s="317"/>
      <c r="ID6" s="317"/>
      <c r="IE6" s="317"/>
      <c r="IF6" s="317"/>
      <c r="IG6" s="317"/>
      <c r="IH6" s="317"/>
      <c r="II6" s="317"/>
      <c r="IJ6" s="317"/>
      <c r="IK6" s="317"/>
      <c r="IL6" s="317"/>
      <c r="IM6" s="317"/>
      <c r="IN6" s="317"/>
      <c r="IO6" s="317"/>
      <c r="IP6" s="317"/>
      <c r="IQ6" s="317"/>
      <c r="IR6" s="317"/>
      <c r="IS6" s="317"/>
      <c r="IT6" s="317"/>
      <c r="IU6" s="317"/>
      <c r="IV6" s="317"/>
    </row>
    <row r="9" spans="1:256" ht="15" customHeight="1">
      <c r="A9" s="18" t="s">
        <v>47</v>
      </c>
      <c r="B9" s="317"/>
      <c r="C9" s="317"/>
      <c r="D9" s="317"/>
      <c r="E9" s="317"/>
      <c r="F9" s="317"/>
      <c r="G9" s="317"/>
      <c r="H9" s="317"/>
      <c r="I9" s="317"/>
      <c r="J9" s="317"/>
      <c r="K9" s="317"/>
      <c r="L9" s="317"/>
      <c r="M9" s="317"/>
      <c r="N9" s="317"/>
      <c r="O9" s="317"/>
      <c r="P9" s="317"/>
      <c r="Q9" s="317"/>
      <c r="R9" s="317"/>
      <c r="S9" s="317"/>
      <c r="T9" s="317"/>
      <c r="U9" s="317"/>
      <c r="V9" s="317"/>
      <c r="W9" s="317"/>
      <c r="X9" s="317"/>
      <c r="Y9" s="317"/>
      <c r="Z9" s="317"/>
      <c r="AA9" s="317"/>
      <c r="AB9" s="317"/>
      <c r="AC9" s="317"/>
      <c r="AD9" s="317"/>
      <c r="AE9" s="317"/>
      <c r="AF9" s="317"/>
      <c r="AG9" s="317"/>
      <c r="AH9" s="317"/>
      <c r="AI9" s="317"/>
      <c r="AJ9" s="317"/>
      <c r="AK9" s="317"/>
      <c r="AL9" s="317"/>
      <c r="AM9" s="317"/>
      <c r="AN9" s="317"/>
      <c r="AO9" s="317"/>
      <c r="AP9" s="317"/>
      <c r="AQ9" s="317"/>
      <c r="AR9" s="317"/>
      <c r="AS9" s="317"/>
      <c r="AT9" s="317"/>
      <c r="AU9" s="317"/>
      <c r="AV9" s="317"/>
      <c r="AW9" s="317"/>
      <c r="AX9" s="317"/>
      <c r="AY9" s="317"/>
      <c r="AZ9" s="317"/>
      <c r="BA9" s="317"/>
      <c r="BB9" s="317"/>
      <c r="BC9" s="317"/>
      <c r="BD9" s="317"/>
      <c r="BE9" s="317"/>
      <c r="BF9" s="317"/>
      <c r="BG9" s="317"/>
      <c r="BH9" s="317"/>
      <c r="BI9" s="317"/>
      <c r="BJ9" s="317"/>
      <c r="BK9" s="317"/>
      <c r="BL9" s="317"/>
      <c r="BM9" s="317"/>
      <c r="BN9" s="317"/>
      <c r="BO9" s="317"/>
      <c r="BP9" s="317"/>
      <c r="BQ9" s="317"/>
      <c r="BR9" s="317"/>
      <c r="BS9" s="317"/>
      <c r="BT9" s="317"/>
      <c r="BU9" s="317"/>
      <c r="BV9" s="317"/>
      <c r="BW9" s="317"/>
      <c r="BX9" s="317"/>
      <c r="BY9" s="317"/>
      <c r="BZ9" s="317"/>
      <c r="CA9" s="317"/>
      <c r="CB9" s="317"/>
      <c r="CC9" s="317"/>
      <c r="CD9" s="317"/>
      <c r="CE9" s="317"/>
      <c r="CF9" s="317"/>
      <c r="CG9" s="317"/>
      <c r="CH9" s="317"/>
      <c r="CI9" s="317"/>
      <c r="CJ9" s="317"/>
      <c r="CK9" s="317"/>
      <c r="CL9" s="317"/>
      <c r="CM9" s="317"/>
      <c r="CN9" s="317"/>
      <c r="CO9" s="317"/>
      <c r="CP9" s="317"/>
      <c r="CQ9" s="317"/>
      <c r="CR9" s="317"/>
      <c r="CS9" s="317"/>
      <c r="CT9" s="317"/>
      <c r="CU9" s="317"/>
      <c r="CV9" s="317"/>
      <c r="CW9" s="317"/>
      <c r="CX9" s="317"/>
      <c r="CY9" s="317"/>
      <c r="CZ9" s="317"/>
      <c r="DA9" s="317"/>
      <c r="DB9" s="317"/>
      <c r="DC9" s="317"/>
      <c r="DD9" s="317"/>
      <c r="DE9" s="317"/>
      <c r="DF9" s="317"/>
      <c r="DG9" s="317"/>
      <c r="DH9" s="317"/>
      <c r="DI9" s="317"/>
      <c r="DJ9" s="317"/>
      <c r="DK9" s="317"/>
      <c r="DL9" s="317"/>
      <c r="DM9" s="317"/>
      <c r="DN9" s="317"/>
      <c r="DO9" s="317"/>
      <c r="DP9" s="317"/>
      <c r="DQ9" s="317"/>
      <c r="DR9" s="317"/>
      <c r="DS9" s="317"/>
      <c r="DT9" s="317"/>
      <c r="DU9" s="317"/>
      <c r="DV9" s="317"/>
      <c r="DW9" s="317"/>
      <c r="DX9" s="317"/>
      <c r="DY9" s="317"/>
      <c r="DZ9" s="317"/>
      <c r="EA9" s="317"/>
      <c r="EB9" s="317"/>
      <c r="EC9" s="317"/>
      <c r="ED9" s="317"/>
      <c r="EE9" s="317"/>
      <c r="EF9" s="317"/>
      <c r="EG9" s="317"/>
      <c r="EH9" s="317"/>
      <c r="EI9" s="317"/>
      <c r="EJ9" s="317"/>
      <c r="EK9" s="317"/>
      <c r="EL9" s="317"/>
      <c r="EM9" s="317"/>
      <c r="EN9" s="317"/>
      <c r="EO9" s="317"/>
      <c r="EP9" s="317"/>
      <c r="EQ9" s="317"/>
      <c r="ER9" s="317"/>
      <c r="ES9" s="317"/>
      <c r="ET9" s="317"/>
      <c r="EU9" s="317"/>
      <c r="EV9" s="317"/>
      <c r="EW9" s="317"/>
      <c r="EX9" s="317"/>
      <c r="EY9" s="317"/>
      <c r="EZ9" s="317"/>
      <c r="FA9" s="317"/>
      <c r="FB9" s="317"/>
      <c r="FC9" s="317"/>
      <c r="FD9" s="317"/>
      <c r="FE9" s="317"/>
      <c r="FF9" s="317"/>
      <c r="FG9" s="317"/>
      <c r="FH9" s="317"/>
      <c r="FI9" s="317"/>
      <c r="FJ9" s="317"/>
      <c r="FK9" s="317"/>
      <c r="FL9" s="317"/>
      <c r="FM9" s="317"/>
      <c r="FN9" s="317"/>
      <c r="FO9" s="317"/>
      <c r="FP9" s="317"/>
      <c r="FQ9" s="317"/>
      <c r="FR9" s="317"/>
      <c r="FS9" s="317"/>
      <c r="FT9" s="317"/>
      <c r="FU9" s="317"/>
      <c r="FV9" s="317"/>
      <c r="FW9" s="317"/>
      <c r="FX9" s="317"/>
      <c r="FY9" s="317"/>
      <c r="FZ9" s="317"/>
      <c r="GA9" s="317"/>
      <c r="GB9" s="317"/>
      <c r="GC9" s="317"/>
      <c r="GD9" s="317"/>
      <c r="GE9" s="317"/>
      <c r="GF9" s="317"/>
      <c r="GG9" s="317"/>
      <c r="GH9" s="317"/>
      <c r="GI9" s="317"/>
      <c r="GJ9" s="317"/>
      <c r="GK9" s="317"/>
      <c r="GL9" s="317"/>
      <c r="GM9" s="317"/>
      <c r="GN9" s="317"/>
      <c r="GO9" s="317"/>
      <c r="GP9" s="317"/>
      <c r="GQ9" s="317"/>
      <c r="GR9" s="317"/>
      <c r="GS9" s="317"/>
      <c r="GT9" s="317"/>
      <c r="GU9" s="317"/>
      <c r="GV9" s="317"/>
      <c r="GW9" s="317"/>
      <c r="GX9" s="317"/>
      <c r="GY9" s="317"/>
      <c r="GZ9" s="317"/>
      <c r="HA9" s="317"/>
      <c r="HB9" s="317"/>
      <c r="HC9" s="317"/>
      <c r="HD9" s="317"/>
      <c r="HE9" s="317"/>
      <c r="HF9" s="317"/>
      <c r="HG9" s="317"/>
      <c r="HH9" s="317"/>
      <c r="HI9" s="317"/>
      <c r="HJ9" s="317"/>
      <c r="HK9" s="317"/>
      <c r="HL9" s="317"/>
      <c r="HM9" s="317"/>
      <c r="HN9" s="317"/>
      <c r="HO9" s="317"/>
      <c r="HP9" s="317"/>
      <c r="HQ9" s="317"/>
      <c r="HR9" s="317"/>
      <c r="HS9" s="317"/>
      <c r="HT9" s="317"/>
      <c r="HU9" s="317"/>
      <c r="HV9" s="317"/>
      <c r="HW9" s="317"/>
      <c r="HX9" s="317"/>
      <c r="HY9" s="317"/>
      <c r="HZ9" s="317"/>
      <c r="IA9" s="317"/>
      <c r="IB9" s="317"/>
      <c r="IC9" s="317"/>
      <c r="ID9" s="317"/>
      <c r="IE9" s="317"/>
      <c r="IF9" s="317"/>
      <c r="IG9" s="317"/>
      <c r="IH9" s="317"/>
      <c r="II9" s="317"/>
      <c r="IJ9" s="317"/>
      <c r="IK9" s="317"/>
      <c r="IL9" s="317"/>
      <c r="IM9" s="317"/>
      <c r="IN9" s="317"/>
      <c r="IO9" s="317"/>
      <c r="IP9" s="317"/>
      <c r="IQ9" s="317"/>
      <c r="IR9" s="317"/>
      <c r="IS9" s="317"/>
      <c r="IT9" s="317"/>
      <c r="IU9" s="317"/>
      <c r="IV9" s="317"/>
    </row>
    <row r="11" spans="1:256" ht="22.5" customHeight="1">
      <c r="A11" s="317"/>
      <c r="B11" s="317"/>
      <c r="C11" s="317"/>
      <c r="D11" s="69" t="s">
        <v>400</v>
      </c>
      <c r="E11" s="69"/>
      <c r="F11" s="324"/>
      <c r="G11" s="325"/>
      <c r="H11" s="325"/>
      <c r="I11" s="325"/>
      <c r="J11" s="325"/>
      <c r="K11" s="325"/>
      <c r="L11" s="325"/>
      <c r="M11" s="325"/>
      <c r="N11" s="325"/>
      <c r="O11" s="326"/>
      <c r="P11" s="317"/>
      <c r="Q11" s="317"/>
      <c r="R11" s="317"/>
      <c r="S11" s="317"/>
      <c r="T11" s="317"/>
      <c r="U11" s="317"/>
      <c r="V11" s="317"/>
      <c r="W11" s="317"/>
      <c r="X11" s="317"/>
      <c r="Y11" s="317"/>
      <c r="Z11" s="317"/>
      <c r="AA11" s="317"/>
      <c r="AB11" s="317"/>
      <c r="AC11" s="317"/>
      <c r="AD11" s="317"/>
      <c r="AE11" s="317"/>
      <c r="AF11" s="317"/>
      <c r="AG11" s="317"/>
      <c r="AH11" s="317"/>
      <c r="AI11" s="317"/>
      <c r="AJ11" s="317"/>
      <c r="AK11" s="317"/>
      <c r="AL11" s="317"/>
      <c r="AM11" s="317"/>
      <c r="AN11" s="317"/>
      <c r="AO11" s="317"/>
      <c r="AP11" s="317"/>
      <c r="AQ11" s="317"/>
      <c r="AR11" s="317"/>
      <c r="AS11" s="317"/>
      <c r="AT11" s="317"/>
      <c r="AU11" s="317"/>
      <c r="AV11" s="317"/>
      <c r="AW11" s="317"/>
      <c r="AX11" s="317"/>
      <c r="AY11" s="317"/>
      <c r="AZ11" s="317"/>
      <c r="BA11" s="317"/>
      <c r="BB11" s="317"/>
      <c r="BC11" s="317"/>
      <c r="BD11" s="317"/>
      <c r="BE11" s="317"/>
      <c r="BF11" s="317"/>
      <c r="BG11" s="317"/>
      <c r="BH11" s="317"/>
      <c r="BI11" s="317"/>
      <c r="BJ11" s="317"/>
      <c r="BK11" s="317"/>
      <c r="BL11" s="317"/>
      <c r="BM11" s="317"/>
      <c r="BN11" s="317"/>
      <c r="BO11" s="317"/>
      <c r="BP11" s="317"/>
      <c r="BQ11" s="317"/>
      <c r="BR11" s="317"/>
      <c r="BS11" s="317"/>
      <c r="BT11" s="317"/>
      <c r="BU11" s="317"/>
      <c r="BV11" s="317"/>
      <c r="BW11" s="317"/>
      <c r="BX11" s="317"/>
      <c r="BY11" s="317"/>
      <c r="BZ11" s="317"/>
      <c r="CA11" s="317"/>
      <c r="CB11" s="317"/>
      <c r="CC11" s="317"/>
      <c r="CD11" s="317"/>
      <c r="CE11" s="317"/>
      <c r="CF11" s="317"/>
      <c r="CG11" s="317"/>
      <c r="CH11" s="317"/>
      <c r="CI11" s="317"/>
      <c r="CJ11" s="317"/>
      <c r="CK11" s="317"/>
      <c r="CL11" s="317"/>
      <c r="CM11" s="317"/>
      <c r="CN11" s="317"/>
      <c r="CO11" s="317"/>
      <c r="CP11" s="317"/>
      <c r="CQ11" s="317"/>
      <c r="CR11" s="317"/>
      <c r="CS11" s="317"/>
      <c r="CT11" s="317"/>
      <c r="CU11" s="317"/>
      <c r="CV11" s="317"/>
      <c r="CW11" s="317"/>
      <c r="CX11" s="317"/>
      <c r="CY11" s="317"/>
      <c r="CZ11" s="317"/>
      <c r="DA11" s="317"/>
      <c r="DB11" s="317"/>
      <c r="DC11" s="317"/>
      <c r="DD11" s="317"/>
      <c r="DE11" s="317"/>
      <c r="DF11" s="317"/>
      <c r="DG11" s="317"/>
      <c r="DH11" s="317"/>
      <c r="DI11" s="317"/>
      <c r="DJ11" s="317"/>
      <c r="DK11" s="317"/>
      <c r="DL11" s="317"/>
      <c r="DM11" s="317"/>
      <c r="DN11" s="317"/>
      <c r="DO11" s="317"/>
      <c r="DP11" s="317"/>
      <c r="DQ11" s="317"/>
      <c r="DR11" s="317"/>
      <c r="DS11" s="317"/>
      <c r="DT11" s="317"/>
      <c r="DU11" s="317"/>
      <c r="DV11" s="317"/>
      <c r="DW11" s="317"/>
      <c r="DX11" s="317"/>
      <c r="DY11" s="317"/>
      <c r="DZ11" s="317"/>
      <c r="EA11" s="317"/>
      <c r="EB11" s="317"/>
      <c r="EC11" s="317"/>
      <c r="ED11" s="317"/>
      <c r="EE11" s="317"/>
      <c r="EF11" s="317"/>
      <c r="EG11" s="317"/>
      <c r="EH11" s="317"/>
      <c r="EI11" s="317"/>
      <c r="EJ11" s="317"/>
      <c r="EK11" s="317"/>
      <c r="EL11" s="317"/>
      <c r="EM11" s="317"/>
      <c r="EN11" s="317"/>
      <c r="EO11" s="317"/>
      <c r="EP11" s="317"/>
      <c r="EQ11" s="317"/>
      <c r="ER11" s="317"/>
      <c r="ES11" s="317"/>
      <c r="ET11" s="317"/>
      <c r="EU11" s="317"/>
      <c r="EV11" s="317"/>
      <c r="EW11" s="317"/>
      <c r="EX11" s="317"/>
      <c r="EY11" s="317"/>
      <c r="EZ11" s="317"/>
      <c r="FA11" s="317"/>
      <c r="FB11" s="317"/>
      <c r="FC11" s="317"/>
      <c r="FD11" s="317"/>
      <c r="FE11" s="317"/>
      <c r="FF11" s="317"/>
      <c r="FG11" s="317"/>
      <c r="FH11" s="317"/>
      <c r="FI11" s="317"/>
      <c r="FJ11" s="317"/>
      <c r="FK11" s="317"/>
      <c r="FL11" s="317"/>
      <c r="FM11" s="317"/>
      <c r="FN11" s="317"/>
      <c r="FO11" s="317"/>
      <c r="FP11" s="317"/>
      <c r="FQ11" s="317"/>
      <c r="FR11" s="317"/>
      <c r="FS11" s="317"/>
      <c r="FT11" s="317"/>
      <c r="FU11" s="317"/>
      <c r="FV11" s="317"/>
      <c r="FW11" s="317"/>
      <c r="FX11" s="317"/>
      <c r="FY11" s="317"/>
      <c r="FZ11" s="317"/>
      <c r="GA11" s="317"/>
      <c r="GB11" s="317"/>
      <c r="GC11" s="317"/>
      <c r="GD11" s="317"/>
      <c r="GE11" s="317"/>
      <c r="GF11" s="317"/>
      <c r="GG11" s="317"/>
      <c r="GH11" s="317"/>
      <c r="GI11" s="317"/>
      <c r="GJ11" s="317"/>
      <c r="GK11" s="317"/>
      <c r="GL11" s="317"/>
      <c r="GM11" s="317"/>
      <c r="GN11" s="317"/>
      <c r="GO11" s="317"/>
      <c r="GP11" s="317"/>
      <c r="GQ11" s="317"/>
      <c r="GR11" s="317"/>
      <c r="GS11" s="317"/>
      <c r="GT11" s="317"/>
      <c r="GU11" s="317"/>
      <c r="GV11" s="317"/>
      <c r="GW11" s="317"/>
      <c r="GX11" s="317"/>
      <c r="GY11" s="317"/>
      <c r="GZ11" s="317"/>
      <c r="HA11" s="317"/>
      <c r="HB11" s="317"/>
      <c r="HC11" s="317"/>
      <c r="HD11" s="317"/>
      <c r="HE11" s="317"/>
      <c r="HF11" s="317"/>
      <c r="HG11" s="317"/>
      <c r="HH11" s="317"/>
      <c r="HI11" s="317"/>
      <c r="HJ11" s="317"/>
      <c r="HK11" s="317"/>
      <c r="HL11" s="317"/>
      <c r="HM11" s="317"/>
      <c r="HN11" s="317"/>
      <c r="HO11" s="317"/>
      <c r="HP11" s="317"/>
      <c r="HQ11" s="317"/>
      <c r="HR11" s="317"/>
      <c r="HS11" s="317"/>
      <c r="HT11" s="317"/>
      <c r="HU11" s="317"/>
      <c r="HV11" s="317"/>
      <c r="HW11" s="317"/>
      <c r="HX11" s="317"/>
      <c r="HY11" s="317"/>
      <c r="HZ11" s="317"/>
      <c r="IA11" s="317"/>
      <c r="IB11" s="317"/>
      <c r="IC11" s="317"/>
      <c r="ID11" s="317"/>
      <c r="IE11" s="317"/>
      <c r="IF11" s="317"/>
      <c r="IG11" s="317"/>
      <c r="IH11" s="317"/>
      <c r="II11" s="317"/>
      <c r="IJ11" s="317"/>
      <c r="IK11" s="317"/>
      <c r="IL11" s="317"/>
      <c r="IM11" s="317"/>
      <c r="IN11" s="317"/>
      <c r="IO11" s="317"/>
      <c r="IP11" s="317"/>
      <c r="IQ11" s="317"/>
      <c r="IR11" s="317"/>
      <c r="IS11" s="317"/>
      <c r="IT11" s="317"/>
      <c r="IU11" s="317"/>
      <c r="IV11" s="317"/>
    </row>
    <row r="12" spans="1:256" ht="15" customHeight="1">
      <c r="A12" s="317"/>
      <c r="B12" s="317"/>
      <c r="C12" s="317"/>
      <c r="D12" s="323"/>
      <c r="E12" s="323"/>
      <c r="F12" s="317"/>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7"/>
      <c r="AG12" s="317"/>
      <c r="AH12" s="317"/>
      <c r="AI12" s="317"/>
      <c r="AJ12" s="317"/>
      <c r="AK12" s="317"/>
      <c r="AL12" s="317"/>
      <c r="AM12" s="317"/>
      <c r="AN12" s="317"/>
      <c r="AO12" s="317"/>
      <c r="AP12" s="317"/>
      <c r="AQ12" s="317"/>
      <c r="AR12" s="317"/>
      <c r="AS12" s="317"/>
      <c r="AT12" s="317"/>
      <c r="AU12" s="317"/>
      <c r="AV12" s="317"/>
      <c r="AW12" s="317"/>
      <c r="AX12" s="317"/>
      <c r="AY12" s="317"/>
      <c r="AZ12" s="317"/>
      <c r="BA12" s="317"/>
      <c r="BB12" s="317"/>
      <c r="BC12" s="317"/>
      <c r="BD12" s="317"/>
      <c r="BE12" s="317"/>
      <c r="BF12" s="317"/>
      <c r="BG12" s="317"/>
      <c r="BH12" s="317"/>
      <c r="BI12" s="317"/>
      <c r="BJ12" s="317"/>
      <c r="BK12" s="317"/>
      <c r="BL12" s="317"/>
      <c r="BM12" s="317"/>
      <c r="BN12" s="317"/>
      <c r="BO12" s="317"/>
      <c r="BP12" s="317"/>
      <c r="BQ12" s="317"/>
      <c r="BR12" s="317"/>
      <c r="BS12" s="317"/>
      <c r="BT12" s="317"/>
      <c r="BU12" s="317"/>
      <c r="BV12" s="317"/>
      <c r="BW12" s="317"/>
      <c r="BX12" s="317"/>
      <c r="BY12" s="317"/>
      <c r="BZ12" s="317"/>
      <c r="CA12" s="317"/>
      <c r="CB12" s="317"/>
      <c r="CC12" s="317"/>
      <c r="CD12" s="317"/>
      <c r="CE12" s="317"/>
      <c r="CF12" s="317"/>
      <c r="CG12" s="317"/>
      <c r="CH12" s="317"/>
      <c r="CI12" s="317"/>
      <c r="CJ12" s="317"/>
      <c r="CK12" s="317"/>
      <c r="CL12" s="317"/>
      <c r="CM12" s="317"/>
      <c r="CN12" s="317"/>
      <c r="CO12" s="317"/>
      <c r="CP12" s="317"/>
      <c r="CQ12" s="317"/>
      <c r="CR12" s="317"/>
      <c r="CS12" s="317"/>
      <c r="CT12" s="317"/>
      <c r="CU12" s="317"/>
      <c r="CV12" s="317"/>
      <c r="CW12" s="317"/>
      <c r="CX12" s="317"/>
      <c r="CY12" s="317"/>
      <c r="CZ12" s="317"/>
      <c r="DA12" s="317"/>
      <c r="DB12" s="317"/>
      <c r="DC12" s="317"/>
      <c r="DD12" s="317"/>
      <c r="DE12" s="317"/>
      <c r="DF12" s="317"/>
      <c r="DG12" s="317"/>
      <c r="DH12" s="317"/>
      <c r="DI12" s="317"/>
      <c r="DJ12" s="317"/>
      <c r="DK12" s="317"/>
      <c r="DL12" s="317"/>
      <c r="DM12" s="317"/>
      <c r="DN12" s="317"/>
      <c r="DO12" s="317"/>
      <c r="DP12" s="317"/>
      <c r="DQ12" s="317"/>
      <c r="DR12" s="317"/>
      <c r="DS12" s="317"/>
      <c r="DT12" s="317"/>
      <c r="DU12" s="317"/>
      <c r="DV12" s="317"/>
      <c r="DW12" s="317"/>
      <c r="DX12" s="317"/>
      <c r="DY12" s="317"/>
      <c r="DZ12" s="317"/>
      <c r="EA12" s="317"/>
      <c r="EB12" s="317"/>
      <c r="EC12" s="317"/>
      <c r="ED12" s="317"/>
      <c r="EE12" s="317"/>
      <c r="EF12" s="317"/>
      <c r="EG12" s="317"/>
      <c r="EH12" s="317"/>
      <c r="EI12" s="317"/>
      <c r="EJ12" s="317"/>
      <c r="EK12" s="317"/>
      <c r="EL12" s="317"/>
      <c r="EM12" s="317"/>
      <c r="EN12" s="317"/>
      <c r="EO12" s="317"/>
      <c r="EP12" s="317"/>
      <c r="EQ12" s="317"/>
      <c r="ER12" s="317"/>
      <c r="ES12" s="317"/>
      <c r="ET12" s="317"/>
      <c r="EU12" s="317"/>
      <c r="EV12" s="317"/>
      <c r="EW12" s="317"/>
      <c r="EX12" s="317"/>
      <c r="EY12" s="317"/>
      <c r="EZ12" s="317"/>
      <c r="FA12" s="317"/>
      <c r="FB12" s="317"/>
      <c r="FC12" s="317"/>
      <c r="FD12" s="317"/>
      <c r="FE12" s="317"/>
      <c r="FF12" s="317"/>
      <c r="FG12" s="317"/>
      <c r="FH12" s="317"/>
      <c r="FI12" s="317"/>
      <c r="FJ12" s="317"/>
      <c r="FK12" s="317"/>
      <c r="FL12" s="317"/>
      <c r="FM12" s="317"/>
      <c r="FN12" s="317"/>
      <c r="FO12" s="317"/>
      <c r="FP12" s="317"/>
      <c r="FQ12" s="317"/>
      <c r="FR12" s="317"/>
      <c r="FS12" s="317"/>
      <c r="FT12" s="317"/>
      <c r="FU12" s="317"/>
      <c r="FV12" s="317"/>
      <c r="FW12" s="317"/>
      <c r="FX12" s="317"/>
      <c r="FY12" s="317"/>
      <c r="FZ12" s="317"/>
      <c r="GA12" s="317"/>
      <c r="GB12" s="317"/>
      <c r="GC12" s="317"/>
      <c r="GD12" s="317"/>
      <c r="GE12" s="317"/>
      <c r="GF12" s="317"/>
      <c r="GG12" s="317"/>
      <c r="GH12" s="317"/>
      <c r="GI12" s="317"/>
      <c r="GJ12" s="317"/>
      <c r="GK12" s="317"/>
      <c r="GL12" s="317"/>
      <c r="GM12" s="317"/>
      <c r="GN12" s="317"/>
      <c r="GO12" s="317"/>
      <c r="GP12" s="317"/>
      <c r="GQ12" s="317"/>
      <c r="GR12" s="317"/>
      <c r="GS12" s="317"/>
      <c r="GT12" s="317"/>
      <c r="GU12" s="317"/>
      <c r="GV12" s="317"/>
      <c r="GW12" s="317"/>
      <c r="GX12" s="317"/>
      <c r="GY12" s="317"/>
      <c r="GZ12" s="317"/>
      <c r="HA12" s="317"/>
      <c r="HB12" s="317"/>
      <c r="HC12" s="317"/>
      <c r="HD12" s="317"/>
      <c r="HE12" s="317"/>
      <c r="HF12" s="317"/>
      <c r="HG12" s="317"/>
      <c r="HH12" s="317"/>
      <c r="HI12" s="317"/>
      <c r="HJ12" s="317"/>
      <c r="HK12" s="317"/>
      <c r="HL12" s="317"/>
      <c r="HM12" s="317"/>
      <c r="HN12" s="317"/>
      <c r="HO12" s="317"/>
      <c r="HP12" s="317"/>
      <c r="HQ12" s="317"/>
      <c r="HR12" s="317"/>
      <c r="HS12" s="317"/>
      <c r="HT12" s="317"/>
      <c r="HU12" s="317"/>
      <c r="HV12" s="317"/>
      <c r="HW12" s="317"/>
      <c r="HX12" s="317"/>
      <c r="HY12" s="317"/>
      <c r="HZ12" s="317"/>
      <c r="IA12" s="317"/>
      <c r="IB12" s="317"/>
      <c r="IC12" s="317"/>
      <c r="ID12" s="317"/>
      <c r="IE12" s="317"/>
      <c r="IF12" s="317"/>
      <c r="IG12" s="317"/>
      <c r="IH12" s="317"/>
      <c r="II12" s="317"/>
      <c r="IJ12" s="317"/>
      <c r="IK12" s="317"/>
      <c r="IL12" s="317"/>
      <c r="IM12" s="317"/>
      <c r="IN12" s="317"/>
      <c r="IO12" s="317"/>
      <c r="IP12" s="317"/>
      <c r="IQ12" s="317"/>
      <c r="IR12" s="317"/>
      <c r="IS12" s="317"/>
      <c r="IT12" s="317"/>
      <c r="IU12" s="317"/>
      <c r="IV12" s="317"/>
    </row>
    <row r="13" spans="1:256" ht="22.5" customHeight="1">
      <c r="A13" s="69" t="s">
        <v>471</v>
      </c>
      <c r="B13" s="69" t="s">
        <v>472</v>
      </c>
      <c r="C13" s="69" t="s">
        <v>474</v>
      </c>
      <c r="D13" s="69"/>
      <c r="E13" s="69"/>
      <c r="F13" s="69"/>
      <c r="G13" s="69"/>
      <c r="H13" s="69"/>
      <c r="I13" s="69"/>
      <c r="J13" s="69"/>
      <c r="K13" s="69"/>
      <c r="L13" s="69"/>
      <c r="M13" s="69"/>
      <c r="N13" s="69"/>
      <c r="O13" s="69"/>
      <c r="P13" s="317"/>
      <c r="Q13" s="317"/>
      <c r="R13" s="317"/>
      <c r="S13" s="317"/>
      <c r="T13" s="317"/>
      <c r="U13" s="317"/>
      <c r="V13" s="317"/>
      <c r="W13" s="317"/>
      <c r="X13" s="317"/>
      <c r="Y13" s="317"/>
      <c r="Z13" s="317"/>
      <c r="AA13" s="317"/>
      <c r="AB13" s="317"/>
      <c r="AC13" s="317"/>
      <c r="AD13" s="317"/>
      <c r="AE13" s="317"/>
      <c r="AF13" s="317"/>
      <c r="AG13" s="317"/>
      <c r="AH13" s="317"/>
      <c r="AI13" s="317"/>
      <c r="AJ13" s="317"/>
      <c r="AK13" s="317"/>
      <c r="AL13" s="317"/>
      <c r="AM13" s="317"/>
      <c r="AN13" s="317"/>
      <c r="AO13" s="317"/>
      <c r="AP13" s="317"/>
      <c r="AQ13" s="317"/>
      <c r="AR13" s="317"/>
      <c r="AS13" s="317"/>
      <c r="AT13" s="317"/>
      <c r="AU13" s="317"/>
      <c r="AV13" s="317"/>
      <c r="AW13" s="317"/>
      <c r="AX13" s="317"/>
      <c r="AY13" s="317"/>
      <c r="AZ13" s="317"/>
      <c r="BA13" s="317"/>
      <c r="BB13" s="317"/>
      <c r="BC13" s="317"/>
      <c r="BD13" s="317"/>
      <c r="BE13" s="317"/>
      <c r="BF13" s="317"/>
      <c r="BG13" s="317"/>
      <c r="BH13" s="317"/>
      <c r="BI13" s="317"/>
      <c r="BJ13" s="317"/>
      <c r="BK13" s="317"/>
      <c r="BL13" s="317"/>
      <c r="BM13" s="317"/>
      <c r="BN13" s="317"/>
      <c r="BO13" s="317"/>
      <c r="BP13" s="317"/>
      <c r="BQ13" s="317"/>
      <c r="BR13" s="317"/>
      <c r="BS13" s="317"/>
      <c r="BT13" s="317"/>
      <c r="BU13" s="317"/>
      <c r="BV13" s="317"/>
      <c r="BW13" s="317"/>
      <c r="BX13" s="317"/>
      <c r="BY13" s="317"/>
      <c r="BZ13" s="317"/>
      <c r="CA13" s="317"/>
      <c r="CB13" s="317"/>
      <c r="CC13" s="317"/>
      <c r="CD13" s="317"/>
      <c r="CE13" s="317"/>
      <c r="CF13" s="317"/>
      <c r="CG13" s="317"/>
      <c r="CH13" s="317"/>
      <c r="CI13" s="317"/>
      <c r="CJ13" s="317"/>
      <c r="CK13" s="317"/>
      <c r="CL13" s="317"/>
      <c r="CM13" s="317"/>
      <c r="CN13" s="317"/>
      <c r="CO13" s="317"/>
      <c r="CP13" s="317"/>
      <c r="CQ13" s="317"/>
      <c r="CR13" s="317"/>
      <c r="CS13" s="317"/>
      <c r="CT13" s="317"/>
      <c r="CU13" s="317"/>
      <c r="CV13" s="317"/>
      <c r="CW13" s="317"/>
      <c r="CX13" s="317"/>
      <c r="CY13" s="317"/>
      <c r="CZ13" s="317"/>
      <c r="DA13" s="317"/>
      <c r="DB13" s="317"/>
      <c r="DC13" s="317"/>
      <c r="DD13" s="317"/>
      <c r="DE13" s="317"/>
      <c r="DF13" s="317"/>
      <c r="DG13" s="317"/>
      <c r="DH13" s="317"/>
      <c r="DI13" s="317"/>
      <c r="DJ13" s="317"/>
      <c r="DK13" s="317"/>
      <c r="DL13" s="317"/>
      <c r="DM13" s="317"/>
      <c r="DN13" s="317"/>
      <c r="DO13" s="317"/>
      <c r="DP13" s="317"/>
      <c r="DQ13" s="317"/>
      <c r="DR13" s="317"/>
      <c r="DS13" s="317"/>
      <c r="DT13" s="317"/>
      <c r="DU13" s="317"/>
      <c r="DV13" s="317"/>
      <c r="DW13" s="317"/>
      <c r="DX13" s="317"/>
      <c r="DY13" s="317"/>
      <c r="DZ13" s="317"/>
      <c r="EA13" s="317"/>
      <c r="EB13" s="317"/>
      <c r="EC13" s="317"/>
      <c r="ED13" s="317"/>
      <c r="EE13" s="317"/>
      <c r="EF13" s="317"/>
      <c r="EG13" s="317"/>
      <c r="EH13" s="317"/>
      <c r="EI13" s="317"/>
      <c r="EJ13" s="317"/>
      <c r="EK13" s="317"/>
      <c r="EL13" s="317"/>
      <c r="EM13" s="317"/>
      <c r="EN13" s="317"/>
      <c r="EO13" s="317"/>
      <c r="EP13" s="317"/>
      <c r="EQ13" s="317"/>
      <c r="ER13" s="317"/>
      <c r="ES13" s="317"/>
      <c r="ET13" s="317"/>
      <c r="EU13" s="317"/>
      <c r="EV13" s="317"/>
      <c r="EW13" s="317"/>
      <c r="EX13" s="317"/>
      <c r="EY13" s="317"/>
      <c r="EZ13" s="317"/>
      <c r="FA13" s="317"/>
      <c r="FB13" s="317"/>
      <c r="FC13" s="317"/>
      <c r="FD13" s="317"/>
      <c r="FE13" s="317"/>
      <c r="FF13" s="317"/>
      <c r="FG13" s="317"/>
      <c r="FH13" s="317"/>
      <c r="FI13" s="317"/>
      <c r="FJ13" s="317"/>
      <c r="FK13" s="317"/>
      <c r="FL13" s="317"/>
      <c r="FM13" s="317"/>
      <c r="FN13" s="317"/>
      <c r="FO13" s="317"/>
      <c r="FP13" s="317"/>
      <c r="FQ13" s="317"/>
      <c r="FR13" s="317"/>
      <c r="FS13" s="317"/>
      <c r="FT13" s="317"/>
      <c r="FU13" s="317"/>
      <c r="FV13" s="317"/>
      <c r="FW13" s="317"/>
      <c r="FX13" s="317"/>
      <c r="FY13" s="317"/>
      <c r="FZ13" s="317"/>
      <c r="GA13" s="317"/>
      <c r="GB13" s="317"/>
      <c r="GC13" s="317"/>
      <c r="GD13" s="317"/>
      <c r="GE13" s="317"/>
      <c r="GF13" s="317"/>
      <c r="GG13" s="317"/>
      <c r="GH13" s="317"/>
      <c r="GI13" s="317"/>
      <c r="GJ13" s="317"/>
      <c r="GK13" s="317"/>
      <c r="GL13" s="317"/>
      <c r="GM13" s="317"/>
      <c r="GN13" s="317"/>
      <c r="GO13" s="317"/>
      <c r="GP13" s="317"/>
      <c r="GQ13" s="317"/>
      <c r="GR13" s="317"/>
      <c r="GS13" s="317"/>
      <c r="GT13" s="317"/>
      <c r="GU13" s="317"/>
      <c r="GV13" s="317"/>
      <c r="GW13" s="317"/>
      <c r="GX13" s="317"/>
      <c r="GY13" s="317"/>
      <c r="GZ13" s="317"/>
      <c r="HA13" s="317"/>
      <c r="HB13" s="317"/>
      <c r="HC13" s="317"/>
      <c r="HD13" s="317"/>
      <c r="HE13" s="317"/>
      <c r="HF13" s="317"/>
      <c r="HG13" s="317"/>
      <c r="HH13" s="317"/>
      <c r="HI13" s="317"/>
      <c r="HJ13" s="317"/>
      <c r="HK13" s="317"/>
      <c r="HL13" s="317"/>
      <c r="HM13" s="317"/>
      <c r="HN13" s="317"/>
      <c r="HO13" s="317"/>
      <c r="HP13" s="317"/>
      <c r="HQ13" s="317"/>
      <c r="HR13" s="317"/>
      <c r="HS13" s="317"/>
      <c r="HT13" s="317"/>
      <c r="HU13" s="317"/>
      <c r="HV13" s="317"/>
      <c r="HW13" s="317"/>
      <c r="HX13" s="317"/>
      <c r="HY13" s="317"/>
      <c r="HZ13" s="317"/>
      <c r="IA13" s="317"/>
      <c r="IB13" s="317"/>
      <c r="IC13" s="317"/>
      <c r="ID13" s="317"/>
      <c r="IE13" s="317"/>
      <c r="IF13" s="317"/>
      <c r="IG13" s="317"/>
      <c r="IH13" s="317"/>
      <c r="II13" s="317"/>
      <c r="IJ13" s="317"/>
      <c r="IK13" s="317"/>
      <c r="IL13" s="317"/>
      <c r="IM13" s="317"/>
      <c r="IN13" s="317"/>
      <c r="IO13" s="317"/>
      <c r="IP13" s="317"/>
      <c r="IQ13" s="317"/>
      <c r="IR13" s="317"/>
      <c r="IS13" s="317"/>
      <c r="IT13" s="317"/>
      <c r="IU13" s="317"/>
      <c r="IV13" s="317"/>
    </row>
    <row r="14" spans="1:256" ht="15" customHeight="1">
      <c r="A14" s="318" t="s">
        <v>476</v>
      </c>
      <c r="B14" s="322" t="s">
        <v>328</v>
      </c>
      <c r="C14" s="69"/>
      <c r="D14" s="69"/>
      <c r="E14" s="69"/>
      <c r="F14" s="69"/>
      <c r="G14" s="69"/>
      <c r="H14" s="69"/>
      <c r="I14" s="69"/>
      <c r="J14" s="69"/>
      <c r="K14" s="69"/>
      <c r="L14" s="69"/>
      <c r="M14" s="69"/>
      <c r="N14" s="69"/>
      <c r="O14" s="69"/>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17"/>
      <c r="AM14" s="317"/>
      <c r="AN14" s="317"/>
      <c r="AO14" s="317"/>
      <c r="AP14" s="317"/>
      <c r="AQ14" s="317"/>
      <c r="AR14" s="317"/>
      <c r="AS14" s="317"/>
      <c r="AT14" s="317"/>
      <c r="AU14" s="317"/>
      <c r="AV14" s="317"/>
      <c r="AW14" s="317"/>
      <c r="AX14" s="317"/>
      <c r="AY14" s="317"/>
      <c r="AZ14" s="317"/>
      <c r="BA14" s="317"/>
      <c r="BB14" s="317"/>
      <c r="BC14" s="317"/>
      <c r="BD14" s="317"/>
      <c r="BE14" s="317"/>
      <c r="BF14" s="317"/>
      <c r="BG14" s="317"/>
      <c r="BH14" s="317"/>
      <c r="BI14" s="317"/>
      <c r="BJ14" s="317"/>
      <c r="BK14" s="317"/>
      <c r="BL14" s="317"/>
      <c r="BM14" s="317"/>
      <c r="BN14" s="317"/>
      <c r="BO14" s="317"/>
      <c r="BP14" s="317"/>
      <c r="BQ14" s="317"/>
      <c r="BR14" s="317"/>
      <c r="BS14" s="317"/>
      <c r="BT14" s="317"/>
      <c r="BU14" s="317"/>
      <c r="BV14" s="317"/>
      <c r="BW14" s="317"/>
      <c r="BX14" s="317"/>
      <c r="BY14" s="317"/>
      <c r="BZ14" s="317"/>
      <c r="CA14" s="317"/>
      <c r="CB14" s="317"/>
      <c r="CC14" s="317"/>
      <c r="CD14" s="317"/>
      <c r="CE14" s="317"/>
      <c r="CF14" s="317"/>
      <c r="CG14" s="317"/>
      <c r="CH14" s="317"/>
      <c r="CI14" s="317"/>
      <c r="CJ14" s="317"/>
      <c r="CK14" s="317"/>
      <c r="CL14" s="317"/>
      <c r="CM14" s="317"/>
      <c r="CN14" s="317"/>
      <c r="CO14" s="317"/>
      <c r="CP14" s="317"/>
      <c r="CQ14" s="317"/>
      <c r="CR14" s="317"/>
      <c r="CS14" s="317"/>
      <c r="CT14" s="317"/>
      <c r="CU14" s="317"/>
      <c r="CV14" s="317"/>
      <c r="CW14" s="317"/>
      <c r="CX14" s="317"/>
      <c r="CY14" s="317"/>
      <c r="CZ14" s="317"/>
      <c r="DA14" s="317"/>
      <c r="DB14" s="317"/>
      <c r="DC14" s="317"/>
      <c r="DD14" s="317"/>
      <c r="DE14" s="317"/>
      <c r="DF14" s="317"/>
      <c r="DG14" s="317"/>
      <c r="DH14" s="317"/>
      <c r="DI14" s="317"/>
      <c r="DJ14" s="317"/>
      <c r="DK14" s="317"/>
      <c r="DL14" s="317"/>
      <c r="DM14" s="317"/>
      <c r="DN14" s="317"/>
      <c r="DO14" s="317"/>
      <c r="DP14" s="317"/>
      <c r="DQ14" s="317"/>
      <c r="DR14" s="317"/>
      <c r="DS14" s="317"/>
      <c r="DT14" s="317"/>
      <c r="DU14" s="317"/>
      <c r="DV14" s="317"/>
      <c r="DW14" s="317"/>
      <c r="DX14" s="317"/>
      <c r="DY14" s="317"/>
      <c r="DZ14" s="317"/>
      <c r="EA14" s="317"/>
      <c r="EB14" s="317"/>
      <c r="EC14" s="317"/>
      <c r="ED14" s="317"/>
      <c r="EE14" s="317"/>
      <c r="EF14" s="317"/>
      <c r="EG14" s="317"/>
      <c r="EH14" s="317"/>
      <c r="EI14" s="317"/>
      <c r="EJ14" s="317"/>
      <c r="EK14" s="317"/>
      <c r="EL14" s="317"/>
      <c r="EM14" s="317"/>
      <c r="EN14" s="317"/>
      <c r="EO14" s="317"/>
      <c r="EP14" s="317"/>
      <c r="EQ14" s="317"/>
      <c r="ER14" s="317"/>
      <c r="ES14" s="317"/>
      <c r="ET14" s="317"/>
      <c r="EU14" s="317"/>
      <c r="EV14" s="317"/>
      <c r="EW14" s="317"/>
      <c r="EX14" s="317"/>
      <c r="EY14" s="317"/>
      <c r="EZ14" s="317"/>
      <c r="FA14" s="317"/>
      <c r="FB14" s="317"/>
      <c r="FC14" s="317"/>
      <c r="FD14" s="317"/>
      <c r="FE14" s="317"/>
      <c r="FF14" s="317"/>
      <c r="FG14" s="317"/>
      <c r="FH14" s="317"/>
      <c r="FI14" s="317"/>
      <c r="FJ14" s="317"/>
      <c r="FK14" s="317"/>
      <c r="FL14" s="317"/>
      <c r="FM14" s="317"/>
      <c r="FN14" s="317"/>
      <c r="FO14" s="317"/>
      <c r="FP14" s="317"/>
      <c r="FQ14" s="317"/>
      <c r="FR14" s="317"/>
      <c r="FS14" s="317"/>
      <c r="FT14" s="317"/>
      <c r="FU14" s="317"/>
      <c r="FV14" s="317"/>
      <c r="FW14" s="317"/>
      <c r="FX14" s="317"/>
      <c r="FY14" s="317"/>
      <c r="FZ14" s="317"/>
      <c r="GA14" s="317"/>
      <c r="GB14" s="317"/>
      <c r="GC14" s="317"/>
      <c r="GD14" s="317"/>
      <c r="GE14" s="317"/>
      <c r="GF14" s="317"/>
      <c r="GG14" s="317"/>
      <c r="GH14" s="317"/>
      <c r="GI14" s="317"/>
      <c r="GJ14" s="317"/>
      <c r="GK14" s="317"/>
      <c r="GL14" s="317"/>
      <c r="GM14" s="317"/>
      <c r="GN14" s="317"/>
      <c r="GO14" s="317"/>
      <c r="GP14" s="317"/>
      <c r="GQ14" s="317"/>
      <c r="GR14" s="317"/>
      <c r="GS14" s="317"/>
      <c r="GT14" s="317"/>
      <c r="GU14" s="317"/>
      <c r="GV14" s="317"/>
      <c r="GW14" s="317"/>
      <c r="GX14" s="317"/>
      <c r="GY14" s="317"/>
      <c r="GZ14" s="317"/>
      <c r="HA14" s="317"/>
      <c r="HB14" s="317"/>
      <c r="HC14" s="317"/>
      <c r="HD14" s="317"/>
      <c r="HE14" s="317"/>
      <c r="HF14" s="317"/>
      <c r="HG14" s="317"/>
      <c r="HH14" s="317"/>
      <c r="HI14" s="317"/>
      <c r="HJ14" s="317"/>
      <c r="HK14" s="317"/>
      <c r="HL14" s="317"/>
      <c r="HM14" s="317"/>
      <c r="HN14" s="317"/>
      <c r="HO14" s="317"/>
      <c r="HP14" s="317"/>
      <c r="HQ14" s="317"/>
      <c r="HR14" s="317"/>
      <c r="HS14" s="317"/>
      <c r="HT14" s="317"/>
      <c r="HU14" s="317"/>
      <c r="HV14" s="317"/>
      <c r="HW14" s="317"/>
      <c r="HX14" s="317"/>
      <c r="HY14" s="317"/>
      <c r="HZ14" s="317"/>
      <c r="IA14" s="317"/>
      <c r="IB14" s="317"/>
      <c r="IC14" s="317"/>
      <c r="ID14" s="317"/>
      <c r="IE14" s="317"/>
      <c r="IF14" s="317"/>
      <c r="IG14" s="317"/>
      <c r="IH14" s="317"/>
      <c r="II14" s="317"/>
      <c r="IJ14" s="317"/>
      <c r="IK14" s="317"/>
      <c r="IL14" s="317"/>
      <c r="IM14" s="317"/>
      <c r="IN14" s="317"/>
      <c r="IO14" s="317"/>
      <c r="IP14" s="317"/>
      <c r="IQ14" s="317"/>
      <c r="IR14" s="317"/>
      <c r="IS14" s="317"/>
      <c r="IT14" s="317"/>
      <c r="IU14" s="317"/>
      <c r="IV14" s="317"/>
    </row>
    <row r="15" spans="1:256" ht="15" customHeight="1">
      <c r="A15" s="319"/>
      <c r="B15" s="322" t="s">
        <v>328</v>
      </c>
      <c r="C15" s="69"/>
      <c r="D15" s="69"/>
      <c r="E15" s="69"/>
      <c r="F15" s="69"/>
      <c r="G15" s="69"/>
      <c r="H15" s="69"/>
      <c r="I15" s="69"/>
      <c r="J15" s="69"/>
      <c r="K15" s="69"/>
      <c r="L15" s="69"/>
      <c r="M15" s="69"/>
      <c r="N15" s="69"/>
      <c r="O15" s="69"/>
      <c r="P15" s="317"/>
      <c r="Q15" s="317"/>
      <c r="R15" s="317"/>
      <c r="S15" s="317"/>
      <c r="T15" s="317"/>
      <c r="U15" s="317"/>
      <c r="V15" s="317"/>
      <c r="W15" s="317"/>
      <c r="X15" s="317"/>
      <c r="Y15" s="317"/>
      <c r="Z15" s="317"/>
      <c r="AA15" s="317"/>
      <c r="AB15" s="317"/>
      <c r="AC15" s="317"/>
      <c r="AD15" s="317"/>
      <c r="AE15" s="317"/>
      <c r="AF15" s="317"/>
      <c r="AG15" s="317"/>
      <c r="AH15" s="317"/>
      <c r="AI15" s="317"/>
      <c r="AJ15" s="317"/>
      <c r="AK15" s="317"/>
      <c r="AL15" s="317"/>
      <c r="AM15" s="317"/>
      <c r="AN15" s="317"/>
      <c r="AO15" s="317"/>
      <c r="AP15" s="317"/>
      <c r="AQ15" s="317"/>
      <c r="AR15" s="317"/>
      <c r="AS15" s="317"/>
      <c r="AT15" s="317"/>
      <c r="AU15" s="317"/>
      <c r="AV15" s="317"/>
      <c r="AW15" s="317"/>
      <c r="AX15" s="317"/>
      <c r="AY15" s="317"/>
      <c r="AZ15" s="317"/>
      <c r="BA15" s="317"/>
      <c r="BB15" s="317"/>
      <c r="BC15" s="317"/>
      <c r="BD15" s="317"/>
      <c r="BE15" s="317"/>
      <c r="BF15" s="317"/>
      <c r="BG15" s="317"/>
      <c r="BH15" s="317"/>
      <c r="BI15" s="317"/>
      <c r="BJ15" s="317"/>
      <c r="BK15" s="317"/>
      <c r="BL15" s="317"/>
      <c r="BM15" s="317"/>
      <c r="BN15" s="317"/>
      <c r="BO15" s="317"/>
      <c r="BP15" s="317"/>
      <c r="BQ15" s="317"/>
      <c r="BR15" s="317"/>
      <c r="BS15" s="317"/>
      <c r="BT15" s="317"/>
      <c r="BU15" s="317"/>
      <c r="BV15" s="317"/>
      <c r="BW15" s="317"/>
      <c r="BX15" s="317"/>
      <c r="BY15" s="317"/>
      <c r="BZ15" s="317"/>
      <c r="CA15" s="317"/>
      <c r="CB15" s="317"/>
      <c r="CC15" s="317"/>
      <c r="CD15" s="317"/>
      <c r="CE15" s="317"/>
      <c r="CF15" s="317"/>
      <c r="CG15" s="317"/>
      <c r="CH15" s="317"/>
      <c r="CI15" s="317"/>
      <c r="CJ15" s="317"/>
      <c r="CK15" s="317"/>
      <c r="CL15" s="317"/>
      <c r="CM15" s="317"/>
      <c r="CN15" s="317"/>
      <c r="CO15" s="317"/>
      <c r="CP15" s="317"/>
      <c r="CQ15" s="317"/>
      <c r="CR15" s="317"/>
      <c r="CS15" s="317"/>
      <c r="CT15" s="317"/>
      <c r="CU15" s="317"/>
      <c r="CV15" s="317"/>
      <c r="CW15" s="317"/>
      <c r="CX15" s="317"/>
      <c r="CY15" s="317"/>
      <c r="CZ15" s="317"/>
      <c r="DA15" s="317"/>
      <c r="DB15" s="317"/>
      <c r="DC15" s="317"/>
      <c r="DD15" s="317"/>
      <c r="DE15" s="317"/>
      <c r="DF15" s="317"/>
      <c r="DG15" s="317"/>
      <c r="DH15" s="317"/>
      <c r="DI15" s="317"/>
      <c r="DJ15" s="317"/>
      <c r="DK15" s="317"/>
      <c r="DL15" s="317"/>
      <c r="DM15" s="317"/>
      <c r="DN15" s="317"/>
      <c r="DO15" s="317"/>
      <c r="DP15" s="317"/>
      <c r="DQ15" s="317"/>
      <c r="DR15" s="317"/>
      <c r="DS15" s="317"/>
      <c r="DT15" s="317"/>
      <c r="DU15" s="317"/>
      <c r="DV15" s="317"/>
      <c r="DW15" s="317"/>
      <c r="DX15" s="317"/>
      <c r="DY15" s="317"/>
      <c r="DZ15" s="317"/>
      <c r="EA15" s="317"/>
      <c r="EB15" s="317"/>
      <c r="EC15" s="317"/>
      <c r="ED15" s="317"/>
      <c r="EE15" s="317"/>
      <c r="EF15" s="317"/>
      <c r="EG15" s="317"/>
      <c r="EH15" s="317"/>
      <c r="EI15" s="317"/>
      <c r="EJ15" s="317"/>
      <c r="EK15" s="317"/>
      <c r="EL15" s="317"/>
      <c r="EM15" s="317"/>
      <c r="EN15" s="317"/>
      <c r="EO15" s="317"/>
      <c r="EP15" s="317"/>
      <c r="EQ15" s="317"/>
      <c r="ER15" s="317"/>
      <c r="ES15" s="317"/>
      <c r="ET15" s="317"/>
      <c r="EU15" s="317"/>
      <c r="EV15" s="317"/>
      <c r="EW15" s="317"/>
      <c r="EX15" s="317"/>
      <c r="EY15" s="317"/>
      <c r="EZ15" s="317"/>
      <c r="FA15" s="317"/>
      <c r="FB15" s="317"/>
      <c r="FC15" s="317"/>
      <c r="FD15" s="317"/>
      <c r="FE15" s="317"/>
      <c r="FF15" s="317"/>
      <c r="FG15" s="317"/>
      <c r="FH15" s="317"/>
      <c r="FI15" s="317"/>
      <c r="FJ15" s="317"/>
      <c r="FK15" s="317"/>
      <c r="FL15" s="317"/>
      <c r="FM15" s="317"/>
      <c r="FN15" s="317"/>
      <c r="FO15" s="317"/>
      <c r="FP15" s="317"/>
      <c r="FQ15" s="317"/>
      <c r="FR15" s="317"/>
      <c r="FS15" s="317"/>
      <c r="FT15" s="317"/>
      <c r="FU15" s="317"/>
      <c r="FV15" s="317"/>
      <c r="FW15" s="317"/>
      <c r="FX15" s="317"/>
      <c r="FY15" s="317"/>
      <c r="FZ15" s="317"/>
      <c r="GA15" s="317"/>
      <c r="GB15" s="317"/>
      <c r="GC15" s="317"/>
      <c r="GD15" s="317"/>
      <c r="GE15" s="317"/>
      <c r="GF15" s="317"/>
      <c r="GG15" s="317"/>
      <c r="GH15" s="317"/>
      <c r="GI15" s="317"/>
      <c r="GJ15" s="317"/>
      <c r="GK15" s="317"/>
      <c r="GL15" s="317"/>
      <c r="GM15" s="317"/>
      <c r="GN15" s="317"/>
      <c r="GO15" s="317"/>
      <c r="GP15" s="317"/>
      <c r="GQ15" s="317"/>
      <c r="GR15" s="317"/>
      <c r="GS15" s="317"/>
      <c r="GT15" s="317"/>
      <c r="GU15" s="317"/>
      <c r="GV15" s="317"/>
      <c r="GW15" s="317"/>
      <c r="GX15" s="317"/>
      <c r="GY15" s="317"/>
      <c r="GZ15" s="317"/>
      <c r="HA15" s="317"/>
      <c r="HB15" s="317"/>
      <c r="HC15" s="317"/>
      <c r="HD15" s="317"/>
      <c r="HE15" s="317"/>
      <c r="HF15" s="317"/>
      <c r="HG15" s="317"/>
      <c r="HH15" s="317"/>
      <c r="HI15" s="317"/>
      <c r="HJ15" s="317"/>
      <c r="HK15" s="317"/>
      <c r="HL15" s="317"/>
      <c r="HM15" s="317"/>
      <c r="HN15" s="317"/>
      <c r="HO15" s="317"/>
      <c r="HP15" s="317"/>
      <c r="HQ15" s="317"/>
      <c r="HR15" s="317"/>
      <c r="HS15" s="317"/>
      <c r="HT15" s="317"/>
      <c r="HU15" s="317"/>
      <c r="HV15" s="317"/>
      <c r="HW15" s="317"/>
      <c r="HX15" s="317"/>
      <c r="HY15" s="317"/>
      <c r="HZ15" s="317"/>
      <c r="IA15" s="317"/>
      <c r="IB15" s="317"/>
      <c r="IC15" s="317"/>
      <c r="ID15" s="317"/>
      <c r="IE15" s="317"/>
      <c r="IF15" s="317"/>
      <c r="IG15" s="317"/>
      <c r="IH15" s="317"/>
      <c r="II15" s="317"/>
      <c r="IJ15" s="317"/>
      <c r="IK15" s="317"/>
      <c r="IL15" s="317"/>
      <c r="IM15" s="317"/>
      <c r="IN15" s="317"/>
      <c r="IO15" s="317"/>
      <c r="IP15" s="317"/>
      <c r="IQ15" s="317"/>
      <c r="IR15" s="317"/>
      <c r="IS15" s="317"/>
      <c r="IT15" s="317"/>
      <c r="IU15" s="317"/>
      <c r="IV15" s="317"/>
    </row>
    <row r="16" spans="1:256" ht="15" customHeight="1">
      <c r="A16" s="320"/>
      <c r="B16" s="322" t="s">
        <v>328</v>
      </c>
      <c r="C16" s="69"/>
      <c r="D16" s="69"/>
      <c r="E16" s="69"/>
      <c r="F16" s="69"/>
      <c r="G16" s="69"/>
      <c r="H16" s="69"/>
      <c r="I16" s="69"/>
      <c r="J16" s="69"/>
      <c r="K16" s="69"/>
      <c r="L16" s="69"/>
      <c r="M16" s="69"/>
      <c r="N16" s="69"/>
      <c r="O16" s="69"/>
      <c r="P16" s="317"/>
      <c r="Q16" s="317"/>
      <c r="R16" s="317"/>
      <c r="S16" s="317"/>
      <c r="T16" s="317"/>
      <c r="U16" s="317"/>
      <c r="V16" s="317"/>
      <c r="W16" s="317"/>
      <c r="X16" s="317"/>
      <c r="Y16" s="317"/>
      <c r="Z16" s="317"/>
      <c r="AA16" s="317"/>
      <c r="AB16" s="317"/>
      <c r="AC16" s="317"/>
      <c r="AD16" s="317"/>
      <c r="AE16" s="317"/>
      <c r="AF16" s="317"/>
      <c r="AG16" s="317"/>
      <c r="AH16" s="317"/>
      <c r="AI16" s="317"/>
      <c r="AJ16" s="317"/>
      <c r="AK16" s="317"/>
      <c r="AL16" s="317"/>
      <c r="AM16" s="317"/>
      <c r="AN16" s="317"/>
      <c r="AO16" s="317"/>
      <c r="AP16" s="317"/>
      <c r="AQ16" s="317"/>
      <c r="AR16" s="317"/>
      <c r="AS16" s="317"/>
      <c r="AT16" s="317"/>
      <c r="AU16" s="317"/>
      <c r="AV16" s="317"/>
      <c r="AW16" s="317"/>
      <c r="AX16" s="317"/>
      <c r="AY16" s="317"/>
      <c r="AZ16" s="317"/>
      <c r="BA16" s="317"/>
      <c r="BB16" s="317"/>
      <c r="BC16" s="317"/>
      <c r="BD16" s="317"/>
      <c r="BE16" s="317"/>
      <c r="BF16" s="317"/>
      <c r="BG16" s="317"/>
      <c r="BH16" s="317"/>
      <c r="BI16" s="317"/>
      <c r="BJ16" s="317"/>
      <c r="BK16" s="317"/>
      <c r="BL16" s="317"/>
      <c r="BM16" s="317"/>
      <c r="BN16" s="317"/>
      <c r="BO16" s="317"/>
      <c r="BP16" s="317"/>
      <c r="BQ16" s="317"/>
      <c r="BR16" s="317"/>
      <c r="BS16" s="317"/>
      <c r="BT16" s="317"/>
      <c r="BU16" s="317"/>
      <c r="BV16" s="317"/>
      <c r="BW16" s="317"/>
      <c r="BX16" s="317"/>
      <c r="BY16" s="317"/>
      <c r="BZ16" s="317"/>
      <c r="CA16" s="317"/>
      <c r="CB16" s="317"/>
      <c r="CC16" s="317"/>
      <c r="CD16" s="317"/>
      <c r="CE16" s="317"/>
      <c r="CF16" s="317"/>
      <c r="CG16" s="317"/>
      <c r="CH16" s="317"/>
      <c r="CI16" s="317"/>
      <c r="CJ16" s="317"/>
      <c r="CK16" s="317"/>
      <c r="CL16" s="317"/>
      <c r="CM16" s="317"/>
      <c r="CN16" s="317"/>
      <c r="CO16" s="317"/>
      <c r="CP16" s="317"/>
      <c r="CQ16" s="317"/>
      <c r="CR16" s="317"/>
      <c r="CS16" s="317"/>
      <c r="CT16" s="317"/>
      <c r="CU16" s="317"/>
      <c r="CV16" s="317"/>
      <c r="CW16" s="317"/>
      <c r="CX16" s="317"/>
      <c r="CY16" s="317"/>
      <c r="CZ16" s="317"/>
      <c r="DA16" s="317"/>
      <c r="DB16" s="317"/>
      <c r="DC16" s="317"/>
      <c r="DD16" s="317"/>
      <c r="DE16" s="317"/>
      <c r="DF16" s="317"/>
      <c r="DG16" s="317"/>
      <c r="DH16" s="317"/>
      <c r="DI16" s="317"/>
      <c r="DJ16" s="317"/>
      <c r="DK16" s="317"/>
      <c r="DL16" s="317"/>
      <c r="DM16" s="317"/>
      <c r="DN16" s="317"/>
      <c r="DO16" s="317"/>
      <c r="DP16" s="317"/>
      <c r="DQ16" s="317"/>
      <c r="DR16" s="317"/>
      <c r="DS16" s="317"/>
      <c r="DT16" s="317"/>
      <c r="DU16" s="317"/>
      <c r="DV16" s="317"/>
      <c r="DW16" s="317"/>
      <c r="DX16" s="317"/>
      <c r="DY16" s="317"/>
      <c r="DZ16" s="317"/>
      <c r="EA16" s="317"/>
      <c r="EB16" s="317"/>
      <c r="EC16" s="317"/>
      <c r="ED16" s="317"/>
      <c r="EE16" s="317"/>
      <c r="EF16" s="317"/>
      <c r="EG16" s="317"/>
      <c r="EH16" s="317"/>
      <c r="EI16" s="317"/>
      <c r="EJ16" s="317"/>
      <c r="EK16" s="317"/>
      <c r="EL16" s="317"/>
      <c r="EM16" s="317"/>
      <c r="EN16" s="317"/>
      <c r="EO16" s="317"/>
      <c r="EP16" s="317"/>
      <c r="EQ16" s="317"/>
      <c r="ER16" s="317"/>
      <c r="ES16" s="317"/>
      <c r="ET16" s="317"/>
      <c r="EU16" s="317"/>
      <c r="EV16" s="317"/>
      <c r="EW16" s="317"/>
      <c r="EX16" s="317"/>
      <c r="EY16" s="317"/>
      <c r="EZ16" s="317"/>
      <c r="FA16" s="317"/>
      <c r="FB16" s="317"/>
      <c r="FC16" s="317"/>
      <c r="FD16" s="317"/>
      <c r="FE16" s="317"/>
      <c r="FF16" s="317"/>
      <c r="FG16" s="317"/>
      <c r="FH16" s="317"/>
      <c r="FI16" s="317"/>
      <c r="FJ16" s="317"/>
      <c r="FK16" s="317"/>
      <c r="FL16" s="317"/>
      <c r="FM16" s="317"/>
      <c r="FN16" s="317"/>
      <c r="FO16" s="317"/>
      <c r="FP16" s="317"/>
      <c r="FQ16" s="317"/>
      <c r="FR16" s="317"/>
      <c r="FS16" s="317"/>
      <c r="FT16" s="317"/>
      <c r="FU16" s="317"/>
      <c r="FV16" s="317"/>
      <c r="FW16" s="317"/>
      <c r="FX16" s="317"/>
      <c r="FY16" s="317"/>
      <c r="FZ16" s="317"/>
      <c r="GA16" s="317"/>
      <c r="GB16" s="317"/>
      <c r="GC16" s="317"/>
      <c r="GD16" s="317"/>
      <c r="GE16" s="317"/>
      <c r="GF16" s="317"/>
      <c r="GG16" s="317"/>
      <c r="GH16" s="317"/>
      <c r="GI16" s="317"/>
      <c r="GJ16" s="317"/>
      <c r="GK16" s="317"/>
      <c r="GL16" s="317"/>
      <c r="GM16" s="317"/>
      <c r="GN16" s="317"/>
      <c r="GO16" s="317"/>
      <c r="GP16" s="317"/>
      <c r="GQ16" s="317"/>
      <c r="GR16" s="317"/>
      <c r="GS16" s="317"/>
      <c r="GT16" s="317"/>
      <c r="GU16" s="317"/>
      <c r="GV16" s="317"/>
      <c r="GW16" s="317"/>
      <c r="GX16" s="317"/>
      <c r="GY16" s="317"/>
      <c r="GZ16" s="317"/>
      <c r="HA16" s="317"/>
      <c r="HB16" s="317"/>
      <c r="HC16" s="317"/>
      <c r="HD16" s="317"/>
      <c r="HE16" s="317"/>
      <c r="HF16" s="317"/>
      <c r="HG16" s="317"/>
      <c r="HH16" s="317"/>
      <c r="HI16" s="317"/>
      <c r="HJ16" s="317"/>
      <c r="HK16" s="317"/>
      <c r="HL16" s="317"/>
      <c r="HM16" s="317"/>
      <c r="HN16" s="317"/>
      <c r="HO16" s="317"/>
      <c r="HP16" s="317"/>
      <c r="HQ16" s="317"/>
      <c r="HR16" s="317"/>
      <c r="HS16" s="317"/>
      <c r="HT16" s="317"/>
      <c r="HU16" s="317"/>
      <c r="HV16" s="317"/>
      <c r="HW16" s="317"/>
      <c r="HX16" s="317"/>
      <c r="HY16" s="317"/>
      <c r="HZ16" s="317"/>
      <c r="IA16" s="317"/>
      <c r="IB16" s="317"/>
      <c r="IC16" s="317"/>
      <c r="ID16" s="317"/>
      <c r="IE16" s="317"/>
      <c r="IF16" s="317"/>
      <c r="IG16" s="317"/>
      <c r="IH16" s="317"/>
      <c r="II16" s="317"/>
      <c r="IJ16" s="317"/>
      <c r="IK16" s="317"/>
      <c r="IL16" s="317"/>
      <c r="IM16" s="317"/>
      <c r="IN16" s="317"/>
      <c r="IO16" s="317"/>
      <c r="IP16" s="317"/>
      <c r="IQ16" s="317"/>
      <c r="IR16" s="317"/>
      <c r="IS16" s="317"/>
      <c r="IT16" s="317"/>
      <c r="IU16" s="317"/>
      <c r="IV16" s="317"/>
    </row>
    <row r="17" spans="1:15" s="315" customFormat="1" ht="15" customHeight="1"/>
    <row r="18" spans="1:15" ht="15" customHeight="1">
      <c r="A18" s="321" t="s">
        <v>368</v>
      </c>
      <c r="B18" s="321"/>
      <c r="C18" s="321"/>
      <c r="D18" s="321"/>
      <c r="E18" s="321"/>
      <c r="F18" s="321"/>
      <c r="G18" s="321"/>
      <c r="H18" s="321"/>
      <c r="I18" s="321"/>
      <c r="J18" s="321"/>
      <c r="K18" s="321"/>
      <c r="L18" s="321"/>
      <c r="M18" s="321"/>
      <c r="N18" s="321"/>
      <c r="O18" s="321"/>
    </row>
    <row r="19" spans="1:15" ht="15" customHeight="1">
      <c r="A19" s="317"/>
      <c r="B19" s="317"/>
      <c r="C19" s="317"/>
      <c r="D19" s="317"/>
      <c r="E19" s="317"/>
    </row>
    <row r="20" spans="1:15" ht="15" customHeight="1">
      <c r="A20" s="18" t="s">
        <v>321</v>
      </c>
      <c r="B20" s="7" t="s">
        <v>143</v>
      </c>
      <c r="C20" s="7"/>
      <c r="D20" s="7"/>
      <c r="E20" s="7"/>
    </row>
  </sheetData>
  <mergeCells count="12">
    <mergeCell ref="G2:O2"/>
    <mergeCell ref="C4:E4"/>
    <mergeCell ref="F4:M4"/>
    <mergeCell ref="A6:O6"/>
    <mergeCell ref="D11:E11"/>
    <mergeCell ref="D12:E12"/>
    <mergeCell ref="C13:O13"/>
    <mergeCell ref="C14:O14"/>
    <mergeCell ref="C15:O15"/>
    <mergeCell ref="C16:O16"/>
    <mergeCell ref="A18:O18"/>
    <mergeCell ref="B20:E20"/>
  </mergeCells>
  <phoneticPr fontId="21" type="Hiragana"/>
  <printOptions horizontalCentered="1"/>
  <pageMargins left="0.59027777777777779" right="0.39374999999999999" top="0.59027777777777779" bottom="0.39374999999999999" header="0.51180555555555551" footer="0.51180555555555551"/>
  <pageSetup paperSize="9" scale="92" fitToWidth="1" fitToHeight="1" orientation="portrait" usePrinterDefaults="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dimension ref="A1:R47"/>
  <sheetViews>
    <sheetView view="pageBreakPreview" zoomScaleSheetLayoutView="100" workbookViewId="0">
      <selection activeCell="A2" sqref="A2"/>
    </sheetView>
  </sheetViews>
  <sheetFormatPr defaultColWidth="7.25" defaultRowHeight="13.5"/>
  <cols>
    <col min="1" max="16" width="5.25" style="327" customWidth="1"/>
    <col min="17" max="17" width="7" style="327" customWidth="1"/>
    <col min="18" max="18" width="2.875" style="327" customWidth="1"/>
    <col min="19" max="19" width="2.5" style="327" customWidth="1"/>
    <col min="20" max="20" width="75.5" style="327" customWidth="1"/>
    <col min="21" max="16384" width="7.25" style="327"/>
  </cols>
  <sheetData>
    <row r="1" spans="1:18" ht="15.95" customHeight="1">
      <c r="O1" s="357"/>
    </row>
    <row r="2" spans="1:18" ht="26.25" customHeight="1">
      <c r="A2" s="329"/>
      <c r="B2" s="329"/>
      <c r="C2" s="347" t="s">
        <v>417</v>
      </c>
      <c r="D2" s="329"/>
      <c r="E2" s="329"/>
      <c r="F2" s="329"/>
      <c r="G2" s="329"/>
      <c r="H2" s="329"/>
      <c r="I2" s="329"/>
      <c r="J2" s="329"/>
      <c r="K2" s="329"/>
      <c r="L2" s="329"/>
      <c r="M2" s="329"/>
      <c r="N2" s="329"/>
      <c r="O2" s="329"/>
      <c r="P2" s="329"/>
      <c r="Q2" s="329"/>
      <c r="R2" s="329"/>
    </row>
    <row r="3" spans="1:18" ht="18.75" customHeight="1">
      <c r="A3" s="329"/>
      <c r="B3" s="329"/>
      <c r="C3" s="329"/>
      <c r="D3" s="329"/>
      <c r="E3" s="329"/>
      <c r="F3" s="329"/>
      <c r="G3" s="329"/>
      <c r="H3" s="329"/>
      <c r="I3" s="329"/>
      <c r="J3" s="329"/>
      <c r="K3" s="329" t="s">
        <v>66</v>
      </c>
      <c r="L3" s="329"/>
      <c r="M3" s="329" t="s">
        <v>69</v>
      </c>
      <c r="N3" s="329"/>
      <c r="O3" s="329" t="s">
        <v>168</v>
      </c>
      <c r="P3" s="329"/>
      <c r="Q3" s="329" t="s">
        <v>58</v>
      </c>
      <c r="R3" s="329"/>
    </row>
    <row r="4" spans="1:18" ht="18.75" customHeight="1">
      <c r="A4" s="329"/>
      <c r="B4" s="329" t="s">
        <v>22</v>
      </c>
      <c r="C4" s="329"/>
      <c r="D4" s="329"/>
      <c r="E4" s="329"/>
      <c r="F4" s="329"/>
      <c r="G4" s="329"/>
      <c r="H4" s="329"/>
      <c r="I4" s="329"/>
      <c r="J4" s="329"/>
      <c r="K4" s="329"/>
      <c r="L4" s="329"/>
      <c r="M4" s="329"/>
      <c r="N4" s="329"/>
      <c r="O4" s="329"/>
      <c r="P4" s="329"/>
      <c r="Q4" s="329"/>
      <c r="R4" s="329"/>
    </row>
    <row r="5" spans="1:18" ht="17.25" customHeight="1">
      <c r="A5" s="328" t="s">
        <v>415</v>
      </c>
      <c r="B5" s="339"/>
      <c r="C5" s="339"/>
      <c r="D5" s="339"/>
      <c r="E5" s="339"/>
      <c r="F5" s="339"/>
      <c r="G5" s="349"/>
      <c r="H5" s="352">
        <v>40</v>
      </c>
      <c r="I5" s="353"/>
      <c r="J5" s="353"/>
      <c r="K5" s="353"/>
      <c r="L5" s="353"/>
      <c r="M5" s="353"/>
      <c r="N5" s="353"/>
      <c r="O5" s="353"/>
      <c r="P5" s="353"/>
      <c r="Q5" s="359"/>
      <c r="R5" s="329"/>
    </row>
    <row r="6" spans="1:18" ht="21.95" customHeight="1">
      <c r="A6" s="328" t="s">
        <v>414</v>
      </c>
      <c r="B6" s="339"/>
      <c r="C6" s="339"/>
      <c r="D6" s="339"/>
      <c r="E6" s="339"/>
      <c r="F6" s="339"/>
      <c r="G6" s="349"/>
      <c r="H6" s="328"/>
      <c r="I6" s="339"/>
      <c r="J6" s="339"/>
      <c r="K6" s="339"/>
      <c r="L6" s="339"/>
      <c r="M6" s="339"/>
      <c r="N6" s="339"/>
      <c r="O6" s="339"/>
      <c r="P6" s="339"/>
      <c r="Q6" s="349"/>
      <c r="R6" s="329"/>
    </row>
    <row r="7" spans="1:18" ht="17.25" customHeight="1">
      <c r="A7" s="329"/>
      <c r="B7" s="329"/>
      <c r="C7" s="329"/>
      <c r="D7" s="329"/>
      <c r="E7" s="329"/>
      <c r="F7" s="329"/>
      <c r="G7" s="329"/>
      <c r="H7" s="329"/>
      <c r="I7" s="329"/>
      <c r="J7" s="329"/>
      <c r="K7" s="329"/>
      <c r="L7" s="329"/>
      <c r="M7" s="329"/>
      <c r="N7" s="329"/>
      <c r="O7" s="329"/>
      <c r="P7" s="329"/>
      <c r="Q7" s="329"/>
      <c r="R7" s="329"/>
    </row>
    <row r="8" spans="1:18" ht="17.25" customHeight="1">
      <c r="A8" s="330" t="s">
        <v>225</v>
      </c>
      <c r="B8" s="340"/>
      <c r="C8" s="340"/>
      <c r="D8" s="340"/>
      <c r="E8" s="340"/>
      <c r="F8" s="340"/>
      <c r="G8" s="340"/>
      <c r="H8" s="340"/>
      <c r="I8" s="354"/>
      <c r="J8" s="355" t="s">
        <v>413</v>
      </c>
      <c r="K8" s="355" t="s">
        <v>412</v>
      </c>
      <c r="L8" s="355" t="s">
        <v>411</v>
      </c>
      <c r="M8" s="355" t="s">
        <v>298</v>
      </c>
      <c r="N8" s="355" t="s">
        <v>410</v>
      </c>
      <c r="O8" s="355" t="s">
        <v>394</v>
      </c>
      <c r="P8" s="355" t="s">
        <v>323</v>
      </c>
      <c r="Q8" s="360" t="s">
        <v>380</v>
      </c>
      <c r="R8" s="329"/>
    </row>
    <row r="9" spans="1:18">
      <c r="A9" s="331"/>
      <c r="B9" s="341"/>
      <c r="C9" s="341"/>
      <c r="D9" s="341"/>
      <c r="E9" s="341"/>
      <c r="F9" s="341"/>
      <c r="G9" s="341"/>
      <c r="H9" s="341"/>
      <c r="I9" s="351"/>
      <c r="J9" s="355" t="s">
        <v>408</v>
      </c>
      <c r="K9" s="355" t="s">
        <v>407</v>
      </c>
      <c r="L9" s="355" t="s">
        <v>406</v>
      </c>
      <c r="M9" s="355" t="s">
        <v>404</v>
      </c>
      <c r="N9" s="355" t="s">
        <v>283</v>
      </c>
      <c r="O9" s="355" t="s">
        <v>366</v>
      </c>
      <c r="P9" s="355" t="s">
        <v>403</v>
      </c>
      <c r="Q9" s="361"/>
      <c r="R9" s="329"/>
    </row>
    <row r="10" spans="1:18" ht="17.25" customHeight="1">
      <c r="A10" s="330" t="s">
        <v>402</v>
      </c>
      <c r="B10" s="340"/>
      <c r="C10" s="340"/>
      <c r="D10" s="340"/>
      <c r="E10" s="340"/>
      <c r="F10" s="340"/>
      <c r="G10" s="340"/>
      <c r="H10" s="340"/>
      <c r="I10" s="340"/>
      <c r="J10" s="340"/>
      <c r="K10" s="356"/>
      <c r="L10" s="356"/>
      <c r="M10" s="356"/>
      <c r="N10" s="356"/>
      <c r="O10" s="356"/>
      <c r="P10" s="356"/>
      <c r="Q10" s="362"/>
      <c r="R10" s="329"/>
    </row>
    <row r="11" spans="1:18" ht="17.25" customHeight="1">
      <c r="A11" s="332" t="s">
        <v>401</v>
      </c>
      <c r="B11" s="342" t="s">
        <v>33</v>
      </c>
      <c r="C11" s="339"/>
      <c r="D11" s="339"/>
      <c r="E11" s="339"/>
      <c r="F11" s="339"/>
      <c r="G11" s="339"/>
      <c r="H11" s="339"/>
      <c r="I11" s="339"/>
      <c r="J11" s="349"/>
      <c r="K11" s="356"/>
      <c r="L11" s="356"/>
      <c r="M11" s="356"/>
      <c r="N11" s="356"/>
      <c r="O11" s="356"/>
      <c r="P11" s="328"/>
      <c r="Q11" s="363"/>
      <c r="R11" s="369" t="s">
        <v>165</v>
      </c>
    </row>
    <row r="12" spans="1:18" ht="17.25" customHeight="1">
      <c r="A12" s="333"/>
      <c r="B12" s="343" t="s">
        <v>389</v>
      </c>
      <c r="C12" s="340"/>
      <c r="D12" s="340"/>
      <c r="E12" s="340"/>
      <c r="F12" s="340"/>
      <c r="G12" s="340"/>
      <c r="H12" s="339"/>
      <c r="I12" s="339"/>
      <c r="J12" s="349"/>
      <c r="K12" s="356"/>
      <c r="L12" s="356"/>
      <c r="M12" s="356"/>
      <c r="N12" s="356"/>
      <c r="O12" s="356"/>
      <c r="P12" s="328"/>
      <c r="Q12" s="363"/>
      <c r="R12" s="369" t="s">
        <v>247</v>
      </c>
    </row>
    <row r="13" spans="1:18" ht="17.25" customHeight="1">
      <c r="A13" s="333"/>
      <c r="B13" s="344" t="s">
        <v>311</v>
      </c>
      <c r="C13" s="348"/>
      <c r="D13" s="348"/>
      <c r="E13" s="348"/>
      <c r="F13" s="348"/>
      <c r="G13" s="350"/>
      <c r="H13" s="340"/>
      <c r="I13" s="340"/>
      <c r="J13" s="340"/>
      <c r="K13" s="340"/>
      <c r="L13" s="340"/>
      <c r="M13" s="340"/>
      <c r="N13" s="340"/>
      <c r="O13" s="340"/>
      <c r="P13" s="340"/>
      <c r="Q13" s="364"/>
      <c r="R13" s="329"/>
    </row>
    <row r="14" spans="1:18" ht="17.25" customHeight="1">
      <c r="A14" s="333"/>
      <c r="B14" s="344" t="s">
        <v>387</v>
      </c>
      <c r="C14" s="348"/>
      <c r="D14" s="348"/>
      <c r="E14" s="348"/>
      <c r="F14" s="348"/>
      <c r="G14" s="350"/>
      <c r="H14" s="348" t="s">
        <v>399</v>
      </c>
      <c r="I14" s="348"/>
      <c r="J14" s="348"/>
      <c r="K14" s="348"/>
      <c r="L14" s="348"/>
      <c r="M14" s="348"/>
      <c r="N14" s="348"/>
      <c r="O14" s="348"/>
      <c r="P14" s="348"/>
      <c r="Q14" s="350"/>
      <c r="R14" s="329"/>
    </row>
    <row r="15" spans="1:18" ht="18.75" customHeight="1">
      <c r="A15" s="333"/>
      <c r="B15" s="344" t="s">
        <v>57</v>
      </c>
      <c r="C15" s="348"/>
      <c r="D15" s="348"/>
      <c r="E15" s="348"/>
      <c r="F15" s="348"/>
      <c r="G15" s="350"/>
      <c r="H15" s="348"/>
      <c r="I15" s="348"/>
      <c r="J15" s="348"/>
      <c r="K15" s="348"/>
      <c r="L15" s="348"/>
      <c r="M15" s="348"/>
      <c r="N15" s="348"/>
      <c r="O15" s="348"/>
      <c r="P15" s="348"/>
      <c r="Q15" s="350"/>
      <c r="R15" s="329"/>
    </row>
    <row r="16" spans="1:18" ht="18.75" customHeight="1">
      <c r="A16" s="333"/>
      <c r="B16" s="345" t="s">
        <v>386</v>
      </c>
      <c r="C16" s="329"/>
      <c r="D16" s="329"/>
      <c r="E16" s="341"/>
      <c r="F16" s="341"/>
      <c r="G16" s="351"/>
      <c r="H16" s="341"/>
      <c r="I16" s="341"/>
      <c r="J16" s="341"/>
      <c r="K16" s="341"/>
      <c r="L16" s="341"/>
      <c r="M16" s="341"/>
      <c r="N16" s="341"/>
      <c r="O16" s="341"/>
      <c r="P16" s="341"/>
      <c r="Q16" s="364"/>
      <c r="R16" s="329"/>
    </row>
    <row r="17" spans="1:18" ht="18.75" customHeight="1">
      <c r="A17" s="333"/>
      <c r="B17" s="330" t="s">
        <v>396</v>
      </c>
      <c r="C17" s="340"/>
      <c r="D17" s="340"/>
      <c r="E17" s="340"/>
      <c r="F17" s="340"/>
      <c r="G17" s="340"/>
      <c r="H17" s="340"/>
      <c r="I17" s="340"/>
      <c r="J17" s="340"/>
      <c r="K17" s="340"/>
      <c r="L17" s="340"/>
      <c r="M17" s="340"/>
      <c r="N17" s="340"/>
      <c r="O17" s="340" t="s">
        <v>161</v>
      </c>
      <c r="P17" s="340"/>
      <c r="Q17" s="365"/>
      <c r="R17" s="329"/>
    </row>
    <row r="18" spans="1:18" ht="18.75" customHeight="1">
      <c r="A18" s="333"/>
      <c r="B18" s="330" t="s">
        <v>384</v>
      </c>
      <c r="C18" s="340"/>
      <c r="D18" s="340"/>
      <c r="E18" s="340"/>
      <c r="F18" s="340"/>
      <c r="G18" s="340"/>
      <c r="H18" s="340"/>
      <c r="I18" s="340"/>
      <c r="J18" s="340"/>
      <c r="K18" s="340"/>
      <c r="L18" s="340"/>
      <c r="M18" s="340"/>
      <c r="N18" s="340"/>
      <c r="O18" s="340"/>
      <c r="P18" s="340"/>
      <c r="Q18" s="366" t="s">
        <v>383</v>
      </c>
      <c r="R18" s="329"/>
    </row>
    <row r="19" spans="1:18" ht="18.75" customHeight="1">
      <c r="A19" s="334"/>
      <c r="B19" s="345" t="s">
        <v>189</v>
      </c>
      <c r="C19" s="341"/>
      <c r="D19" s="341"/>
      <c r="E19" s="341"/>
      <c r="F19" s="341"/>
      <c r="G19" s="341"/>
      <c r="H19" s="341"/>
      <c r="I19" s="341"/>
      <c r="J19" s="341"/>
      <c r="K19" s="341"/>
      <c r="L19" s="341"/>
      <c r="M19" s="341"/>
      <c r="N19" s="341"/>
      <c r="O19" s="341"/>
      <c r="P19" s="341"/>
      <c r="Q19" s="367"/>
      <c r="R19" s="329"/>
    </row>
    <row r="20" spans="1:18" ht="18.75" customHeight="1">
      <c r="A20" s="335" t="s">
        <v>395</v>
      </c>
      <c r="B20" s="342" t="s">
        <v>33</v>
      </c>
      <c r="C20" s="339"/>
      <c r="D20" s="339"/>
      <c r="E20" s="339"/>
      <c r="F20" s="339"/>
      <c r="G20" s="339"/>
      <c r="H20" s="339"/>
      <c r="I20" s="339"/>
      <c r="J20" s="349"/>
      <c r="K20" s="356"/>
      <c r="L20" s="356"/>
      <c r="M20" s="356"/>
      <c r="N20" s="356"/>
      <c r="O20" s="356"/>
      <c r="P20" s="328"/>
      <c r="Q20" s="363"/>
      <c r="R20" s="369" t="s">
        <v>245</v>
      </c>
    </row>
    <row r="21" spans="1:18" ht="18.75" customHeight="1">
      <c r="A21" s="336"/>
      <c r="B21" s="343" t="s">
        <v>389</v>
      </c>
      <c r="C21" s="340"/>
      <c r="D21" s="340"/>
      <c r="E21" s="340"/>
      <c r="F21" s="340"/>
      <c r="G21" s="340"/>
      <c r="H21" s="339"/>
      <c r="I21" s="339"/>
      <c r="J21" s="349"/>
      <c r="K21" s="356"/>
      <c r="L21" s="356"/>
      <c r="M21" s="356"/>
      <c r="N21" s="356"/>
      <c r="O21" s="356"/>
      <c r="P21" s="328"/>
      <c r="Q21" s="363"/>
      <c r="R21" s="369" t="s">
        <v>244</v>
      </c>
    </row>
    <row r="22" spans="1:18" ht="18.75" customHeight="1">
      <c r="A22" s="336"/>
      <c r="B22" s="344" t="s">
        <v>311</v>
      </c>
      <c r="C22" s="348"/>
      <c r="D22" s="348"/>
      <c r="E22" s="348"/>
      <c r="F22" s="348"/>
      <c r="G22" s="350"/>
      <c r="H22" s="340"/>
      <c r="I22" s="340"/>
      <c r="J22" s="340"/>
      <c r="K22" s="340"/>
      <c r="L22" s="340"/>
      <c r="M22" s="340"/>
      <c r="N22" s="340"/>
      <c r="O22" s="340"/>
      <c r="P22" s="340"/>
      <c r="Q22" s="364"/>
      <c r="R22" s="329"/>
    </row>
    <row r="23" spans="1:18" ht="18.75" customHeight="1">
      <c r="A23" s="336"/>
      <c r="B23" s="344" t="s">
        <v>387</v>
      </c>
      <c r="C23" s="348"/>
      <c r="D23" s="348"/>
      <c r="E23" s="348"/>
      <c r="F23" s="348"/>
      <c r="G23" s="350"/>
      <c r="H23" s="348"/>
      <c r="I23" s="348"/>
      <c r="J23" s="348"/>
      <c r="K23" s="348"/>
      <c r="L23" s="348"/>
      <c r="M23" s="348"/>
      <c r="N23" s="348"/>
      <c r="O23" s="348"/>
      <c r="P23" s="348"/>
      <c r="Q23" s="350"/>
      <c r="R23" s="329"/>
    </row>
    <row r="24" spans="1:18" ht="18.75" customHeight="1">
      <c r="A24" s="336"/>
      <c r="B24" s="344" t="s">
        <v>57</v>
      </c>
      <c r="C24" s="348"/>
      <c r="D24" s="348"/>
      <c r="E24" s="348"/>
      <c r="F24" s="348"/>
      <c r="G24" s="350"/>
      <c r="H24" s="348"/>
      <c r="I24" s="348"/>
      <c r="J24" s="348"/>
      <c r="K24" s="348"/>
      <c r="L24" s="348"/>
      <c r="M24" s="348"/>
      <c r="N24" s="348"/>
      <c r="O24" s="348"/>
      <c r="P24" s="348"/>
      <c r="Q24" s="350"/>
      <c r="R24" s="329"/>
    </row>
    <row r="25" spans="1:18" ht="18.75" customHeight="1">
      <c r="A25" s="336"/>
      <c r="B25" s="345" t="s">
        <v>386</v>
      </c>
      <c r="C25" s="329"/>
      <c r="D25" s="329"/>
      <c r="E25" s="341"/>
      <c r="F25" s="341"/>
      <c r="G25" s="351"/>
      <c r="H25" s="341"/>
      <c r="I25" s="341"/>
      <c r="J25" s="341"/>
      <c r="K25" s="341"/>
      <c r="L25" s="341"/>
      <c r="M25" s="341"/>
      <c r="N25" s="341"/>
      <c r="O25" s="341"/>
      <c r="P25" s="341"/>
      <c r="Q25" s="364"/>
      <c r="R25" s="329"/>
    </row>
    <row r="26" spans="1:18" ht="16.5" customHeight="1">
      <c r="A26" s="336"/>
      <c r="B26" s="330" t="s">
        <v>180</v>
      </c>
      <c r="C26" s="340"/>
      <c r="D26" s="340"/>
      <c r="E26" s="340"/>
      <c r="F26" s="340"/>
      <c r="G26" s="340"/>
      <c r="H26" s="340"/>
      <c r="I26" s="340"/>
      <c r="J26" s="340"/>
      <c r="K26" s="340"/>
      <c r="L26" s="340"/>
      <c r="M26" s="340"/>
      <c r="N26" s="340"/>
      <c r="O26" s="340" t="s">
        <v>161</v>
      </c>
      <c r="P26" s="340"/>
      <c r="Q26" s="365"/>
      <c r="R26" s="329"/>
    </row>
    <row r="27" spans="1:18" ht="18.75" customHeight="1">
      <c r="A27" s="336"/>
      <c r="B27" s="330" t="s">
        <v>384</v>
      </c>
      <c r="C27" s="340"/>
      <c r="D27" s="340"/>
      <c r="E27" s="340"/>
      <c r="F27" s="340"/>
      <c r="G27" s="340"/>
      <c r="H27" s="340"/>
      <c r="I27" s="340"/>
      <c r="J27" s="340"/>
      <c r="K27" s="340"/>
      <c r="L27" s="340"/>
      <c r="M27" s="340"/>
      <c r="N27" s="340"/>
      <c r="O27" s="340"/>
      <c r="P27" s="340"/>
      <c r="Q27" s="366" t="s">
        <v>383</v>
      </c>
      <c r="R27" s="329"/>
    </row>
    <row r="28" spans="1:18" ht="18.75" customHeight="1">
      <c r="A28" s="337"/>
      <c r="B28" s="345" t="s">
        <v>189</v>
      </c>
      <c r="C28" s="341"/>
      <c r="D28" s="341"/>
      <c r="E28" s="341"/>
      <c r="F28" s="341"/>
      <c r="G28" s="341"/>
      <c r="H28" s="341"/>
      <c r="I28" s="341"/>
      <c r="J28" s="341"/>
      <c r="K28" s="341"/>
      <c r="L28" s="341"/>
      <c r="M28" s="341"/>
      <c r="N28" s="341"/>
      <c r="O28" s="341"/>
      <c r="P28" s="341"/>
      <c r="Q28" s="367"/>
      <c r="R28" s="329"/>
    </row>
    <row r="29" spans="1:18" ht="18.75" customHeight="1">
      <c r="A29" s="335" t="s">
        <v>393</v>
      </c>
      <c r="B29" s="342" t="s">
        <v>33</v>
      </c>
      <c r="C29" s="339"/>
      <c r="D29" s="339"/>
      <c r="E29" s="339"/>
      <c r="F29" s="339"/>
      <c r="G29" s="339"/>
      <c r="H29" s="339"/>
      <c r="I29" s="339"/>
      <c r="J29" s="349"/>
      <c r="K29" s="356"/>
      <c r="L29" s="356"/>
      <c r="M29" s="356"/>
      <c r="N29" s="356"/>
      <c r="O29" s="356"/>
      <c r="P29" s="328"/>
      <c r="Q29" s="363"/>
      <c r="R29" s="369" t="s">
        <v>186</v>
      </c>
    </row>
    <row r="30" spans="1:18" ht="18.75" customHeight="1">
      <c r="A30" s="336"/>
      <c r="B30" s="343" t="s">
        <v>389</v>
      </c>
      <c r="C30" s="340"/>
      <c r="D30" s="340"/>
      <c r="E30" s="340"/>
      <c r="F30" s="340"/>
      <c r="G30" s="340"/>
      <c r="H30" s="339"/>
      <c r="I30" s="339"/>
      <c r="J30" s="349"/>
      <c r="K30" s="356"/>
      <c r="L30" s="356"/>
      <c r="M30" s="356"/>
      <c r="N30" s="356"/>
      <c r="O30" s="356"/>
      <c r="P30" s="328"/>
      <c r="Q30" s="363"/>
      <c r="R30" s="369" t="s">
        <v>175</v>
      </c>
    </row>
    <row r="31" spans="1:18" ht="18.75" customHeight="1">
      <c r="A31" s="336"/>
      <c r="B31" s="344" t="s">
        <v>311</v>
      </c>
      <c r="C31" s="348"/>
      <c r="D31" s="348"/>
      <c r="E31" s="348"/>
      <c r="F31" s="348"/>
      <c r="G31" s="350"/>
      <c r="H31" s="340"/>
      <c r="I31" s="340"/>
      <c r="J31" s="340"/>
      <c r="K31" s="340"/>
      <c r="L31" s="340"/>
      <c r="M31" s="340"/>
      <c r="N31" s="340"/>
      <c r="O31" s="340"/>
      <c r="P31" s="340"/>
      <c r="Q31" s="364"/>
      <c r="R31" s="329"/>
    </row>
    <row r="32" spans="1:18" ht="18.75" customHeight="1">
      <c r="A32" s="336"/>
      <c r="B32" s="344" t="s">
        <v>387</v>
      </c>
      <c r="C32" s="348"/>
      <c r="D32" s="348"/>
      <c r="E32" s="348"/>
      <c r="F32" s="348"/>
      <c r="G32" s="350"/>
      <c r="H32" s="348"/>
      <c r="I32" s="348"/>
      <c r="J32" s="348"/>
      <c r="K32" s="348"/>
      <c r="L32" s="348"/>
      <c r="M32" s="348"/>
      <c r="N32" s="348"/>
      <c r="O32" s="348"/>
      <c r="P32" s="348"/>
      <c r="Q32" s="350"/>
      <c r="R32" s="329"/>
    </row>
    <row r="33" spans="1:18" ht="18.75" customHeight="1">
      <c r="A33" s="336"/>
      <c r="B33" s="344" t="s">
        <v>57</v>
      </c>
      <c r="C33" s="348"/>
      <c r="D33" s="348"/>
      <c r="E33" s="348"/>
      <c r="F33" s="348"/>
      <c r="G33" s="350"/>
      <c r="H33" s="348"/>
      <c r="I33" s="348"/>
      <c r="J33" s="348"/>
      <c r="K33" s="348"/>
      <c r="L33" s="348"/>
      <c r="M33" s="348"/>
      <c r="N33" s="348"/>
      <c r="O33" s="348"/>
      <c r="P33" s="348"/>
      <c r="Q33" s="350"/>
      <c r="R33" s="329"/>
    </row>
    <row r="34" spans="1:18" ht="18.75" customHeight="1">
      <c r="A34" s="336"/>
      <c r="B34" s="345" t="s">
        <v>386</v>
      </c>
      <c r="C34" s="329"/>
      <c r="D34" s="329"/>
      <c r="E34" s="341"/>
      <c r="F34" s="341"/>
      <c r="G34" s="351"/>
      <c r="H34" s="341"/>
      <c r="I34" s="341"/>
      <c r="J34" s="341"/>
      <c r="K34" s="341"/>
      <c r="L34" s="341"/>
      <c r="M34" s="341"/>
      <c r="N34" s="341"/>
      <c r="O34" s="341"/>
      <c r="P34" s="341"/>
      <c r="Q34" s="364"/>
      <c r="R34" s="329"/>
    </row>
    <row r="35" spans="1:18" ht="18.75" customHeight="1">
      <c r="A35" s="336"/>
      <c r="B35" s="330" t="s">
        <v>181</v>
      </c>
      <c r="C35" s="340"/>
      <c r="D35" s="340"/>
      <c r="E35" s="340"/>
      <c r="F35" s="340"/>
      <c r="G35" s="340"/>
      <c r="H35" s="340"/>
      <c r="I35" s="340"/>
      <c r="J35" s="340"/>
      <c r="K35" s="340"/>
      <c r="L35" s="340"/>
      <c r="M35" s="340"/>
      <c r="N35" s="340"/>
      <c r="O35" s="340" t="s">
        <v>161</v>
      </c>
      <c r="P35" s="340"/>
      <c r="Q35" s="365"/>
      <c r="R35" s="329"/>
    </row>
    <row r="36" spans="1:18" ht="16.5" customHeight="1">
      <c r="A36" s="336"/>
      <c r="B36" s="330" t="s">
        <v>384</v>
      </c>
      <c r="C36" s="340"/>
      <c r="D36" s="340"/>
      <c r="E36" s="340"/>
      <c r="F36" s="340"/>
      <c r="G36" s="340"/>
      <c r="H36" s="340"/>
      <c r="I36" s="340"/>
      <c r="J36" s="340"/>
      <c r="K36" s="340"/>
      <c r="L36" s="340"/>
      <c r="M36" s="340"/>
      <c r="N36" s="340"/>
      <c r="O36" s="340"/>
      <c r="P36" s="340"/>
      <c r="Q36" s="366" t="s">
        <v>383</v>
      </c>
      <c r="R36" s="329"/>
    </row>
    <row r="37" spans="1:18" ht="18.75" customHeight="1">
      <c r="A37" s="337"/>
      <c r="B37" s="345" t="s">
        <v>189</v>
      </c>
      <c r="C37" s="341"/>
      <c r="D37" s="341"/>
      <c r="E37" s="341"/>
      <c r="F37" s="341"/>
      <c r="G37" s="341"/>
      <c r="H37" s="341"/>
      <c r="I37" s="341"/>
      <c r="J37" s="341"/>
      <c r="K37" s="341"/>
      <c r="L37" s="341"/>
      <c r="M37" s="341"/>
      <c r="N37" s="341"/>
      <c r="O37" s="341"/>
      <c r="P37" s="341"/>
      <c r="Q37" s="367"/>
      <c r="R37" s="329"/>
    </row>
    <row r="38" spans="1:18" ht="18.75" customHeight="1">
      <c r="A38" s="335" t="s">
        <v>391</v>
      </c>
      <c r="B38" s="342" t="s">
        <v>33</v>
      </c>
      <c r="C38" s="339"/>
      <c r="D38" s="339"/>
      <c r="E38" s="339"/>
      <c r="F38" s="339"/>
      <c r="G38" s="339"/>
      <c r="H38" s="339"/>
      <c r="I38" s="339"/>
      <c r="J38" s="349"/>
      <c r="K38" s="356"/>
      <c r="L38" s="356"/>
      <c r="M38" s="356"/>
      <c r="N38" s="356"/>
      <c r="O38" s="356"/>
      <c r="P38" s="328"/>
      <c r="Q38" s="363"/>
      <c r="R38" s="369" t="s">
        <v>390</v>
      </c>
    </row>
    <row r="39" spans="1:18" ht="18.75" customHeight="1">
      <c r="A39" s="336"/>
      <c r="B39" s="343" t="s">
        <v>389</v>
      </c>
      <c r="C39" s="340"/>
      <c r="D39" s="340"/>
      <c r="E39" s="340"/>
      <c r="F39" s="340"/>
      <c r="G39" s="340"/>
      <c r="H39" s="339"/>
      <c r="I39" s="339"/>
      <c r="J39" s="349"/>
      <c r="K39" s="356"/>
      <c r="L39" s="356"/>
      <c r="M39" s="356"/>
      <c r="N39" s="356"/>
      <c r="O39" s="356"/>
      <c r="P39" s="328"/>
      <c r="Q39" s="363"/>
      <c r="R39" s="369" t="s">
        <v>388</v>
      </c>
    </row>
    <row r="40" spans="1:18" ht="18.75" customHeight="1">
      <c r="A40" s="336"/>
      <c r="B40" s="344" t="s">
        <v>311</v>
      </c>
      <c r="C40" s="348"/>
      <c r="D40" s="348"/>
      <c r="E40" s="348"/>
      <c r="F40" s="348"/>
      <c r="G40" s="350"/>
      <c r="H40" s="340"/>
      <c r="I40" s="340"/>
      <c r="J40" s="340"/>
      <c r="K40" s="340"/>
      <c r="L40" s="340"/>
      <c r="M40" s="340"/>
      <c r="N40" s="340"/>
      <c r="O40" s="340"/>
      <c r="P40" s="340"/>
      <c r="Q40" s="364"/>
      <c r="R40" s="329"/>
    </row>
    <row r="41" spans="1:18" ht="18.75" customHeight="1">
      <c r="A41" s="336"/>
      <c r="B41" s="344" t="s">
        <v>387</v>
      </c>
      <c r="C41" s="348"/>
      <c r="D41" s="348"/>
      <c r="E41" s="348"/>
      <c r="F41" s="348"/>
      <c r="G41" s="350"/>
      <c r="H41" s="348"/>
      <c r="I41" s="348"/>
      <c r="J41" s="348"/>
      <c r="K41" s="348"/>
      <c r="L41" s="348"/>
      <c r="M41" s="348"/>
      <c r="N41" s="348"/>
      <c r="O41" s="348"/>
      <c r="P41" s="348"/>
      <c r="Q41" s="350"/>
      <c r="R41" s="329"/>
    </row>
    <row r="42" spans="1:18" ht="16.5" customHeight="1">
      <c r="A42" s="336"/>
      <c r="B42" s="344" t="s">
        <v>57</v>
      </c>
      <c r="C42" s="348"/>
      <c r="D42" s="348"/>
      <c r="E42" s="348"/>
      <c r="F42" s="348"/>
      <c r="G42" s="350"/>
      <c r="H42" s="348"/>
      <c r="I42" s="348"/>
      <c r="J42" s="348"/>
      <c r="K42" s="348"/>
      <c r="L42" s="348"/>
      <c r="M42" s="348"/>
      <c r="N42" s="348"/>
      <c r="O42" s="348"/>
      <c r="P42" s="348"/>
      <c r="Q42" s="350"/>
      <c r="R42" s="329"/>
    </row>
    <row r="43" spans="1:18" ht="18.75" customHeight="1">
      <c r="A43" s="336"/>
      <c r="B43" s="345" t="s">
        <v>386</v>
      </c>
      <c r="C43" s="329"/>
      <c r="D43" s="329"/>
      <c r="E43" s="341"/>
      <c r="F43" s="341"/>
      <c r="G43" s="351"/>
      <c r="H43" s="341"/>
      <c r="I43" s="341"/>
      <c r="J43" s="341"/>
      <c r="K43" s="341"/>
      <c r="L43" s="341"/>
      <c r="M43" s="341"/>
      <c r="N43" s="341"/>
      <c r="O43" s="341"/>
      <c r="P43" s="341"/>
      <c r="Q43" s="364"/>
      <c r="R43" s="329"/>
    </row>
    <row r="44" spans="1:18" ht="14.25">
      <c r="A44" s="336"/>
      <c r="B44" s="330" t="s">
        <v>273</v>
      </c>
      <c r="C44" s="340"/>
      <c r="D44" s="340"/>
      <c r="E44" s="340"/>
      <c r="F44" s="340"/>
      <c r="G44" s="340"/>
      <c r="H44" s="340"/>
      <c r="I44" s="340"/>
      <c r="J44" s="340"/>
      <c r="K44" s="340"/>
      <c r="L44" s="340"/>
      <c r="M44" s="340"/>
      <c r="N44" s="340"/>
      <c r="O44" s="340" t="s">
        <v>161</v>
      </c>
      <c r="P44" s="340"/>
      <c r="Q44" s="365"/>
      <c r="R44" s="329"/>
    </row>
    <row r="45" spans="1:18" ht="18.75" customHeight="1">
      <c r="A45" s="336"/>
      <c r="B45" s="330" t="s">
        <v>384</v>
      </c>
      <c r="C45" s="340"/>
      <c r="D45" s="340"/>
      <c r="E45" s="340"/>
      <c r="F45" s="340"/>
      <c r="G45" s="340"/>
      <c r="H45" s="340"/>
      <c r="I45" s="340"/>
      <c r="J45" s="340"/>
      <c r="K45" s="340"/>
      <c r="L45" s="340"/>
      <c r="M45" s="340"/>
      <c r="N45" s="340"/>
      <c r="O45" s="340"/>
      <c r="P45" s="340"/>
      <c r="Q45" s="366" t="s">
        <v>383</v>
      </c>
      <c r="R45" s="329"/>
    </row>
    <row r="46" spans="1:18" ht="18.75" customHeight="1">
      <c r="A46" s="337"/>
      <c r="B46" s="345" t="s">
        <v>189</v>
      </c>
      <c r="C46" s="341"/>
      <c r="D46" s="341"/>
      <c r="E46" s="341"/>
      <c r="F46" s="341"/>
      <c r="G46" s="341"/>
      <c r="H46" s="341"/>
      <c r="I46" s="341"/>
      <c r="J46" s="341"/>
      <c r="K46" s="341"/>
      <c r="L46" s="341"/>
      <c r="M46" s="341"/>
      <c r="N46" s="341"/>
      <c r="O46" s="341"/>
      <c r="P46" s="358"/>
      <c r="Q46" s="368"/>
      <c r="R46" s="329"/>
    </row>
    <row r="47" spans="1:18" ht="18.75" customHeight="1">
      <c r="A47" s="338"/>
      <c r="B47" s="346"/>
      <c r="C47" s="329"/>
      <c r="D47" s="329"/>
      <c r="E47" s="329"/>
      <c r="F47" s="329"/>
      <c r="G47" s="329"/>
      <c r="H47" s="329"/>
      <c r="I47" s="329"/>
      <c r="J47" s="329"/>
      <c r="K47" s="329"/>
      <c r="L47" s="329"/>
      <c r="M47" s="329"/>
      <c r="N47" s="329"/>
      <c r="O47" s="329"/>
      <c r="P47" s="329"/>
      <c r="Q47" s="329"/>
      <c r="R47" s="329"/>
    </row>
  </sheetData>
  <mergeCells count="7">
    <mergeCell ref="B4:E4"/>
    <mergeCell ref="H5:Q5"/>
    <mergeCell ref="Q8:Q9"/>
    <mergeCell ref="A11:A19"/>
    <mergeCell ref="A20:A28"/>
    <mergeCell ref="A29:A37"/>
    <mergeCell ref="A38:A46"/>
  </mergeCells>
  <phoneticPr fontId="21"/>
  <pageMargins left="0.70866141732283472" right="0.70866141732283472" top="0.55118110236220474" bottom="0.47244094488188981" header="0.31496062992125984" footer="0.31496062992125984"/>
  <pageSetup paperSize="9" scale="94" fitToWidth="1" fitToHeight="1" orientation="portrait" usePrinterDefaults="1" r:id="rId1"/>
  <headerFooter alignWithMargins="0">
    <oddHeader>&amp;R&amp;A</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1:R45"/>
  <sheetViews>
    <sheetView view="pageBreakPreview" zoomScaleSheetLayoutView="100" workbookViewId="0">
      <selection activeCell="C14" sqref="C14:I14"/>
    </sheetView>
  </sheetViews>
  <sheetFormatPr defaultColWidth="7.25" defaultRowHeight="13.5"/>
  <cols>
    <col min="1" max="1" width="4" style="327" customWidth="1"/>
    <col min="2" max="2" width="5.5" style="327" customWidth="1"/>
    <col min="3" max="8" width="5.25" style="327" customWidth="1"/>
    <col min="9" max="9" width="18.5" style="327" customWidth="1"/>
    <col min="10" max="16" width="5.25" style="327" customWidth="1"/>
    <col min="17" max="17" width="6.875" style="327" customWidth="1"/>
    <col min="18" max="18" width="4.625" style="327" customWidth="1"/>
    <col min="19" max="19" width="5.25" style="327" customWidth="1"/>
    <col min="20" max="16384" width="7.25" style="327"/>
  </cols>
  <sheetData>
    <row r="1" spans="1:18">
      <c r="A1" s="370"/>
      <c r="B1" s="370"/>
      <c r="C1" s="370"/>
      <c r="D1" s="370"/>
      <c r="E1" s="370"/>
      <c r="F1" s="370"/>
      <c r="G1" s="370"/>
      <c r="H1" s="370"/>
      <c r="I1" s="370"/>
      <c r="J1" s="370"/>
      <c r="K1" s="370"/>
      <c r="L1" s="370"/>
      <c r="M1" s="370"/>
      <c r="N1" s="370"/>
      <c r="O1" s="357"/>
      <c r="P1" s="357"/>
      <c r="R1" s="370"/>
    </row>
    <row r="2" spans="1:18" ht="19.5" customHeight="1">
      <c r="A2" s="108" t="s">
        <v>424</v>
      </c>
      <c r="B2" s="108"/>
      <c r="C2" s="108"/>
      <c r="D2" s="108"/>
      <c r="E2" s="108"/>
      <c r="F2" s="108"/>
      <c r="G2" s="108"/>
      <c r="H2" s="108"/>
      <c r="I2" s="108"/>
      <c r="J2" s="108"/>
      <c r="K2" s="108"/>
      <c r="L2" s="108"/>
      <c r="M2" s="108"/>
      <c r="N2" s="108"/>
      <c r="O2" s="108"/>
      <c r="P2" s="108"/>
      <c r="Q2" s="108"/>
      <c r="R2" s="108"/>
    </row>
    <row r="3" spans="1:18" ht="12.75" customHeight="1">
      <c r="A3" s="371" t="s">
        <v>423</v>
      </c>
      <c r="B3" s="371"/>
      <c r="C3" s="371"/>
      <c r="D3" s="371"/>
      <c r="E3" s="371"/>
      <c r="F3" s="371"/>
      <c r="G3" s="371"/>
      <c r="H3" s="371"/>
      <c r="I3" s="371"/>
      <c r="J3" s="371"/>
      <c r="K3" s="371"/>
      <c r="L3" s="371"/>
      <c r="M3" s="371"/>
      <c r="N3" s="371"/>
      <c r="O3" s="371"/>
      <c r="P3" s="371"/>
      <c r="Q3" s="371"/>
      <c r="R3" s="370"/>
    </row>
    <row r="4" spans="1:18" ht="25.5" customHeight="1">
      <c r="A4" s="372" t="s">
        <v>269</v>
      </c>
      <c r="B4" s="382"/>
      <c r="C4" s="382"/>
      <c r="D4" s="382"/>
      <c r="E4" s="382"/>
      <c r="F4" s="382"/>
      <c r="G4" s="382"/>
      <c r="H4" s="382"/>
      <c r="I4" s="382"/>
      <c r="J4" s="382"/>
      <c r="K4" s="382"/>
      <c r="L4" s="382"/>
      <c r="M4" s="382"/>
      <c r="N4" s="382"/>
      <c r="O4" s="382"/>
      <c r="P4" s="382"/>
      <c r="Q4" s="382"/>
      <c r="R4" s="457"/>
    </row>
    <row r="5" spans="1:18" ht="25.5" customHeight="1">
      <c r="A5" s="373"/>
      <c r="B5" s="375"/>
      <c r="C5" s="375"/>
      <c r="D5" s="375"/>
      <c r="E5" s="375"/>
      <c r="F5" s="375"/>
      <c r="G5" s="375"/>
      <c r="H5" s="375"/>
      <c r="I5" s="375"/>
      <c r="J5" s="375"/>
      <c r="K5" s="375"/>
      <c r="L5" s="375"/>
      <c r="M5" s="375"/>
      <c r="N5" s="375"/>
      <c r="O5" s="375"/>
      <c r="P5" s="375"/>
      <c r="Q5" s="375"/>
      <c r="R5" s="458"/>
    </row>
    <row r="6" spans="1:18" ht="25.5" customHeight="1">
      <c r="A6" s="374"/>
      <c r="B6" s="383"/>
      <c r="C6" s="383"/>
      <c r="D6" s="383"/>
      <c r="E6" s="383"/>
      <c r="F6" s="383"/>
      <c r="G6" s="383"/>
      <c r="H6" s="383"/>
      <c r="I6" s="383"/>
      <c r="J6" s="383"/>
      <c r="K6" s="383"/>
      <c r="L6" s="383"/>
      <c r="M6" s="383"/>
      <c r="N6" s="383"/>
      <c r="O6" s="383"/>
      <c r="P6" s="383"/>
      <c r="Q6" s="383"/>
      <c r="R6" s="459"/>
    </row>
    <row r="7" spans="1:18" ht="12.75" customHeight="1">
      <c r="A7" s="375"/>
      <c r="B7" s="375"/>
      <c r="C7" s="375"/>
      <c r="D7" s="375"/>
      <c r="E7" s="375"/>
      <c r="F7" s="375"/>
      <c r="G7" s="375"/>
      <c r="H7" s="375"/>
      <c r="I7" s="375"/>
      <c r="J7" s="375"/>
      <c r="K7" s="375"/>
      <c r="L7" s="375"/>
      <c r="M7" s="375"/>
      <c r="N7" s="375"/>
      <c r="O7" s="375"/>
      <c r="P7" s="375"/>
      <c r="Q7" s="375"/>
      <c r="R7" s="375"/>
    </row>
    <row r="8" spans="1:18" ht="27.2" customHeight="1">
      <c r="A8" s="376" t="s">
        <v>126</v>
      </c>
      <c r="B8" s="384"/>
      <c r="C8" s="392"/>
      <c r="D8" s="392"/>
      <c r="E8" s="392"/>
      <c r="F8" s="392"/>
      <c r="G8" s="392"/>
      <c r="H8" s="392"/>
      <c r="I8" s="422"/>
      <c r="J8" s="428" t="s">
        <v>198</v>
      </c>
      <c r="K8" s="438"/>
      <c r="L8" s="438"/>
      <c r="M8" s="438"/>
      <c r="N8" s="438"/>
      <c r="O8" s="438"/>
      <c r="P8" s="438"/>
      <c r="Q8" s="438"/>
      <c r="R8" s="460"/>
    </row>
    <row r="9" spans="1:18" ht="15.95" customHeight="1">
      <c r="A9" s="370"/>
      <c r="B9" s="370"/>
      <c r="C9" s="370"/>
      <c r="D9" s="370"/>
      <c r="E9" s="370"/>
      <c r="F9" s="370"/>
      <c r="G9" s="370"/>
      <c r="H9" s="418"/>
      <c r="I9" s="370"/>
      <c r="J9" s="370"/>
      <c r="K9" s="370"/>
      <c r="L9" s="370"/>
      <c r="M9" s="370"/>
      <c r="N9" s="370"/>
      <c r="O9" s="370"/>
      <c r="P9" s="370"/>
      <c r="Q9" s="370"/>
      <c r="R9" s="370"/>
    </row>
    <row r="10" spans="1:18" ht="16.5" customHeight="1">
      <c r="A10" s="377" t="s">
        <v>377</v>
      </c>
      <c r="B10" s="377"/>
      <c r="C10" s="377"/>
      <c r="D10" s="377"/>
      <c r="E10" s="377"/>
      <c r="F10" s="377"/>
      <c r="G10" s="377"/>
      <c r="H10" s="377"/>
      <c r="I10" s="377"/>
      <c r="J10" s="429" t="s">
        <v>413</v>
      </c>
      <c r="K10" s="429" t="s">
        <v>412</v>
      </c>
      <c r="L10" s="429" t="s">
        <v>411</v>
      </c>
      <c r="M10" s="429" t="s">
        <v>298</v>
      </c>
      <c r="N10" s="429" t="s">
        <v>410</v>
      </c>
      <c r="O10" s="429" t="s">
        <v>394</v>
      </c>
      <c r="P10" s="429" t="s">
        <v>323</v>
      </c>
      <c r="Q10" s="429" t="s">
        <v>97</v>
      </c>
      <c r="R10" s="370"/>
    </row>
    <row r="11" spans="1:18" ht="16.5" customHeight="1">
      <c r="A11" s="377"/>
      <c r="B11" s="377"/>
      <c r="C11" s="377"/>
      <c r="D11" s="377"/>
      <c r="E11" s="377"/>
      <c r="F11" s="377"/>
      <c r="G11" s="377"/>
      <c r="H11" s="377"/>
      <c r="I11" s="377"/>
      <c r="J11" s="429" t="s">
        <v>408</v>
      </c>
      <c r="K11" s="429" t="s">
        <v>407</v>
      </c>
      <c r="L11" s="429" t="s">
        <v>406</v>
      </c>
      <c r="M11" s="429" t="s">
        <v>404</v>
      </c>
      <c r="N11" s="429" t="s">
        <v>283</v>
      </c>
      <c r="O11" s="429" t="s">
        <v>366</v>
      </c>
      <c r="P11" s="429" t="s">
        <v>403</v>
      </c>
      <c r="Q11" s="429" t="s">
        <v>97</v>
      </c>
      <c r="R11" s="370"/>
    </row>
    <row r="12" spans="1:18" ht="25.5" customHeight="1">
      <c r="A12" s="378" t="s">
        <v>392</v>
      </c>
      <c r="B12" s="385"/>
      <c r="C12" s="393" t="s">
        <v>418</v>
      </c>
      <c r="D12" s="413"/>
      <c r="E12" s="413"/>
      <c r="F12" s="413"/>
      <c r="G12" s="413"/>
      <c r="H12" s="413"/>
      <c r="I12" s="413"/>
      <c r="J12" s="413"/>
      <c r="K12" s="439"/>
      <c r="L12" s="442"/>
      <c r="M12" s="439"/>
      <c r="N12" s="439"/>
      <c r="O12" s="439"/>
      <c r="P12" s="439"/>
      <c r="Q12" s="450"/>
      <c r="R12" s="370"/>
    </row>
    <row r="13" spans="1:18" ht="25.5" customHeight="1">
      <c r="A13" s="378"/>
      <c r="B13" s="385"/>
      <c r="C13" s="394" t="s">
        <v>336</v>
      </c>
      <c r="D13" s="414"/>
      <c r="E13" s="414"/>
      <c r="F13" s="414"/>
      <c r="G13" s="414"/>
      <c r="H13" s="414"/>
      <c r="I13" s="414"/>
      <c r="J13" s="414"/>
      <c r="K13" s="440"/>
      <c r="L13" s="443"/>
      <c r="M13" s="445"/>
      <c r="N13" s="445"/>
      <c r="O13" s="445"/>
      <c r="P13" s="445"/>
      <c r="Q13" s="440"/>
      <c r="R13" s="461"/>
    </row>
    <row r="14" spans="1:18" ht="25.5" customHeight="1">
      <c r="A14" s="378"/>
      <c r="B14" s="385"/>
      <c r="C14" s="395" t="s">
        <v>421</v>
      </c>
      <c r="D14" s="395"/>
      <c r="E14" s="395"/>
      <c r="F14" s="395"/>
      <c r="G14" s="395"/>
      <c r="H14" s="395"/>
      <c r="I14" s="395"/>
      <c r="J14" s="430"/>
      <c r="K14" s="441"/>
      <c r="L14" s="444"/>
      <c r="M14" s="446"/>
      <c r="N14" s="446"/>
      <c r="O14" s="446"/>
      <c r="P14" s="446"/>
      <c r="Q14" s="451"/>
    </row>
    <row r="15" spans="1:18" ht="25.5" customHeight="1">
      <c r="A15" s="378"/>
      <c r="B15" s="385"/>
      <c r="C15" s="396" t="s">
        <v>295</v>
      </c>
      <c r="D15" s="396"/>
      <c r="E15" s="396"/>
      <c r="F15" s="396"/>
      <c r="G15" s="396"/>
      <c r="H15" s="396"/>
      <c r="I15" s="396"/>
      <c r="J15" s="431"/>
      <c r="K15" s="413"/>
      <c r="L15" s="439"/>
      <c r="M15" s="439"/>
      <c r="N15" s="439"/>
      <c r="O15" s="439"/>
      <c r="P15" s="448"/>
      <c r="Q15" s="452"/>
      <c r="R15" s="462" t="s">
        <v>165</v>
      </c>
    </row>
    <row r="16" spans="1:18" ht="25.5" customHeight="1">
      <c r="A16" s="378"/>
      <c r="B16" s="385"/>
      <c r="C16" s="397" t="s">
        <v>420</v>
      </c>
      <c r="D16" s="397"/>
      <c r="E16" s="397"/>
      <c r="F16" s="397"/>
      <c r="G16" s="397"/>
      <c r="H16" s="397"/>
      <c r="I16" s="423"/>
      <c r="J16" s="432"/>
      <c r="K16" s="432"/>
      <c r="L16" s="440"/>
      <c r="M16" s="440"/>
      <c r="N16" s="440"/>
      <c r="O16" s="440"/>
      <c r="P16" s="449"/>
      <c r="Q16" s="453"/>
      <c r="R16" s="462" t="s">
        <v>247</v>
      </c>
    </row>
    <row r="17" spans="1:18" ht="25.5" customHeight="1">
      <c r="A17" s="378"/>
      <c r="B17" s="385"/>
      <c r="C17" s="398" t="s">
        <v>311</v>
      </c>
      <c r="D17" s="415"/>
      <c r="E17" s="415"/>
      <c r="F17" s="415"/>
      <c r="G17" s="415"/>
      <c r="H17" s="419"/>
      <c r="I17" s="424"/>
      <c r="J17" s="404"/>
      <c r="K17" s="404"/>
      <c r="L17" s="404"/>
      <c r="M17" s="404"/>
      <c r="N17" s="404"/>
      <c r="O17" s="404"/>
      <c r="P17" s="404"/>
      <c r="Q17" s="454"/>
      <c r="R17" s="370"/>
    </row>
    <row r="18" spans="1:18" ht="25.5" customHeight="1">
      <c r="A18" s="378"/>
      <c r="B18" s="385"/>
      <c r="C18" s="399" t="s">
        <v>387</v>
      </c>
      <c r="D18" s="416"/>
      <c r="E18" s="416"/>
      <c r="F18" s="416"/>
      <c r="G18" s="416"/>
      <c r="H18" s="420"/>
      <c r="I18" s="425"/>
      <c r="J18" s="416"/>
      <c r="K18" s="416"/>
      <c r="L18" s="416"/>
      <c r="M18" s="416"/>
      <c r="N18" s="416"/>
      <c r="O18" s="416"/>
      <c r="P18" s="416"/>
      <c r="Q18" s="420"/>
      <c r="R18" s="370"/>
    </row>
    <row r="19" spans="1:18" ht="25.5" customHeight="1">
      <c r="A19" s="378"/>
      <c r="B19" s="385"/>
      <c r="C19" s="399" t="s">
        <v>57</v>
      </c>
      <c r="D19" s="416"/>
      <c r="E19" s="416"/>
      <c r="F19" s="416"/>
      <c r="G19" s="416"/>
      <c r="H19" s="420"/>
      <c r="I19" s="425"/>
      <c r="J19" s="416"/>
      <c r="K19" s="416"/>
      <c r="L19" s="416"/>
      <c r="M19" s="416"/>
      <c r="N19" s="416"/>
      <c r="O19" s="416"/>
      <c r="P19" s="416"/>
      <c r="Q19" s="420"/>
      <c r="R19" s="370"/>
    </row>
    <row r="20" spans="1:18" ht="25.5" customHeight="1">
      <c r="A20" s="378"/>
      <c r="B20" s="385"/>
      <c r="C20" s="400" t="s">
        <v>386</v>
      </c>
      <c r="D20" s="370"/>
      <c r="E20" s="370"/>
      <c r="F20" s="417"/>
      <c r="G20" s="417"/>
      <c r="H20" s="421"/>
      <c r="I20" s="417"/>
      <c r="J20" s="417"/>
      <c r="K20" s="417"/>
      <c r="L20" s="417"/>
      <c r="M20" s="417"/>
      <c r="N20" s="417"/>
      <c r="O20" s="417"/>
      <c r="P20" s="417"/>
      <c r="Q20" s="455"/>
      <c r="R20" s="370"/>
    </row>
    <row r="21" spans="1:18" ht="19.5" customHeight="1">
      <c r="A21" s="378"/>
      <c r="B21" s="385"/>
      <c r="C21" s="401" t="s">
        <v>422</v>
      </c>
      <c r="D21" s="401"/>
      <c r="E21" s="401"/>
      <c r="F21" s="401"/>
      <c r="G21" s="401"/>
      <c r="H21" s="401"/>
      <c r="I21" s="401"/>
      <c r="J21" s="401"/>
      <c r="K21" s="401"/>
      <c r="L21" s="401"/>
      <c r="M21" s="401"/>
      <c r="N21" s="401"/>
      <c r="O21" s="401" t="s">
        <v>161</v>
      </c>
      <c r="P21" s="401"/>
      <c r="Q21" s="453"/>
      <c r="R21" s="370"/>
    </row>
    <row r="22" spans="1:18" ht="25.5" customHeight="1">
      <c r="A22" s="378" t="s">
        <v>392</v>
      </c>
      <c r="B22" s="385"/>
      <c r="C22" s="393" t="s">
        <v>418</v>
      </c>
      <c r="D22" s="413"/>
      <c r="E22" s="413"/>
      <c r="F22" s="413"/>
      <c r="G22" s="413"/>
      <c r="H22" s="413"/>
      <c r="I22" s="413"/>
      <c r="J22" s="413"/>
      <c r="K22" s="439"/>
      <c r="L22" s="442"/>
      <c r="M22" s="439"/>
      <c r="N22" s="439"/>
      <c r="O22" s="439"/>
      <c r="P22" s="439"/>
      <c r="Q22" s="450"/>
      <c r="R22" s="461"/>
    </row>
    <row r="23" spans="1:18" ht="25.5" customHeight="1">
      <c r="A23" s="378"/>
      <c r="B23" s="385"/>
      <c r="C23" s="394" t="s">
        <v>336</v>
      </c>
      <c r="D23" s="414"/>
      <c r="E23" s="414"/>
      <c r="F23" s="414"/>
      <c r="G23" s="414"/>
      <c r="H23" s="414"/>
      <c r="I23" s="414"/>
      <c r="J23" s="414"/>
      <c r="K23" s="440"/>
      <c r="L23" s="443"/>
      <c r="M23" s="445"/>
      <c r="N23" s="445"/>
      <c r="O23" s="445"/>
      <c r="P23" s="445"/>
      <c r="Q23" s="440"/>
      <c r="R23" s="104"/>
    </row>
    <row r="24" spans="1:18" ht="25.5" customHeight="1">
      <c r="A24" s="378"/>
      <c r="B24" s="386"/>
      <c r="C24" s="402" t="s">
        <v>421</v>
      </c>
      <c r="D24" s="395"/>
      <c r="E24" s="395"/>
      <c r="F24" s="395"/>
      <c r="G24" s="395"/>
      <c r="H24" s="395"/>
      <c r="I24" s="395"/>
      <c r="J24" s="430"/>
      <c r="K24" s="441"/>
      <c r="L24" s="444"/>
      <c r="M24" s="446"/>
      <c r="N24" s="446"/>
      <c r="O24" s="446"/>
      <c r="P24" s="446"/>
      <c r="Q24" s="451"/>
      <c r="R24" s="104"/>
    </row>
    <row r="25" spans="1:18" ht="25.5" customHeight="1">
      <c r="A25" s="378"/>
      <c r="B25" s="385"/>
      <c r="C25" s="403" t="s">
        <v>295</v>
      </c>
      <c r="D25" s="403"/>
      <c r="E25" s="403"/>
      <c r="F25" s="403"/>
      <c r="G25" s="403"/>
      <c r="H25" s="403"/>
      <c r="I25" s="403"/>
      <c r="J25" s="433"/>
      <c r="K25" s="413"/>
      <c r="L25" s="439"/>
      <c r="M25" s="439"/>
      <c r="N25" s="439"/>
      <c r="O25" s="439"/>
      <c r="P25" s="448"/>
      <c r="Q25" s="452"/>
      <c r="R25" s="462" t="s">
        <v>382</v>
      </c>
    </row>
    <row r="26" spans="1:18" ht="25.5" customHeight="1">
      <c r="A26" s="378"/>
      <c r="B26" s="385"/>
      <c r="C26" s="397" t="s">
        <v>420</v>
      </c>
      <c r="D26" s="397"/>
      <c r="E26" s="397"/>
      <c r="F26" s="397"/>
      <c r="G26" s="397"/>
      <c r="H26" s="397"/>
      <c r="I26" s="423"/>
      <c r="J26" s="434"/>
      <c r="K26" s="432"/>
      <c r="L26" s="440"/>
      <c r="M26" s="440"/>
      <c r="N26" s="440"/>
      <c r="O26" s="440"/>
      <c r="P26" s="449"/>
      <c r="Q26" s="456"/>
      <c r="R26" s="462" t="s">
        <v>231</v>
      </c>
    </row>
    <row r="27" spans="1:18" ht="24" customHeight="1">
      <c r="A27" s="378"/>
      <c r="B27" s="385"/>
      <c r="C27" s="398" t="s">
        <v>311</v>
      </c>
      <c r="D27" s="415"/>
      <c r="E27" s="415"/>
      <c r="F27" s="415"/>
      <c r="G27" s="415"/>
      <c r="H27" s="419"/>
      <c r="I27" s="424"/>
      <c r="J27" s="404"/>
      <c r="K27" s="404"/>
      <c r="L27" s="404"/>
      <c r="M27" s="404"/>
      <c r="N27" s="404"/>
      <c r="O27" s="404"/>
      <c r="P27" s="404"/>
      <c r="Q27" s="454"/>
      <c r="R27" s="370"/>
    </row>
    <row r="28" spans="1:18" ht="26.25" customHeight="1">
      <c r="A28" s="378"/>
      <c r="B28" s="385"/>
      <c r="C28" s="399" t="s">
        <v>387</v>
      </c>
      <c r="D28" s="416"/>
      <c r="E28" s="416"/>
      <c r="F28" s="416"/>
      <c r="G28" s="416"/>
      <c r="H28" s="420"/>
      <c r="I28" s="425"/>
      <c r="J28" s="416"/>
      <c r="K28" s="416"/>
      <c r="L28" s="416"/>
      <c r="M28" s="416"/>
      <c r="N28" s="416"/>
      <c r="O28" s="416"/>
      <c r="P28" s="416"/>
      <c r="Q28" s="420"/>
      <c r="R28" s="370"/>
    </row>
    <row r="29" spans="1:18" ht="27.95" customHeight="1">
      <c r="A29" s="378"/>
      <c r="B29" s="385"/>
      <c r="C29" s="399" t="s">
        <v>57</v>
      </c>
      <c r="D29" s="416"/>
      <c r="E29" s="416"/>
      <c r="F29" s="416"/>
      <c r="G29" s="416"/>
      <c r="H29" s="420"/>
      <c r="I29" s="425"/>
      <c r="J29" s="416"/>
      <c r="K29" s="416"/>
      <c r="L29" s="416"/>
      <c r="M29" s="416"/>
      <c r="N29" s="416"/>
      <c r="O29" s="416"/>
      <c r="P29" s="416"/>
      <c r="Q29" s="420"/>
      <c r="R29" s="370"/>
    </row>
    <row r="30" spans="1:18" ht="27.95" customHeight="1">
      <c r="A30" s="378"/>
      <c r="B30" s="385"/>
      <c r="C30" s="400" t="s">
        <v>386</v>
      </c>
      <c r="D30" s="370"/>
      <c r="E30" s="370"/>
      <c r="F30" s="417"/>
      <c r="G30" s="417"/>
      <c r="H30" s="421"/>
      <c r="I30" s="417"/>
      <c r="J30" s="417"/>
      <c r="K30" s="417"/>
      <c r="L30" s="417"/>
      <c r="M30" s="417"/>
      <c r="N30" s="417"/>
      <c r="O30" s="417"/>
      <c r="P30" s="417"/>
      <c r="Q30" s="455"/>
      <c r="R30" s="370"/>
    </row>
    <row r="31" spans="1:18" ht="19.5" customHeight="1">
      <c r="A31" s="379"/>
      <c r="B31" s="387"/>
      <c r="C31" s="404" t="s">
        <v>419</v>
      </c>
      <c r="D31" s="404"/>
      <c r="E31" s="404"/>
      <c r="F31" s="404"/>
      <c r="G31" s="404"/>
      <c r="H31" s="404"/>
      <c r="I31" s="404"/>
      <c r="J31" s="404"/>
      <c r="K31" s="404"/>
      <c r="L31" s="404"/>
      <c r="M31" s="404"/>
      <c r="N31" s="404"/>
      <c r="O31" s="404" t="s">
        <v>161</v>
      </c>
      <c r="P31" s="404"/>
      <c r="Q31" s="453"/>
      <c r="R31" s="370"/>
    </row>
    <row r="32" spans="1:18" ht="19.5" customHeight="1">
      <c r="A32" s="380"/>
      <c r="B32" s="388"/>
      <c r="C32" s="401"/>
      <c r="D32" s="401"/>
      <c r="E32" s="401"/>
      <c r="F32" s="401"/>
      <c r="G32" s="401"/>
      <c r="H32" s="401"/>
      <c r="I32" s="401"/>
      <c r="J32" s="401"/>
      <c r="K32" s="401"/>
      <c r="L32" s="401"/>
      <c r="M32" s="401"/>
      <c r="N32" s="401"/>
      <c r="O32" s="401"/>
      <c r="P32" s="401"/>
      <c r="Q32" s="417"/>
      <c r="R32" s="370"/>
    </row>
    <row r="33" spans="1:18" ht="19.5" customHeight="1">
      <c r="A33" s="381" t="s">
        <v>426</v>
      </c>
      <c r="B33" s="381"/>
      <c r="C33" s="377"/>
      <c r="D33" s="377"/>
      <c r="E33" s="377"/>
      <c r="F33" s="377"/>
      <c r="G33" s="377"/>
      <c r="H33" s="377"/>
      <c r="I33" s="377"/>
      <c r="J33" s="429" t="s">
        <v>413</v>
      </c>
      <c r="K33" s="429" t="s">
        <v>412</v>
      </c>
      <c r="L33" s="429" t="s">
        <v>411</v>
      </c>
      <c r="M33" s="429" t="s">
        <v>298</v>
      </c>
      <c r="N33" s="429" t="s">
        <v>410</v>
      </c>
      <c r="O33" s="429" t="s">
        <v>394</v>
      </c>
      <c r="P33" s="429" t="s">
        <v>323</v>
      </c>
      <c r="Q33" s="429" t="s">
        <v>97</v>
      </c>
      <c r="R33" s="370"/>
    </row>
    <row r="34" spans="1:18" ht="19.5" customHeight="1">
      <c r="A34" s="377"/>
      <c r="B34" s="377"/>
      <c r="C34" s="377"/>
      <c r="D34" s="377"/>
      <c r="E34" s="377"/>
      <c r="F34" s="377"/>
      <c r="G34" s="377"/>
      <c r="H34" s="377"/>
      <c r="I34" s="377"/>
      <c r="J34" s="429" t="s">
        <v>408</v>
      </c>
      <c r="K34" s="429" t="s">
        <v>407</v>
      </c>
      <c r="L34" s="429" t="s">
        <v>406</v>
      </c>
      <c r="M34" s="429" t="s">
        <v>404</v>
      </c>
      <c r="N34" s="429" t="s">
        <v>283</v>
      </c>
      <c r="O34" s="429" t="s">
        <v>366</v>
      </c>
      <c r="P34" s="429" t="s">
        <v>403</v>
      </c>
      <c r="Q34" s="429" t="s">
        <v>97</v>
      </c>
      <c r="R34" s="370"/>
    </row>
    <row r="35" spans="1:18" ht="25.5" customHeight="1">
      <c r="A35" s="378" t="s">
        <v>392</v>
      </c>
      <c r="B35" s="389"/>
      <c r="C35" s="405" t="s">
        <v>418</v>
      </c>
      <c r="D35" s="413"/>
      <c r="E35" s="413"/>
      <c r="F35" s="413"/>
      <c r="G35" s="413"/>
      <c r="H35" s="413"/>
      <c r="I35" s="413"/>
      <c r="J35" s="413"/>
      <c r="K35" s="439"/>
      <c r="L35" s="442"/>
      <c r="M35" s="439"/>
      <c r="N35" s="439"/>
      <c r="O35" s="439"/>
      <c r="P35" s="439"/>
      <c r="Q35" s="450"/>
      <c r="R35" s="461"/>
    </row>
    <row r="36" spans="1:18" ht="25.5" customHeight="1">
      <c r="A36" s="378"/>
      <c r="B36" s="390"/>
      <c r="C36" s="406" t="s">
        <v>336</v>
      </c>
      <c r="D36" s="414"/>
      <c r="E36" s="414"/>
      <c r="F36" s="414"/>
      <c r="G36" s="414"/>
      <c r="H36" s="414"/>
      <c r="I36" s="414"/>
      <c r="J36" s="414"/>
      <c r="K36" s="440"/>
      <c r="L36" s="443"/>
      <c r="M36" s="445"/>
      <c r="N36" s="445"/>
      <c r="O36" s="445"/>
      <c r="P36" s="445"/>
      <c r="Q36" s="440"/>
      <c r="R36" s="104"/>
    </row>
    <row r="37" spans="1:18" ht="25.5" customHeight="1">
      <c r="A37" s="378"/>
      <c r="B37" s="390"/>
      <c r="C37" s="402" t="s">
        <v>427</v>
      </c>
      <c r="D37" s="395"/>
      <c r="E37" s="395"/>
      <c r="F37" s="395"/>
      <c r="G37" s="395"/>
      <c r="H37" s="395"/>
      <c r="I37" s="426"/>
      <c r="J37" s="435"/>
      <c r="K37" s="441"/>
      <c r="L37" s="444"/>
      <c r="M37" s="446"/>
      <c r="N37" s="446"/>
      <c r="O37" s="446"/>
      <c r="P37" s="446"/>
      <c r="Q37" s="451"/>
      <c r="R37" s="104"/>
    </row>
    <row r="38" spans="1:18" ht="25.5" customHeight="1">
      <c r="A38" s="378"/>
      <c r="B38" s="390"/>
      <c r="C38" s="407" t="s">
        <v>428</v>
      </c>
      <c r="D38" s="396"/>
      <c r="E38" s="396"/>
      <c r="F38" s="396"/>
      <c r="G38" s="396"/>
      <c r="H38" s="396"/>
      <c r="I38" s="427"/>
      <c r="J38" s="436"/>
      <c r="K38" s="421"/>
      <c r="L38" s="439"/>
      <c r="M38" s="439"/>
      <c r="N38" s="439"/>
      <c r="O38" s="439"/>
      <c r="P38" s="448"/>
      <c r="Q38" s="452"/>
      <c r="R38" s="462" t="s">
        <v>179</v>
      </c>
    </row>
    <row r="39" spans="1:18" ht="25.5" customHeight="1">
      <c r="A39" s="378"/>
      <c r="B39" s="390"/>
      <c r="C39" s="408" t="s">
        <v>201</v>
      </c>
      <c r="D39" s="397"/>
      <c r="E39" s="397"/>
      <c r="F39" s="397"/>
      <c r="G39" s="397"/>
      <c r="H39" s="397"/>
      <c r="I39" s="423"/>
      <c r="J39" s="437"/>
      <c r="K39" s="437"/>
      <c r="L39" s="440"/>
      <c r="M39" s="440"/>
      <c r="N39" s="440"/>
      <c r="O39" s="440"/>
      <c r="P39" s="449"/>
      <c r="Q39" s="456"/>
      <c r="R39" s="462" t="s">
        <v>398</v>
      </c>
    </row>
    <row r="40" spans="1:18" ht="19.5" customHeight="1">
      <c r="A40" s="378"/>
      <c r="B40" s="390"/>
      <c r="C40" s="409" t="s">
        <v>311</v>
      </c>
      <c r="D40" s="415"/>
      <c r="E40" s="415"/>
      <c r="F40" s="415"/>
      <c r="G40" s="415"/>
      <c r="H40" s="419"/>
      <c r="I40" s="424"/>
      <c r="J40" s="404"/>
      <c r="K40" s="404"/>
      <c r="L40" s="404"/>
      <c r="M40" s="404"/>
      <c r="N40" s="404"/>
      <c r="O40" s="404"/>
      <c r="P40" s="404"/>
      <c r="Q40" s="454"/>
      <c r="R40" s="370"/>
    </row>
    <row r="41" spans="1:18" ht="19.5" customHeight="1">
      <c r="A41" s="378"/>
      <c r="B41" s="390"/>
      <c r="C41" s="410" t="s">
        <v>387</v>
      </c>
      <c r="D41" s="416"/>
      <c r="E41" s="416"/>
      <c r="F41" s="416"/>
      <c r="G41" s="416"/>
      <c r="H41" s="420"/>
      <c r="I41" s="425"/>
      <c r="J41" s="416"/>
      <c r="K41" s="416"/>
      <c r="L41" s="416"/>
      <c r="M41" s="416"/>
      <c r="N41" s="416"/>
      <c r="O41" s="416"/>
      <c r="P41" s="416"/>
      <c r="Q41" s="420"/>
      <c r="R41" s="370"/>
    </row>
    <row r="42" spans="1:18" ht="27.95" customHeight="1">
      <c r="A42" s="378"/>
      <c r="B42" s="390"/>
      <c r="C42" s="410" t="s">
        <v>57</v>
      </c>
      <c r="D42" s="416"/>
      <c r="E42" s="416"/>
      <c r="F42" s="416"/>
      <c r="G42" s="416"/>
      <c r="H42" s="420"/>
      <c r="I42" s="425"/>
      <c r="J42" s="416"/>
      <c r="K42" s="416"/>
      <c r="L42" s="416"/>
      <c r="M42" s="416"/>
      <c r="N42" s="416"/>
      <c r="O42" s="416"/>
      <c r="P42" s="416"/>
      <c r="Q42" s="420"/>
      <c r="R42" s="370"/>
    </row>
    <row r="43" spans="1:18" ht="27.95" customHeight="1">
      <c r="A43" s="378"/>
      <c r="B43" s="390"/>
      <c r="C43" s="411" t="s">
        <v>386</v>
      </c>
      <c r="D43" s="370"/>
      <c r="E43" s="370"/>
      <c r="F43" s="417"/>
      <c r="G43" s="417"/>
      <c r="H43" s="421"/>
      <c r="I43" s="417"/>
      <c r="J43" s="417"/>
      <c r="K43" s="417"/>
      <c r="L43" s="417"/>
      <c r="M43" s="417"/>
      <c r="N43" s="417"/>
      <c r="O43" s="417"/>
      <c r="P43" s="417"/>
      <c r="Q43" s="455"/>
      <c r="R43" s="370"/>
    </row>
    <row r="44" spans="1:18" ht="19.5" customHeight="1">
      <c r="A44" s="378"/>
      <c r="B44" s="391"/>
      <c r="C44" s="412" t="s">
        <v>326</v>
      </c>
      <c r="D44" s="401"/>
      <c r="E44" s="401"/>
      <c r="F44" s="401"/>
      <c r="G44" s="401"/>
      <c r="H44" s="401"/>
      <c r="I44" s="401"/>
      <c r="J44" s="401"/>
      <c r="K44" s="401"/>
      <c r="L44" s="401"/>
      <c r="M44" s="401"/>
      <c r="N44" s="401"/>
      <c r="O44" s="404" t="s">
        <v>161</v>
      </c>
      <c r="P44" s="404"/>
      <c r="Q44" s="453"/>
      <c r="R44" s="370"/>
    </row>
    <row r="45" spans="1:18" ht="19.5" customHeight="1">
      <c r="O45" s="447"/>
      <c r="P45" s="447"/>
    </row>
    <row r="46" spans="1:18" ht="19.5" customHeight="1"/>
    <row r="47" spans="1:18" ht="21.95" customHeight="1"/>
  </sheetData>
  <mergeCells count="21">
    <mergeCell ref="A2:R2"/>
    <mergeCell ref="A3:Q3"/>
    <mergeCell ref="C8:I8"/>
    <mergeCell ref="C14:I14"/>
    <mergeCell ref="C15:I15"/>
    <mergeCell ref="C16:I16"/>
    <mergeCell ref="C24:I24"/>
    <mergeCell ref="C25:I25"/>
    <mergeCell ref="C26:I26"/>
    <mergeCell ref="C37:I37"/>
    <mergeCell ref="C38:I38"/>
    <mergeCell ref="C39:I39"/>
    <mergeCell ref="A4:R6"/>
    <mergeCell ref="A10:I11"/>
    <mergeCell ref="A33:I34"/>
    <mergeCell ref="A12:A21"/>
    <mergeCell ref="B12:B21"/>
    <mergeCell ref="A22:A31"/>
    <mergeCell ref="B22:B31"/>
    <mergeCell ref="A35:A44"/>
    <mergeCell ref="B35:B44"/>
  </mergeCells>
  <phoneticPr fontId="21"/>
  <pageMargins left="0.70866141732283472" right="0.70866141732283472" top="0.55118110236220474" bottom="0.47244094488188981" header="0.31496062992125984" footer="0.31496062992125984"/>
  <pageSetup paperSize="9" scale="82" fitToWidth="1" fitToHeight="1" orientation="portrait" usePrinterDefaults="1" r:id="rId1"/>
  <headerFooter alignWithMargins="0">
    <oddHeader>&amp;R&amp;A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B1:BF57"/>
  <sheetViews>
    <sheetView showGridLines="0" view="pageBreakPreview" topLeftCell="E1" zoomScale="50" zoomScaleNormal="55" zoomScaleSheetLayoutView="50" workbookViewId="0">
      <selection activeCell="U20" sqref="U20"/>
    </sheetView>
  </sheetViews>
  <sheetFormatPr defaultColWidth="5" defaultRowHeight="20.25" customHeight="1"/>
  <cols>
    <col min="1" max="1" width="1.5" style="463" customWidth="1"/>
    <col min="2" max="56" width="6.25" style="463" customWidth="1"/>
    <col min="57" max="16384" width="5" style="463"/>
  </cols>
  <sheetData>
    <row r="1" spans="2:57" s="464" customFormat="1" ht="20.25" customHeight="1">
      <c r="C1" s="474" t="s">
        <v>222</v>
      </c>
      <c r="D1" s="474"/>
      <c r="G1" s="489" t="s">
        <v>152</v>
      </c>
      <c r="J1" s="474"/>
      <c r="K1" s="474"/>
      <c r="L1" s="474"/>
      <c r="M1" s="474"/>
      <c r="AK1" s="522" t="s">
        <v>105</v>
      </c>
      <c r="AL1" s="522" t="s">
        <v>286</v>
      </c>
      <c r="AM1" s="602" t="s">
        <v>52</v>
      </c>
      <c r="AN1" s="602"/>
      <c r="AO1" s="602"/>
      <c r="AP1" s="602"/>
      <c r="AQ1" s="602"/>
      <c r="AR1" s="602"/>
      <c r="AS1" s="602"/>
      <c r="AT1" s="602"/>
      <c r="AU1" s="602"/>
      <c r="AV1" s="602"/>
      <c r="AW1" s="602"/>
      <c r="AX1" s="602"/>
      <c r="AY1" s="602"/>
      <c r="AZ1" s="602"/>
      <c r="BA1" s="602"/>
      <c r="BB1" s="601" t="s">
        <v>262</v>
      </c>
    </row>
    <row r="2" spans="2:57" s="465" customFormat="1" ht="20.25" customHeight="1">
      <c r="D2" s="489"/>
      <c r="H2" s="489"/>
      <c r="I2" s="522"/>
      <c r="J2" s="522"/>
      <c r="K2" s="522"/>
      <c r="L2" s="522"/>
      <c r="M2" s="522"/>
      <c r="T2" s="522" t="s">
        <v>66</v>
      </c>
      <c r="U2" s="577">
        <v>6</v>
      </c>
      <c r="V2" s="577"/>
      <c r="W2" s="522" t="s">
        <v>286</v>
      </c>
      <c r="X2" s="594">
        <f>IF(U2=0,"",YEAR(DATE(2018+U2,1,1)))</f>
        <v>2024</v>
      </c>
      <c r="Y2" s="594"/>
      <c r="Z2" s="465" t="s">
        <v>288</v>
      </c>
      <c r="AA2" s="465" t="s">
        <v>69</v>
      </c>
      <c r="AB2" s="577">
        <v>4</v>
      </c>
      <c r="AC2" s="577"/>
      <c r="AD2" s="465" t="s">
        <v>287</v>
      </c>
      <c r="AJ2" s="601"/>
      <c r="AK2" s="522" t="s">
        <v>126</v>
      </c>
      <c r="AL2" s="522" t="s">
        <v>286</v>
      </c>
      <c r="AM2" s="577"/>
      <c r="AN2" s="577"/>
      <c r="AO2" s="577"/>
      <c r="AP2" s="577"/>
      <c r="AQ2" s="577"/>
      <c r="AR2" s="577"/>
      <c r="AS2" s="577"/>
      <c r="AT2" s="577"/>
      <c r="AU2" s="577"/>
      <c r="AV2" s="577"/>
      <c r="AW2" s="577"/>
      <c r="AX2" s="577"/>
      <c r="AY2" s="577"/>
      <c r="AZ2" s="577"/>
      <c r="BA2" s="577"/>
      <c r="BB2" s="601" t="s">
        <v>262</v>
      </c>
      <c r="BC2" s="522"/>
      <c r="BD2" s="522"/>
      <c r="BE2" s="522"/>
    </row>
    <row r="3" spans="2:57" s="465" customFormat="1" ht="20.25" customHeight="1">
      <c r="D3" s="489"/>
      <c r="H3" s="489"/>
      <c r="I3" s="522"/>
      <c r="J3" s="522"/>
      <c r="K3" s="522"/>
      <c r="L3" s="522"/>
      <c r="M3" s="522"/>
      <c r="T3" s="576"/>
      <c r="U3" s="578"/>
      <c r="V3" s="578"/>
      <c r="W3" s="591"/>
      <c r="X3" s="578"/>
      <c r="Y3" s="578"/>
      <c r="Z3" s="597"/>
      <c r="AA3" s="597"/>
      <c r="AB3" s="578"/>
      <c r="AC3" s="578"/>
      <c r="AD3" s="600"/>
      <c r="AJ3" s="601"/>
      <c r="AK3" s="522"/>
      <c r="AL3" s="522"/>
      <c r="AM3" s="594"/>
      <c r="AN3" s="594"/>
      <c r="AO3" s="594"/>
      <c r="AP3" s="594"/>
      <c r="AQ3" s="594"/>
      <c r="AR3" s="594"/>
      <c r="AS3" s="594"/>
      <c r="AT3" s="594"/>
      <c r="AU3" s="594"/>
      <c r="AV3" s="594"/>
      <c r="AW3" s="594"/>
      <c r="AX3" s="594"/>
      <c r="AY3" s="628" t="s">
        <v>285</v>
      </c>
      <c r="AZ3" s="634" t="s">
        <v>284</v>
      </c>
      <c r="BA3" s="634"/>
      <c r="BB3" s="634"/>
      <c r="BC3" s="634"/>
      <c r="BD3" s="522"/>
      <c r="BE3" s="522"/>
    </row>
    <row r="4" spans="2:57" s="465" customFormat="1" ht="20.25" customHeight="1">
      <c r="B4" s="466"/>
      <c r="C4" s="466"/>
      <c r="D4" s="466"/>
      <c r="E4" s="466"/>
      <c r="F4" s="466"/>
      <c r="G4" s="466"/>
      <c r="H4" s="466"/>
      <c r="I4" s="466"/>
      <c r="J4" s="526"/>
      <c r="K4" s="527"/>
      <c r="L4" s="527"/>
      <c r="M4" s="527"/>
      <c r="N4" s="527"/>
      <c r="O4" s="527"/>
      <c r="P4" s="556"/>
      <c r="Q4" s="527"/>
      <c r="R4" s="527"/>
      <c r="Z4" s="597"/>
      <c r="AA4" s="597"/>
      <c r="AB4" s="578"/>
      <c r="AC4" s="578"/>
      <c r="AD4" s="600"/>
      <c r="AJ4" s="601"/>
      <c r="AK4" s="522"/>
      <c r="AL4" s="522"/>
      <c r="AM4" s="594"/>
      <c r="AN4" s="594"/>
      <c r="AO4" s="594"/>
      <c r="AP4" s="594"/>
      <c r="AQ4" s="594"/>
      <c r="AR4" s="594"/>
      <c r="AS4" s="594"/>
      <c r="AT4" s="594"/>
      <c r="AU4" s="594"/>
      <c r="AV4" s="594"/>
      <c r="AW4" s="594"/>
      <c r="AX4" s="594"/>
      <c r="AY4" s="628" t="s">
        <v>282</v>
      </c>
      <c r="AZ4" s="634" t="s">
        <v>281</v>
      </c>
      <c r="BA4" s="634"/>
      <c r="BB4" s="634"/>
      <c r="BC4" s="634"/>
      <c r="BD4" s="522"/>
      <c r="BE4" s="522"/>
    </row>
    <row r="5" spans="2:57" s="465" customFormat="1" ht="20.25" customHeight="1">
      <c r="B5" s="183"/>
      <c r="C5" s="183"/>
      <c r="D5" s="183"/>
      <c r="E5" s="183"/>
      <c r="F5" s="183"/>
      <c r="G5" s="183"/>
      <c r="H5" s="183"/>
      <c r="I5" s="183"/>
      <c r="J5" s="527"/>
      <c r="K5" s="531"/>
      <c r="L5" s="539"/>
      <c r="M5" s="539"/>
      <c r="N5" s="539"/>
      <c r="O5" s="539"/>
      <c r="P5" s="183"/>
      <c r="Q5" s="466"/>
      <c r="R5" s="466"/>
      <c r="S5" s="464"/>
      <c r="Z5" s="597"/>
      <c r="AA5" s="597"/>
      <c r="AB5" s="578"/>
      <c r="AC5" s="578"/>
      <c r="AD5" s="464"/>
      <c r="AE5" s="464"/>
      <c r="AF5" s="464"/>
      <c r="AG5" s="464"/>
      <c r="AJ5" s="464" t="s">
        <v>280</v>
      </c>
      <c r="AK5" s="464"/>
      <c r="AL5" s="464"/>
      <c r="AM5" s="464"/>
      <c r="AN5" s="464"/>
      <c r="AO5" s="464"/>
      <c r="AP5" s="464"/>
      <c r="AQ5" s="464"/>
      <c r="AR5" s="466"/>
      <c r="AS5" s="466"/>
      <c r="AT5" s="473"/>
      <c r="AU5" s="464"/>
      <c r="AV5" s="613">
        <v>40</v>
      </c>
      <c r="AW5" s="621"/>
      <c r="AX5" s="473" t="s">
        <v>279</v>
      </c>
      <c r="AY5" s="464"/>
      <c r="AZ5" s="613">
        <v>160</v>
      </c>
      <c r="BA5" s="621"/>
      <c r="BB5" s="473" t="s">
        <v>278</v>
      </c>
      <c r="BC5" s="464"/>
      <c r="BE5" s="522"/>
    </row>
    <row r="6" spans="2:57" s="465" customFormat="1" ht="20.25" customHeight="1">
      <c r="B6" s="183"/>
      <c r="C6" s="183"/>
      <c r="D6" s="183"/>
      <c r="E6" s="183"/>
      <c r="F6" s="183"/>
      <c r="G6" s="183"/>
      <c r="H6" s="183"/>
      <c r="I6" s="183"/>
      <c r="J6" s="527"/>
      <c r="K6" s="531"/>
      <c r="L6" s="539"/>
      <c r="M6" s="539"/>
      <c r="N6" s="539"/>
      <c r="O6" s="539"/>
      <c r="P6" s="183"/>
      <c r="Q6" s="466"/>
      <c r="R6" s="466"/>
      <c r="S6" s="464"/>
      <c r="Z6" s="597"/>
      <c r="AA6" s="597"/>
      <c r="AB6" s="578"/>
      <c r="AC6" s="578"/>
      <c r="AD6" s="464"/>
      <c r="AE6" s="464"/>
      <c r="AF6" s="464"/>
      <c r="AG6" s="464"/>
      <c r="AJ6" s="464"/>
      <c r="AK6" s="464"/>
      <c r="AL6" s="464"/>
      <c r="AM6" s="464"/>
      <c r="AN6" s="464"/>
      <c r="AO6" s="464"/>
      <c r="AP6" s="464"/>
      <c r="AQ6" s="464" t="s">
        <v>277</v>
      </c>
      <c r="AR6" s="464"/>
      <c r="AS6" s="575"/>
      <c r="AT6" s="575"/>
      <c r="AU6" s="575"/>
      <c r="AV6" s="464"/>
      <c r="AW6" s="464"/>
      <c r="AX6" s="603"/>
      <c r="AY6" s="464"/>
      <c r="AZ6" s="613">
        <v>100</v>
      </c>
      <c r="BA6" s="621"/>
      <c r="BB6" s="473" t="s">
        <v>103</v>
      </c>
      <c r="BC6" s="464"/>
      <c r="BE6" s="522"/>
    </row>
    <row r="7" spans="2:57" s="465" customFormat="1" ht="20.25" customHeight="1">
      <c r="B7" s="183"/>
      <c r="C7" s="183"/>
      <c r="D7" s="183"/>
      <c r="E7" s="183"/>
      <c r="F7" s="183"/>
      <c r="G7" s="183"/>
      <c r="H7" s="183"/>
      <c r="I7" s="183"/>
      <c r="J7" s="183"/>
      <c r="K7" s="532"/>
      <c r="L7" s="532"/>
      <c r="M7" s="532"/>
      <c r="N7" s="183"/>
      <c r="O7" s="549"/>
      <c r="P7" s="557"/>
      <c r="Q7" s="557"/>
      <c r="R7" s="574"/>
      <c r="S7" s="575"/>
      <c r="Z7" s="597"/>
      <c r="AA7" s="597"/>
      <c r="AB7" s="578"/>
      <c r="AC7" s="578"/>
      <c r="AD7" s="473"/>
      <c r="AE7" s="464"/>
      <c r="AF7" s="464"/>
      <c r="AG7" s="464"/>
      <c r="AL7" s="464"/>
      <c r="AM7" s="464"/>
      <c r="AN7" s="486"/>
      <c r="AO7" s="603"/>
      <c r="AP7" s="603"/>
      <c r="AQ7" s="575"/>
      <c r="AR7" s="575"/>
      <c r="AS7" s="575"/>
      <c r="AT7" s="575"/>
      <c r="AU7" s="575"/>
      <c r="AV7" s="575"/>
      <c r="AW7" s="464" t="s">
        <v>276</v>
      </c>
      <c r="AX7" s="464"/>
      <c r="AY7" s="464"/>
      <c r="AZ7" s="635">
        <f>DAY(EOMONTH(DATE(X2,AB2,1),0))</f>
        <v>30</v>
      </c>
      <c r="BA7" s="639"/>
      <c r="BB7" s="473" t="s">
        <v>36</v>
      </c>
      <c r="BE7" s="522"/>
    </row>
    <row r="8" spans="2:57" ht="5.0999999999999996" customHeight="1">
      <c r="C8" s="475"/>
      <c r="D8" s="475"/>
      <c r="S8" s="475"/>
      <c r="AJ8" s="475"/>
      <c r="BC8" s="640"/>
      <c r="BD8" s="640"/>
      <c r="BE8" s="640"/>
    </row>
    <row r="9" spans="2:57" ht="20.25" customHeight="1">
      <c r="B9" s="467" t="s">
        <v>275</v>
      </c>
      <c r="C9" s="476" t="s">
        <v>274</v>
      </c>
      <c r="D9" s="490"/>
      <c r="E9" s="500" t="s">
        <v>270</v>
      </c>
      <c r="F9" s="490"/>
      <c r="G9" s="500" t="s">
        <v>268</v>
      </c>
      <c r="H9" s="476"/>
      <c r="I9" s="476"/>
      <c r="J9" s="476"/>
      <c r="K9" s="490"/>
      <c r="L9" s="500" t="s">
        <v>267</v>
      </c>
      <c r="M9" s="476"/>
      <c r="N9" s="476"/>
      <c r="O9" s="550"/>
      <c r="P9" s="558" t="s">
        <v>265</v>
      </c>
      <c r="Q9" s="567"/>
      <c r="R9" s="567"/>
      <c r="S9" s="567"/>
      <c r="T9" s="567"/>
      <c r="U9" s="567"/>
      <c r="V9" s="567"/>
      <c r="W9" s="567"/>
      <c r="X9" s="567"/>
      <c r="Y9" s="567"/>
      <c r="Z9" s="567"/>
      <c r="AA9" s="567"/>
      <c r="AB9" s="567"/>
      <c r="AC9" s="567"/>
      <c r="AD9" s="567"/>
      <c r="AE9" s="567"/>
      <c r="AF9" s="567"/>
      <c r="AG9" s="567"/>
      <c r="AH9" s="567"/>
      <c r="AI9" s="567"/>
      <c r="AJ9" s="567"/>
      <c r="AK9" s="567"/>
      <c r="AL9" s="567"/>
      <c r="AM9" s="567"/>
      <c r="AN9" s="567"/>
      <c r="AO9" s="567"/>
      <c r="AP9" s="567"/>
      <c r="AQ9" s="567"/>
      <c r="AR9" s="567"/>
      <c r="AS9" s="567"/>
      <c r="AT9" s="567"/>
      <c r="AU9" s="606" t="str">
        <f>IF(AZ3="４週","(10)1～4週目の勤務時間数合計","(10)1か月の勤務時間数合計")</f>
        <v>(10)1～4週目の勤務時間数合計</v>
      </c>
      <c r="AV9" s="614"/>
      <c r="AW9" s="606" t="s">
        <v>264</v>
      </c>
      <c r="AX9" s="614"/>
      <c r="AY9" s="629" t="s">
        <v>263</v>
      </c>
      <c r="AZ9" s="629"/>
      <c r="BA9" s="629"/>
      <c r="BB9" s="629"/>
      <c r="BC9" s="629"/>
      <c r="BD9" s="629"/>
    </row>
    <row r="10" spans="2:57" ht="20.25" customHeight="1">
      <c r="B10" s="468"/>
      <c r="C10" s="477"/>
      <c r="D10" s="491"/>
      <c r="E10" s="501"/>
      <c r="F10" s="491"/>
      <c r="G10" s="501"/>
      <c r="H10" s="477"/>
      <c r="I10" s="477"/>
      <c r="J10" s="477"/>
      <c r="K10" s="491"/>
      <c r="L10" s="501"/>
      <c r="M10" s="477"/>
      <c r="N10" s="477"/>
      <c r="O10" s="551"/>
      <c r="P10" s="559" t="s">
        <v>139</v>
      </c>
      <c r="Q10" s="568"/>
      <c r="R10" s="568"/>
      <c r="S10" s="568"/>
      <c r="T10" s="568"/>
      <c r="U10" s="568"/>
      <c r="V10" s="584"/>
      <c r="W10" s="559" t="s">
        <v>12</v>
      </c>
      <c r="X10" s="568"/>
      <c r="Y10" s="568"/>
      <c r="Z10" s="568"/>
      <c r="AA10" s="568"/>
      <c r="AB10" s="568"/>
      <c r="AC10" s="584"/>
      <c r="AD10" s="559" t="s">
        <v>261</v>
      </c>
      <c r="AE10" s="568"/>
      <c r="AF10" s="568"/>
      <c r="AG10" s="568"/>
      <c r="AH10" s="568"/>
      <c r="AI10" s="568"/>
      <c r="AJ10" s="584"/>
      <c r="AK10" s="559" t="s">
        <v>229</v>
      </c>
      <c r="AL10" s="568"/>
      <c r="AM10" s="568"/>
      <c r="AN10" s="568"/>
      <c r="AO10" s="568"/>
      <c r="AP10" s="568"/>
      <c r="AQ10" s="584"/>
      <c r="AR10" s="559" t="s">
        <v>123</v>
      </c>
      <c r="AS10" s="568"/>
      <c r="AT10" s="584"/>
      <c r="AU10" s="607"/>
      <c r="AV10" s="615"/>
      <c r="AW10" s="607"/>
      <c r="AX10" s="615"/>
      <c r="AY10" s="629"/>
      <c r="AZ10" s="629"/>
      <c r="BA10" s="629"/>
      <c r="BB10" s="629"/>
      <c r="BC10" s="629"/>
      <c r="BD10" s="629"/>
    </row>
    <row r="11" spans="2:57" ht="20.25" customHeight="1">
      <c r="B11" s="468"/>
      <c r="C11" s="477"/>
      <c r="D11" s="491"/>
      <c r="E11" s="501"/>
      <c r="F11" s="491"/>
      <c r="G11" s="501"/>
      <c r="H11" s="477"/>
      <c r="I11" s="477"/>
      <c r="J11" s="477"/>
      <c r="K11" s="491"/>
      <c r="L11" s="501"/>
      <c r="M11" s="477"/>
      <c r="N11" s="477"/>
      <c r="O11" s="551"/>
      <c r="P11" s="560">
        <f>DAY(DATE($X$2,$AB$2,1))</f>
        <v>1</v>
      </c>
      <c r="Q11" s="569">
        <f>DAY(DATE($X$2,$AB$2,2))</f>
        <v>2</v>
      </c>
      <c r="R11" s="569">
        <f>DAY(DATE($X$2,$AB$2,3))</f>
        <v>3</v>
      </c>
      <c r="S11" s="569">
        <f>DAY(DATE($X$2,$AB$2,4))</f>
        <v>4</v>
      </c>
      <c r="T11" s="569">
        <f>DAY(DATE($X$2,$AB$2,5))</f>
        <v>5</v>
      </c>
      <c r="U11" s="569">
        <f>DAY(DATE($X$2,$AB$2,6))</f>
        <v>6</v>
      </c>
      <c r="V11" s="585">
        <f>DAY(DATE($X$2,$AB$2,7))</f>
        <v>7</v>
      </c>
      <c r="W11" s="560">
        <f>DAY(DATE($X$2,$AB$2,8))</f>
        <v>8</v>
      </c>
      <c r="X11" s="569">
        <f>DAY(DATE($X$2,$AB$2,9))</f>
        <v>9</v>
      </c>
      <c r="Y11" s="569">
        <f>DAY(DATE($X$2,$AB$2,10))</f>
        <v>10</v>
      </c>
      <c r="Z11" s="569">
        <f>DAY(DATE($X$2,$AB$2,11))</f>
        <v>11</v>
      </c>
      <c r="AA11" s="569">
        <f>DAY(DATE($X$2,$AB$2,12))</f>
        <v>12</v>
      </c>
      <c r="AB11" s="569">
        <f>DAY(DATE($X$2,$AB$2,13))</f>
        <v>13</v>
      </c>
      <c r="AC11" s="585">
        <f>DAY(DATE($X$2,$AB$2,14))</f>
        <v>14</v>
      </c>
      <c r="AD11" s="560">
        <f>DAY(DATE($X$2,$AB$2,15))</f>
        <v>15</v>
      </c>
      <c r="AE11" s="569">
        <f>DAY(DATE($X$2,$AB$2,16))</f>
        <v>16</v>
      </c>
      <c r="AF11" s="569">
        <f>DAY(DATE($X$2,$AB$2,17))</f>
        <v>17</v>
      </c>
      <c r="AG11" s="569">
        <f>DAY(DATE($X$2,$AB$2,18))</f>
        <v>18</v>
      </c>
      <c r="AH11" s="569">
        <f>DAY(DATE($X$2,$AB$2,19))</f>
        <v>19</v>
      </c>
      <c r="AI11" s="569">
        <f>DAY(DATE($X$2,$AB$2,20))</f>
        <v>20</v>
      </c>
      <c r="AJ11" s="585">
        <f>DAY(DATE($X$2,$AB$2,21))</f>
        <v>21</v>
      </c>
      <c r="AK11" s="560">
        <f>DAY(DATE($X$2,$AB$2,22))</f>
        <v>22</v>
      </c>
      <c r="AL11" s="569">
        <f>DAY(DATE($X$2,$AB$2,23))</f>
        <v>23</v>
      </c>
      <c r="AM11" s="569">
        <f>DAY(DATE($X$2,$AB$2,24))</f>
        <v>24</v>
      </c>
      <c r="AN11" s="569">
        <f>DAY(DATE($X$2,$AB$2,25))</f>
        <v>25</v>
      </c>
      <c r="AO11" s="569">
        <f>DAY(DATE($X$2,$AB$2,26))</f>
        <v>26</v>
      </c>
      <c r="AP11" s="569">
        <f>DAY(DATE($X$2,$AB$2,27))</f>
        <v>27</v>
      </c>
      <c r="AQ11" s="585">
        <f>DAY(DATE($X$2,$AB$2,28))</f>
        <v>28</v>
      </c>
      <c r="AR11" s="560" t="str">
        <f>IF(AZ3="暦月",IF(DAY(DATE($X$2,$AB$2,29))=29,29,""),"")</f>
        <v/>
      </c>
      <c r="AS11" s="569" t="str">
        <f>IF(AZ3="暦月",IF(DAY(DATE($X$2,$AB$2,30))=30,30,""),"")</f>
        <v/>
      </c>
      <c r="AT11" s="604" t="str">
        <f>IF(AZ3="暦月",IF(DAY(DATE($X$2,$AB$2,31))=31,31,""),"")</f>
        <v/>
      </c>
      <c r="AU11" s="607"/>
      <c r="AV11" s="615"/>
      <c r="AW11" s="607"/>
      <c r="AX11" s="615"/>
      <c r="AY11" s="629"/>
      <c r="AZ11" s="629"/>
      <c r="BA11" s="629"/>
      <c r="BB11" s="629"/>
      <c r="BC11" s="629"/>
      <c r="BD11" s="629"/>
    </row>
    <row r="12" spans="2:57" ht="20.25" hidden="1" customHeight="1">
      <c r="B12" s="468"/>
      <c r="C12" s="477"/>
      <c r="D12" s="491"/>
      <c r="E12" s="501"/>
      <c r="F12" s="491"/>
      <c r="G12" s="501"/>
      <c r="H12" s="477"/>
      <c r="I12" s="477"/>
      <c r="J12" s="477"/>
      <c r="K12" s="491"/>
      <c r="L12" s="501"/>
      <c r="M12" s="477"/>
      <c r="N12" s="477"/>
      <c r="O12" s="551"/>
      <c r="P12" s="560">
        <f>WEEKDAY(DATE($X$2,$AB$2,1))</f>
        <v>2</v>
      </c>
      <c r="Q12" s="569">
        <f>WEEKDAY(DATE($X$2,$AB$2,2))</f>
        <v>3</v>
      </c>
      <c r="R12" s="569">
        <f>WEEKDAY(DATE($X$2,$AB$2,3))</f>
        <v>4</v>
      </c>
      <c r="S12" s="569">
        <f>WEEKDAY(DATE($X$2,$AB$2,4))</f>
        <v>5</v>
      </c>
      <c r="T12" s="569">
        <f>WEEKDAY(DATE($X$2,$AB$2,5))</f>
        <v>6</v>
      </c>
      <c r="U12" s="569">
        <f>WEEKDAY(DATE($X$2,$AB$2,6))</f>
        <v>7</v>
      </c>
      <c r="V12" s="585">
        <f>WEEKDAY(DATE($X$2,$AB$2,7))</f>
        <v>1</v>
      </c>
      <c r="W12" s="560">
        <f>WEEKDAY(DATE($X$2,$AB$2,8))</f>
        <v>2</v>
      </c>
      <c r="X12" s="569">
        <f>WEEKDAY(DATE($X$2,$AB$2,9))</f>
        <v>3</v>
      </c>
      <c r="Y12" s="569">
        <f>WEEKDAY(DATE($X$2,$AB$2,10))</f>
        <v>4</v>
      </c>
      <c r="Z12" s="569">
        <f>WEEKDAY(DATE($X$2,$AB$2,11))</f>
        <v>5</v>
      </c>
      <c r="AA12" s="569">
        <f>WEEKDAY(DATE($X$2,$AB$2,12))</f>
        <v>6</v>
      </c>
      <c r="AB12" s="569">
        <f>WEEKDAY(DATE($X$2,$AB$2,13))</f>
        <v>7</v>
      </c>
      <c r="AC12" s="585">
        <f>WEEKDAY(DATE($X$2,$AB$2,14))</f>
        <v>1</v>
      </c>
      <c r="AD12" s="560">
        <f>WEEKDAY(DATE($X$2,$AB$2,15))</f>
        <v>2</v>
      </c>
      <c r="AE12" s="569">
        <f>WEEKDAY(DATE($X$2,$AB$2,16))</f>
        <v>3</v>
      </c>
      <c r="AF12" s="569">
        <f>WEEKDAY(DATE($X$2,$AB$2,17))</f>
        <v>4</v>
      </c>
      <c r="AG12" s="569">
        <f>WEEKDAY(DATE($X$2,$AB$2,18))</f>
        <v>5</v>
      </c>
      <c r="AH12" s="569">
        <f>WEEKDAY(DATE($X$2,$AB$2,19))</f>
        <v>6</v>
      </c>
      <c r="AI12" s="569">
        <f>WEEKDAY(DATE($X$2,$AB$2,20))</f>
        <v>7</v>
      </c>
      <c r="AJ12" s="585">
        <f>WEEKDAY(DATE($X$2,$AB$2,21))</f>
        <v>1</v>
      </c>
      <c r="AK12" s="560">
        <f>WEEKDAY(DATE($X$2,$AB$2,22))</f>
        <v>2</v>
      </c>
      <c r="AL12" s="569">
        <f>WEEKDAY(DATE($X$2,$AB$2,23))</f>
        <v>3</v>
      </c>
      <c r="AM12" s="569">
        <f>WEEKDAY(DATE($X$2,$AB$2,24))</f>
        <v>4</v>
      </c>
      <c r="AN12" s="569">
        <f>WEEKDAY(DATE($X$2,$AB$2,25))</f>
        <v>5</v>
      </c>
      <c r="AO12" s="569">
        <f>WEEKDAY(DATE($X$2,$AB$2,26))</f>
        <v>6</v>
      </c>
      <c r="AP12" s="569">
        <f>WEEKDAY(DATE($X$2,$AB$2,27))</f>
        <v>7</v>
      </c>
      <c r="AQ12" s="585">
        <f>WEEKDAY(DATE($X$2,$AB$2,28))</f>
        <v>1</v>
      </c>
      <c r="AR12" s="560">
        <f>IF(AR11=29,WEEKDAY(DATE($X$2,$AB$2,29)),0)</f>
        <v>0</v>
      </c>
      <c r="AS12" s="569">
        <f>IF(AS11=30,WEEKDAY(DATE($X$2,$AB$2,30)),0)</f>
        <v>0</v>
      </c>
      <c r="AT12" s="604">
        <f>IF(AT11=31,WEEKDAY(DATE($X$2,$AB$2,31)),0)</f>
        <v>0</v>
      </c>
      <c r="AU12" s="608"/>
      <c r="AV12" s="616"/>
      <c r="AW12" s="608"/>
      <c r="AX12" s="616"/>
      <c r="AY12" s="630"/>
      <c r="AZ12" s="630"/>
      <c r="BA12" s="630"/>
      <c r="BB12" s="630"/>
      <c r="BC12" s="630"/>
      <c r="BD12" s="630"/>
    </row>
    <row r="13" spans="2:57" ht="20.25" customHeight="1">
      <c r="B13" s="469"/>
      <c r="C13" s="478"/>
      <c r="D13" s="492"/>
      <c r="E13" s="502"/>
      <c r="F13" s="492"/>
      <c r="G13" s="502"/>
      <c r="H13" s="478"/>
      <c r="I13" s="478"/>
      <c r="J13" s="478"/>
      <c r="K13" s="492"/>
      <c r="L13" s="502"/>
      <c r="M13" s="478"/>
      <c r="N13" s="478"/>
      <c r="O13" s="552"/>
      <c r="P13" s="561" t="str">
        <f t="shared" ref="P13:AQ13" si="0">IF(P12=1,"日",IF(P12=2,"月",IF(P12=3,"火",IF(P12=4,"水",IF(P12=5,"木",IF(P12=6,"金","土"))))))</f>
        <v>月</v>
      </c>
      <c r="Q13" s="570" t="str">
        <f t="shared" si="0"/>
        <v>火</v>
      </c>
      <c r="R13" s="570" t="str">
        <f t="shared" si="0"/>
        <v>水</v>
      </c>
      <c r="S13" s="570" t="str">
        <f t="shared" si="0"/>
        <v>木</v>
      </c>
      <c r="T13" s="570" t="str">
        <f t="shared" si="0"/>
        <v>金</v>
      </c>
      <c r="U13" s="570" t="str">
        <f t="shared" si="0"/>
        <v>土</v>
      </c>
      <c r="V13" s="586" t="str">
        <f t="shared" si="0"/>
        <v>日</v>
      </c>
      <c r="W13" s="561" t="str">
        <f t="shared" si="0"/>
        <v>月</v>
      </c>
      <c r="X13" s="570" t="str">
        <f t="shared" si="0"/>
        <v>火</v>
      </c>
      <c r="Y13" s="570" t="str">
        <f t="shared" si="0"/>
        <v>水</v>
      </c>
      <c r="Z13" s="570" t="str">
        <f t="shared" si="0"/>
        <v>木</v>
      </c>
      <c r="AA13" s="570" t="str">
        <f t="shared" si="0"/>
        <v>金</v>
      </c>
      <c r="AB13" s="570" t="str">
        <f t="shared" si="0"/>
        <v>土</v>
      </c>
      <c r="AC13" s="586" t="str">
        <f t="shared" si="0"/>
        <v>日</v>
      </c>
      <c r="AD13" s="561" t="str">
        <f t="shared" si="0"/>
        <v>月</v>
      </c>
      <c r="AE13" s="570" t="str">
        <f t="shared" si="0"/>
        <v>火</v>
      </c>
      <c r="AF13" s="570" t="str">
        <f t="shared" si="0"/>
        <v>水</v>
      </c>
      <c r="AG13" s="570" t="str">
        <f t="shared" si="0"/>
        <v>木</v>
      </c>
      <c r="AH13" s="570" t="str">
        <f t="shared" si="0"/>
        <v>金</v>
      </c>
      <c r="AI13" s="570" t="str">
        <f t="shared" si="0"/>
        <v>土</v>
      </c>
      <c r="AJ13" s="586" t="str">
        <f t="shared" si="0"/>
        <v>日</v>
      </c>
      <c r="AK13" s="561" t="str">
        <f t="shared" si="0"/>
        <v>月</v>
      </c>
      <c r="AL13" s="570" t="str">
        <f t="shared" si="0"/>
        <v>火</v>
      </c>
      <c r="AM13" s="570" t="str">
        <f t="shared" si="0"/>
        <v>水</v>
      </c>
      <c r="AN13" s="570" t="str">
        <f t="shared" si="0"/>
        <v>木</v>
      </c>
      <c r="AO13" s="570" t="str">
        <f t="shared" si="0"/>
        <v>金</v>
      </c>
      <c r="AP13" s="570" t="str">
        <f t="shared" si="0"/>
        <v>土</v>
      </c>
      <c r="AQ13" s="586" t="str">
        <f t="shared" si="0"/>
        <v>日</v>
      </c>
      <c r="AR13" s="570" t="str">
        <f>IF(AR12=1,"日",IF(AR12=2,"月",IF(AR12=3,"火",IF(AR12=4,"水",IF(AR12=5,"木",IF(AR12=6,"金",IF(AR12=0,"","土")))))))</f>
        <v/>
      </c>
      <c r="AS13" s="570" t="str">
        <f>IF(AS12=1,"日",IF(AS12=2,"月",IF(AS12=3,"火",IF(AS12=4,"水",IF(AS12=5,"木",IF(AS12=6,"金",IF(AS12=0,"","土")))))))</f>
        <v/>
      </c>
      <c r="AT13" s="605" t="str">
        <f>IF(AT12=1,"日",IF(AT12=2,"月",IF(AT12=3,"火",IF(AT12=4,"水",IF(AT12=5,"木",IF(AT12=6,"金",IF(AT12=0,"","土")))))))</f>
        <v/>
      </c>
      <c r="AU13" s="609"/>
      <c r="AV13" s="617"/>
      <c r="AW13" s="609"/>
      <c r="AX13" s="617"/>
      <c r="AY13" s="630"/>
      <c r="AZ13" s="630"/>
      <c r="BA13" s="630"/>
      <c r="BB13" s="630"/>
      <c r="BC13" s="630"/>
      <c r="BD13" s="630"/>
    </row>
    <row r="14" spans="2:57" ht="39.950000000000003" customHeight="1">
      <c r="B14" s="470">
        <v>1</v>
      </c>
      <c r="C14" s="479"/>
      <c r="D14" s="493"/>
      <c r="E14" s="503"/>
      <c r="F14" s="508"/>
      <c r="G14" s="513"/>
      <c r="H14" s="517"/>
      <c r="I14" s="517"/>
      <c r="J14" s="517"/>
      <c r="K14" s="533"/>
      <c r="L14" s="540"/>
      <c r="M14" s="544"/>
      <c r="N14" s="544"/>
      <c r="O14" s="553"/>
      <c r="P14" s="562"/>
      <c r="Q14" s="571"/>
      <c r="R14" s="571"/>
      <c r="S14" s="571"/>
      <c r="T14" s="571"/>
      <c r="U14" s="571"/>
      <c r="V14" s="587"/>
      <c r="W14" s="562"/>
      <c r="X14" s="571"/>
      <c r="Y14" s="571"/>
      <c r="Z14" s="571"/>
      <c r="AA14" s="571"/>
      <c r="AB14" s="571"/>
      <c r="AC14" s="587"/>
      <c r="AD14" s="562"/>
      <c r="AE14" s="571"/>
      <c r="AF14" s="571"/>
      <c r="AG14" s="571"/>
      <c r="AH14" s="571"/>
      <c r="AI14" s="571"/>
      <c r="AJ14" s="587"/>
      <c r="AK14" s="562"/>
      <c r="AL14" s="571"/>
      <c r="AM14" s="571"/>
      <c r="AN14" s="571"/>
      <c r="AO14" s="571"/>
      <c r="AP14" s="571"/>
      <c r="AQ14" s="587"/>
      <c r="AR14" s="562"/>
      <c r="AS14" s="571"/>
      <c r="AT14" s="587"/>
      <c r="AU14" s="610">
        <f t="shared" ref="AU14:AU31" si="1">IF($AZ$3="４週",SUM(P14:AQ14),IF($AZ$3="暦月",SUM(P14:AT14),""))</f>
        <v>0</v>
      </c>
      <c r="AV14" s="618"/>
      <c r="AW14" s="622">
        <f t="shared" ref="AW14:AW31" si="2">IF($AZ$3="４週",AU14/4,IF($AZ$3="暦月",AU14/($AZ$7/7),""))</f>
        <v>0</v>
      </c>
      <c r="AX14" s="625"/>
      <c r="AY14" s="631"/>
      <c r="AZ14" s="636"/>
      <c r="BA14" s="636"/>
      <c r="BB14" s="636"/>
      <c r="BC14" s="636"/>
      <c r="BD14" s="641"/>
    </row>
    <row r="15" spans="2:57" ht="39.950000000000003" customHeight="1">
      <c r="B15" s="471">
        <f t="shared" ref="B15:B31" si="3">B14+1</f>
        <v>2</v>
      </c>
      <c r="C15" s="480"/>
      <c r="D15" s="494"/>
      <c r="E15" s="504"/>
      <c r="F15" s="509"/>
      <c r="G15" s="514"/>
      <c r="H15" s="518"/>
      <c r="I15" s="518"/>
      <c r="J15" s="518"/>
      <c r="K15" s="534"/>
      <c r="L15" s="541"/>
      <c r="M15" s="545"/>
      <c r="N15" s="545"/>
      <c r="O15" s="554"/>
      <c r="P15" s="563"/>
      <c r="Q15" s="572"/>
      <c r="R15" s="572"/>
      <c r="S15" s="572"/>
      <c r="T15" s="572"/>
      <c r="U15" s="572"/>
      <c r="V15" s="588"/>
      <c r="W15" s="563"/>
      <c r="X15" s="572"/>
      <c r="Y15" s="572"/>
      <c r="Z15" s="572"/>
      <c r="AA15" s="572"/>
      <c r="AB15" s="572"/>
      <c r="AC15" s="588"/>
      <c r="AD15" s="563"/>
      <c r="AE15" s="572"/>
      <c r="AF15" s="572"/>
      <c r="AG15" s="572"/>
      <c r="AH15" s="572"/>
      <c r="AI15" s="572"/>
      <c r="AJ15" s="588"/>
      <c r="AK15" s="563"/>
      <c r="AL15" s="572"/>
      <c r="AM15" s="572"/>
      <c r="AN15" s="572"/>
      <c r="AO15" s="572"/>
      <c r="AP15" s="572"/>
      <c r="AQ15" s="588"/>
      <c r="AR15" s="563"/>
      <c r="AS15" s="572"/>
      <c r="AT15" s="588"/>
      <c r="AU15" s="611">
        <f t="shared" si="1"/>
        <v>0</v>
      </c>
      <c r="AV15" s="619"/>
      <c r="AW15" s="623">
        <f t="shared" si="2"/>
        <v>0</v>
      </c>
      <c r="AX15" s="626"/>
      <c r="AY15" s="632"/>
      <c r="AZ15" s="637"/>
      <c r="BA15" s="637"/>
      <c r="BB15" s="637"/>
      <c r="BC15" s="637"/>
      <c r="BD15" s="642"/>
    </row>
    <row r="16" spans="2:57" ht="39.950000000000003" customHeight="1">
      <c r="B16" s="471">
        <f t="shared" si="3"/>
        <v>3</v>
      </c>
      <c r="C16" s="480"/>
      <c r="D16" s="494"/>
      <c r="E16" s="504"/>
      <c r="F16" s="509"/>
      <c r="G16" s="514"/>
      <c r="H16" s="518"/>
      <c r="I16" s="518"/>
      <c r="J16" s="518"/>
      <c r="K16" s="534"/>
      <c r="L16" s="541"/>
      <c r="M16" s="545"/>
      <c r="N16" s="545"/>
      <c r="O16" s="554"/>
      <c r="P16" s="563"/>
      <c r="Q16" s="572"/>
      <c r="R16" s="572"/>
      <c r="S16" s="572"/>
      <c r="T16" s="572"/>
      <c r="U16" s="572"/>
      <c r="V16" s="588"/>
      <c r="W16" s="563"/>
      <c r="X16" s="572"/>
      <c r="Y16" s="572"/>
      <c r="Z16" s="572"/>
      <c r="AA16" s="572"/>
      <c r="AB16" s="572"/>
      <c r="AC16" s="588"/>
      <c r="AD16" s="563"/>
      <c r="AE16" s="572"/>
      <c r="AF16" s="572"/>
      <c r="AG16" s="572"/>
      <c r="AH16" s="572"/>
      <c r="AI16" s="572"/>
      <c r="AJ16" s="588"/>
      <c r="AK16" s="563"/>
      <c r="AL16" s="572"/>
      <c r="AM16" s="572"/>
      <c r="AN16" s="572"/>
      <c r="AO16" s="572"/>
      <c r="AP16" s="572"/>
      <c r="AQ16" s="588"/>
      <c r="AR16" s="563"/>
      <c r="AS16" s="572"/>
      <c r="AT16" s="588"/>
      <c r="AU16" s="611">
        <f t="shared" si="1"/>
        <v>0</v>
      </c>
      <c r="AV16" s="619"/>
      <c r="AW16" s="623">
        <f t="shared" si="2"/>
        <v>0</v>
      </c>
      <c r="AX16" s="626"/>
      <c r="AY16" s="632"/>
      <c r="AZ16" s="637"/>
      <c r="BA16" s="637"/>
      <c r="BB16" s="637"/>
      <c r="BC16" s="637"/>
      <c r="BD16" s="642"/>
    </row>
    <row r="17" spans="2:56" ht="39.950000000000003" customHeight="1">
      <c r="B17" s="471">
        <f t="shared" si="3"/>
        <v>4</v>
      </c>
      <c r="C17" s="480"/>
      <c r="D17" s="494"/>
      <c r="E17" s="504"/>
      <c r="F17" s="509"/>
      <c r="G17" s="514"/>
      <c r="H17" s="518"/>
      <c r="I17" s="518"/>
      <c r="J17" s="518"/>
      <c r="K17" s="534"/>
      <c r="L17" s="541"/>
      <c r="M17" s="545"/>
      <c r="N17" s="545"/>
      <c r="O17" s="554"/>
      <c r="P17" s="563"/>
      <c r="Q17" s="572"/>
      <c r="R17" s="572"/>
      <c r="S17" s="572"/>
      <c r="T17" s="572"/>
      <c r="U17" s="572"/>
      <c r="V17" s="588"/>
      <c r="W17" s="563"/>
      <c r="X17" s="572"/>
      <c r="Y17" s="572"/>
      <c r="Z17" s="572"/>
      <c r="AA17" s="572"/>
      <c r="AB17" s="572"/>
      <c r="AC17" s="588"/>
      <c r="AD17" s="563"/>
      <c r="AE17" s="572"/>
      <c r="AF17" s="572"/>
      <c r="AG17" s="572"/>
      <c r="AH17" s="572"/>
      <c r="AI17" s="572"/>
      <c r="AJ17" s="588"/>
      <c r="AK17" s="563"/>
      <c r="AL17" s="572"/>
      <c r="AM17" s="572"/>
      <c r="AN17" s="572"/>
      <c r="AO17" s="572"/>
      <c r="AP17" s="572"/>
      <c r="AQ17" s="588"/>
      <c r="AR17" s="563"/>
      <c r="AS17" s="572"/>
      <c r="AT17" s="588"/>
      <c r="AU17" s="611">
        <f t="shared" si="1"/>
        <v>0</v>
      </c>
      <c r="AV17" s="619"/>
      <c r="AW17" s="623">
        <f t="shared" si="2"/>
        <v>0</v>
      </c>
      <c r="AX17" s="626"/>
      <c r="AY17" s="632"/>
      <c r="AZ17" s="637"/>
      <c r="BA17" s="637"/>
      <c r="BB17" s="637"/>
      <c r="BC17" s="637"/>
      <c r="BD17" s="642"/>
    </row>
    <row r="18" spans="2:56" ht="39.950000000000003" customHeight="1">
      <c r="B18" s="471">
        <f t="shared" si="3"/>
        <v>5</v>
      </c>
      <c r="C18" s="480"/>
      <c r="D18" s="494"/>
      <c r="E18" s="504"/>
      <c r="F18" s="509"/>
      <c r="G18" s="514"/>
      <c r="H18" s="518"/>
      <c r="I18" s="518"/>
      <c r="J18" s="518"/>
      <c r="K18" s="534"/>
      <c r="L18" s="541"/>
      <c r="M18" s="545"/>
      <c r="N18" s="545"/>
      <c r="O18" s="554"/>
      <c r="P18" s="563"/>
      <c r="Q18" s="572"/>
      <c r="R18" s="572"/>
      <c r="S18" s="572"/>
      <c r="T18" s="572"/>
      <c r="U18" s="572"/>
      <c r="V18" s="588"/>
      <c r="W18" s="563"/>
      <c r="X18" s="572"/>
      <c r="Y18" s="572"/>
      <c r="Z18" s="572"/>
      <c r="AA18" s="572"/>
      <c r="AB18" s="572"/>
      <c r="AC18" s="588"/>
      <c r="AD18" s="563"/>
      <c r="AE18" s="572"/>
      <c r="AF18" s="572"/>
      <c r="AG18" s="572"/>
      <c r="AH18" s="572"/>
      <c r="AI18" s="572"/>
      <c r="AJ18" s="588"/>
      <c r="AK18" s="563"/>
      <c r="AL18" s="572"/>
      <c r="AM18" s="572"/>
      <c r="AN18" s="572"/>
      <c r="AO18" s="572"/>
      <c r="AP18" s="572"/>
      <c r="AQ18" s="588"/>
      <c r="AR18" s="563"/>
      <c r="AS18" s="572"/>
      <c r="AT18" s="588"/>
      <c r="AU18" s="611">
        <f t="shared" si="1"/>
        <v>0</v>
      </c>
      <c r="AV18" s="619"/>
      <c r="AW18" s="623">
        <f t="shared" si="2"/>
        <v>0</v>
      </c>
      <c r="AX18" s="626"/>
      <c r="AY18" s="632"/>
      <c r="AZ18" s="637"/>
      <c r="BA18" s="637"/>
      <c r="BB18" s="637"/>
      <c r="BC18" s="637"/>
      <c r="BD18" s="642"/>
    </row>
    <row r="19" spans="2:56" ht="39.950000000000003" customHeight="1">
      <c r="B19" s="471">
        <f t="shared" si="3"/>
        <v>6</v>
      </c>
      <c r="C19" s="480"/>
      <c r="D19" s="494"/>
      <c r="E19" s="504"/>
      <c r="F19" s="509"/>
      <c r="G19" s="514"/>
      <c r="H19" s="518"/>
      <c r="I19" s="518"/>
      <c r="J19" s="518"/>
      <c r="K19" s="534"/>
      <c r="L19" s="541"/>
      <c r="M19" s="545"/>
      <c r="N19" s="545"/>
      <c r="O19" s="554"/>
      <c r="P19" s="563"/>
      <c r="Q19" s="572"/>
      <c r="R19" s="572"/>
      <c r="S19" s="572"/>
      <c r="T19" s="572"/>
      <c r="U19" s="572"/>
      <c r="V19" s="588"/>
      <c r="W19" s="563"/>
      <c r="X19" s="572"/>
      <c r="Y19" s="572"/>
      <c r="Z19" s="572"/>
      <c r="AA19" s="572"/>
      <c r="AB19" s="572"/>
      <c r="AC19" s="588"/>
      <c r="AD19" s="563"/>
      <c r="AE19" s="572"/>
      <c r="AF19" s="572"/>
      <c r="AG19" s="572"/>
      <c r="AH19" s="572"/>
      <c r="AI19" s="572"/>
      <c r="AJ19" s="588"/>
      <c r="AK19" s="563"/>
      <c r="AL19" s="572"/>
      <c r="AM19" s="572"/>
      <c r="AN19" s="572"/>
      <c r="AO19" s="572"/>
      <c r="AP19" s="572"/>
      <c r="AQ19" s="588"/>
      <c r="AR19" s="563"/>
      <c r="AS19" s="572"/>
      <c r="AT19" s="588"/>
      <c r="AU19" s="611">
        <f t="shared" si="1"/>
        <v>0</v>
      </c>
      <c r="AV19" s="619"/>
      <c r="AW19" s="623">
        <f t="shared" si="2"/>
        <v>0</v>
      </c>
      <c r="AX19" s="626"/>
      <c r="AY19" s="632"/>
      <c r="AZ19" s="637"/>
      <c r="BA19" s="637"/>
      <c r="BB19" s="637"/>
      <c r="BC19" s="637"/>
      <c r="BD19" s="642"/>
    </row>
    <row r="20" spans="2:56" ht="39.950000000000003" customHeight="1">
      <c r="B20" s="471">
        <f t="shared" si="3"/>
        <v>7</v>
      </c>
      <c r="C20" s="480"/>
      <c r="D20" s="494"/>
      <c r="E20" s="504"/>
      <c r="F20" s="509"/>
      <c r="G20" s="514"/>
      <c r="H20" s="518"/>
      <c r="I20" s="518"/>
      <c r="J20" s="518"/>
      <c r="K20" s="534"/>
      <c r="L20" s="541"/>
      <c r="M20" s="545"/>
      <c r="N20" s="545"/>
      <c r="O20" s="554"/>
      <c r="P20" s="563"/>
      <c r="Q20" s="572"/>
      <c r="R20" s="572"/>
      <c r="S20" s="572"/>
      <c r="T20" s="572"/>
      <c r="U20" s="572"/>
      <c r="V20" s="588"/>
      <c r="W20" s="563"/>
      <c r="X20" s="572"/>
      <c r="Y20" s="572"/>
      <c r="Z20" s="572"/>
      <c r="AA20" s="572"/>
      <c r="AB20" s="572"/>
      <c r="AC20" s="588"/>
      <c r="AD20" s="563"/>
      <c r="AE20" s="572"/>
      <c r="AF20" s="572"/>
      <c r="AG20" s="572"/>
      <c r="AH20" s="572"/>
      <c r="AI20" s="572"/>
      <c r="AJ20" s="588"/>
      <c r="AK20" s="563"/>
      <c r="AL20" s="572"/>
      <c r="AM20" s="572"/>
      <c r="AN20" s="572"/>
      <c r="AO20" s="572"/>
      <c r="AP20" s="572"/>
      <c r="AQ20" s="588"/>
      <c r="AR20" s="563"/>
      <c r="AS20" s="572"/>
      <c r="AT20" s="588"/>
      <c r="AU20" s="611">
        <f t="shared" si="1"/>
        <v>0</v>
      </c>
      <c r="AV20" s="619"/>
      <c r="AW20" s="623">
        <f t="shared" si="2"/>
        <v>0</v>
      </c>
      <c r="AX20" s="626"/>
      <c r="AY20" s="632"/>
      <c r="AZ20" s="637"/>
      <c r="BA20" s="637"/>
      <c r="BB20" s="637"/>
      <c r="BC20" s="637"/>
      <c r="BD20" s="642"/>
    </row>
    <row r="21" spans="2:56" ht="39.950000000000003" customHeight="1">
      <c r="B21" s="471">
        <f t="shared" si="3"/>
        <v>8</v>
      </c>
      <c r="C21" s="480"/>
      <c r="D21" s="494"/>
      <c r="E21" s="504"/>
      <c r="F21" s="509"/>
      <c r="G21" s="514"/>
      <c r="H21" s="518"/>
      <c r="I21" s="518"/>
      <c r="J21" s="518"/>
      <c r="K21" s="534"/>
      <c r="L21" s="541"/>
      <c r="M21" s="545"/>
      <c r="N21" s="545"/>
      <c r="O21" s="554"/>
      <c r="P21" s="563"/>
      <c r="Q21" s="572"/>
      <c r="R21" s="572"/>
      <c r="S21" s="572"/>
      <c r="T21" s="572"/>
      <c r="U21" s="572"/>
      <c r="V21" s="588"/>
      <c r="W21" s="563"/>
      <c r="X21" s="572"/>
      <c r="Y21" s="572"/>
      <c r="Z21" s="572"/>
      <c r="AA21" s="572"/>
      <c r="AB21" s="572"/>
      <c r="AC21" s="588"/>
      <c r="AD21" s="563"/>
      <c r="AE21" s="572"/>
      <c r="AF21" s="572"/>
      <c r="AG21" s="572"/>
      <c r="AH21" s="572"/>
      <c r="AI21" s="572"/>
      <c r="AJ21" s="588"/>
      <c r="AK21" s="563"/>
      <c r="AL21" s="572"/>
      <c r="AM21" s="572"/>
      <c r="AN21" s="572"/>
      <c r="AO21" s="572"/>
      <c r="AP21" s="572"/>
      <c r="AQ21" s="588"/>
      <c r="AR21" s="563"/>
      <c r="AS21" s="572"/>
      <c r="AT21" s="588"/>
      <c r="AU21" s="611">
        <f t="shared" si="1"/>
        <v>0</v>
      </c>
      <c r="AV21" s="619"/>
      <c r="AW21" s="623">
        <f t="shared" si="2"/>
        <v>0</v>
      </c>
      <c r="AX21" s="626"/>
      <c r="AY21" s="632"/>
      <c r="AZ21" s="637"/>
      <c r="BA21" s="637"/>
      <c r="BB21" s="637"/>
      <c r="BC21" s="637"/>
      <c r="BD21" s="642"/>
    </row>
    <row r="22" spans="2:56" ht="39.950000000000003" customHeight="1">
      <c r="B22" s="471">
        <f t="shared" si="3"/>
        <v>9</v>
      </c>
      <c r="C22" s="480"/>
      <c r="D22" s="494"/>
      <c r="E22" s="504"/>
      <c r="F22" s="509"/>
      <c r="G22" s="514"/>
      <c r="H22" s="518"/>
      <c r="I22" s="518"/>
      <c r="J22" s="518"/>
      <c r="K22" s="534"/>
      <c r="L22" s="541"/>
      <c r="M22" s="545"/>
      <c r="N22" s="545"/>
      <c r="O22" s="554"/>
      <c r="P22" s="563"/>
      <c r="Q22" s="572"/>
      <c r="R22" s="572"/>
      <c r="S22" s="572"/>
      <c r="T22" s="572"/>
      <c r="U22" s="572"/>
      <c r="V22" s="588"/>
      <c r="W22" s="563"/>
      <c r="X22" s="572"/>
      <c r="Y22" s="572"/>
      <c r="Z22" s="572"/>
      <c r="AA22" s="572"/>
      <c r="AB22" s="572"/>
      <c r="AC22" s="588"/>
      <c r="AD22" s="563"/>
      <c r="AE22" s="572"/>
      <c r="AF22" s="572"/>
      <c r="AG22" s="572"/>
      <c r="AH22" s="572"/>
      <c r="AI22" s="572"/>
      <c r="AJ22" s="588"/>
      <c r="AK22" s="563"/>
      <c r="AL22" s="572"/>
      <c r="AM22" s="572"/>
      <c r="AN22" s="572"/>
      <c r="AO22" s="572"/>
      <c r="AP22" s="572"/>
      <c r="AQ22" s="588"/>
      <c r="AR22" s="563"/>
      <c r="AS22" s="572"/>
      <c r="AT22" s="588"/>
      <c r="AU22" s="611">
        <f t="shared" si="1"/>
        <v>0</v>
      </c>
      <c r="AV22" s="619"/>
      <c r="AW22" s="623">
        <f t="shared" si="2"/>
        <v>0</v>
      </c>
      <c r="AX22" s="626"/>
      <c r="AY22" s="632"/>
      <c r="AZ22" s="637"/>
      <c r="BA22" s="637"/>
      <c r="BB22" s="637"/>
      <c r="BC22" s="637"/>
      <c r="BD22" s="642"/>
    </row>
    <row r="23" spans="2:56" ht="39.950000000000003" customHeight="1">
      <c r="B23" s="471">
        <f t="shared" si="3"/>
        <v>10</v>
      </c>
      <c r="C23" s="480"/>
      <c r="D23" s="494"/>
      <c r="E23" s="504"/>
      <c r="F23" s="509"/>
      <c r="G23" s="514"/>
      <c r="H23" s="518"/>
      <c r="I23" s="518"/>
      <c r="J23" s="518"/>
      <c r="K23" s="534"/>
      <c r="L23" s="541"/>
      <c r="M23" s="545"/>
      <c r="N23" s="545"/>
      <c r="O23" s="554"/>
      <c r="P23" s="563"/>
      <c r="Q23" s="572"/>
      <c r="R23" s="572"/>
      <c r="S23" s="572"/>
      <c r="T23" s="572"/>
      <c r="U23" s="572"/>
      <c r="V23" s="588"/>
      <c r="W23" s="563"/>
      <c r="X23" s="572"/>
      <c r="Y23" s="572"/>
      <c r="Z23" s="572"/>
      <c r="AA23" s="572"/>
      <c r="AB23" s="572"/>
      <c r="AC23" s="588"/>
      <c r="AD23" s="563"/>
      <c r="AE23" s="572"/>
      <c r="AF23" s="572"/>
      <c r="AG23" s="572"/>
      <c r="AH23" s="572"/>
      <c r="AI23" s="572"/>
      <c r="AJ23" s="588"/>
      <c r="AK23" s="563"/>
      <c r="AL23" s="572"/>
      <c r="AM23" s="572"/>
      <c r="AN23" s="572"/>
      <c r="AO23" s="572"/>
      <c r="AP23" s="572"/>
      <c r="AQ23" s="588"/>
      <c r="AR23" s="563"/>
      <c r="AS23" s="572"/>
      <c r="AT23" s="588"/>
      <c r="AU23" s="611">
        <f t="shared" si="1"/>
        <v>0</v>
      </c>
      <c r="AV23" s="619"/>
      <c r="AW23" s="623">
        <f t="shared" si="2"/>
        <v>0</v>
      </c>
      <c r="AX23" s="626"/>
      <c r="AY23" s="632"/>
      <c r="AZ23" s="637"/>
      <c r="BA23" s="637"/>
      <c r="BB23" s="637"/>
      <c r="BC23" s="637"/>
      <c r="BD23" s="642"/>
    </row>
    <row r="24" spans="2:56" ht="39.950000000000003" customHeight="1">
      <c r="B24" s="471">
        <f t="shared" si="3"/>
        <v>11</v>
      </c>
      <c r="C24" s="480"/>
      <c r="D24" s="494"/>
      <c r="E24" s="504"/>
      <c r="F24" s="509"/>
      <c r="G24" s="514"/>
      <c r="H24" s="518"/>
      <c r="I24" s="518"/>
      <c r="J24" s="518"/>
      <c r="K24" s="534"/>
      <c r="L24" s="541"/>
      <c r="M24" s="545"/>
      <c r="N24" s="545"/>
      <c r="O24" s="554"/>
      <c r="P24" s="563"/>
      <c r="Q24" s="572"/>
      <c r="R24" s="572"/>
      <c r="S24" s="572"/>
      <c r="T24" s="572"/>
      <c r="U24" s="572"/>
      <c r="V24" s="588"/>
      <c r="W24" s="563"/>
      <c r="X24" s="572"/>
      <c r="Y24" s="572"/>
      <c r="Z24" s="572"/>
      <c r="AA24" s="572"/>
      <c r="AB24" s="572"/>
      <c r="AC24" s="588"/>
      <c r="AD24" s="563"/>
      <c r="AE24" s="572"/>
      <c r="AF24" s="572"/>
      <c r="AG24" s="572"/>
      <c r="AH24" s="572"/>
      <c r="AI24" s="572"/>
      <c r="AJ24" s="588"/>
      <c r="AK24" s="563"/>
      <c r="AL24" s="572"/>
      <c r="AM24" s="572"/>
      <c r="AN24" s="572"/>
      <c r="AO24" s="572"/>
      <c r="AP24" s="572"/>
      <c r="AQ24" s="588"/>
      <c r="AR24" s="563"/>
      <c r="AS24" s="572"/>
      <c r="AT24" s="588"/>
      <c r="AU24" s="611">
        <f t="shared" si="1"/>
        <v>0</v>
      </c>
      <c r="AV24" s="619"/>
      <c r="AW24" s="623">
        <f t="shared" si="2"/>
        <v>0</v>
      </c>
      <c r="AX24" s="626"/>
      <c r="AY24" s="632"/>
      <c r="AZ24" s="637"/>
      <c r="BA24" s="637"/>
      <c r="BB24" s="637"/>
      <c r="BC24" s="637"/>
      <c r="BD24" s="642"/>
    </row>
    <row r="25" spans="2:56" ht="39.950000000000003" customHeight="1">
      <c r="B25" s="471">
        <f t="shared" si="3"/>
        <v>12</v>
      </c>
      <c r="C25" s="480"/>
      <c r="D25" s="494"/>
      <c r="E25" s="504"/>
      <c r="F25" s="509"/>
      <c r="G25" s="514"/>
      <c r="H25" s="518"/>
      <c r="I25" s="518"/>
      <c r="J25" s="518"/>
      <c r="K25" s="534"/>
      <c r="L25" s="541"/>
      <c r="M25" s="545"/>
      <c r="N25" s="545"/>
      <c r="O25" s="554"/>
      <c r="P25" s="563"/>
      <c r="Q25" s="572"/>
      <c r="R25" s="572"/>
      <c r="S25" s="572"/>
      <c r="T25" s="572"/>
      <c r="U25" s="572"/>
      <c r="V25" s="588"/>
      <c r="W25" s="563"/>
      <c r="X25" s="572"/>
      <c r="Y25" s="572"/>
      <c r="Z25" s="572"/>
      <c r="AA25" s="572"/>
      <c r="AB25" s="572"/>
      <c r="AC25" s="588"/>
      <c r="AD25" s="563"/>
      <c r="AE25" s="572"/>
      <c r="AF25" s="572"/>
      <c r="AG25" s="572"/>
      <c r="AH25" s="572"/>
      <c r="AI25" s="572"/>
      <c r="AJ25" s="588"/>
      <c r="AK25" s="563"/>
      <c r="AL25" s="572"/>
      <c r="AM25" s="572"/>
      <c r="AN25" s="572"/>
      <c r="AO25" s="572"/>
      <c r="AP25" s="572"/>
      <c r="AQ25" s="588"/>
      <c r="AR25" s="563"/>
      <c r="AS25" s="572"/>
      <c r="AT25" s="588"/>
      <c r="AU25" s="611">
        <f t="shared" si="1"/>
        <v>0</v>
      </c>
      <c r="AV25" s="619"/>
      <c r="AW25" s="623">
        <f t="shared" si="2"/>
        <v>0</v>
      </c>
      <c r="AX25" s="626"/>
      <c r="AY25" s="632"/>
      <c r="AZ25" s="637"/>
      <c r="BA25" s="637"/>
      <c r="BB25" s="637"/>
      <c r="BC25" s="637"/>
      <c r="BD25" s="642"/>
    </row>
    <row r="26" spans="2:56" ht="39.950000000000003" customHeight="1">
      <c r="B26" s="471">
        <f t="shared" si="3"/>
        <v>13</v>
      </c>
      <c r="C26" s="480"/>
      <c r="D26" s="494"/>
      <c r="E26" s="504"/>
      <c r="F26" s="509"/>
      <c r="G26" s="514"/>
      <c r="H26" s="518"/>
      <c r="I26" s="518"/>
      <c r="J26" s="518"/>
      <c r="K26" s="534"/>
      <c r="L26" s="541"/>
      <c r="M26" s="545"/>
      <c r="N26" s="545"/>
      <c r="O26" s="554"/>
      <c r="P26" s="563"/>
      <c r="Q26" s="572"/>
      <c r="R26" s="572"/>
      <c r="S26" s="572"/>
      <c r="T26" s="572"/>
      <c r="U26" s="572"/>
      <c r="V26" s="588"/>
      <c r="W26" s="563"/>
      <c r="X26" s="572"/>
      <c r="Y26" s="572"/>
      <c r="Z26" s="572"/>
      <c r="AA26" s="572"/>
      <c r="AB26" s="572"/>
      <c r="AC26" s="588"/>
      <c r="AD26" s="563"/>
      <c r="AE26" s="572"/>
      <c r="AF26" s="572"/>
      <c r="AG26" s="572"/>
      <c r="AH26" s="572"/>
      <c r="AI26" s="572"/>
      <c r="AJ26" s="588"/>
      <c r="AK26" s="563"/>
      <c r="AL26" s="572"/>
      <c r="AM26" s="572"/>
      <c r="AN26" s="572"/>
      <c r="AO26" s="572"/>
      <c r="AP26" s="572"/>
      <c r="AQ26" s="588"/>
      <c r="AR26" s="563"/>
      <c r="AS26" s="572"/>
      <c r="AT26" s="588"/>
      <c r="AU26" s="611">
        <f t="shared" si="1"/>
        <v>0</v>
      </c>
      <c r="AV26" s="619"/>
      <c r="AW26" s="623">
        <f t="shared" si="2"/>
        <v>0</v>
      </c>
      <c r="AX26" s="626"/>
      <c r="AY26" s="632"/>
      <c r="AZ26" s="637"/>
      <c r="BA26" s="637"/>
      <c r="BB26" s="637"/>
      <c r="BC26" s="637"/>
      <c r="BD26" s="642"/>
    </row>
    <row r="27" spans="2:56" ht="39.950000000000003" customHeight="1">
      <c r="B27" s="471">
        <f t="shared" si="3"/>
        <v>14</v>
      </c>
      <c r="C27" s="480"/>
      <c r="D27" s="494"/>
      <c r="E27" s="504"/>
      <c r="F27" s="509"/>
      <c r="G27" s="514"/>
      <c r="H27" s="518"/>
      <c r="I27" s="518"/>
      <c r="J27" s="518"/>
      <c r="K27" s="534"/>
      <c r="L27" s="541"/>
      <c r="M27" s="545"/>
      <c r="N27" s="545"/>
      <c r="O27" s="554"/>
      <c r="P27" s="563"/>
      <c r="Q27" s="572"/>
      <c r="R27" s="572"/>
      <c r="S27" s="572"/>
      <c r="T27" s="572"/>
      <c r="U27" s="572"/>
      <c r="V27" s="588"/>
      <c r="W27" s="563"/>
      <c r="X27" s="572"/>
      <c r="Y27" s="572"/>
      <c r="Z27" s="572"/>
      <c r="AA27" s="572"/>
      <c r="AB27" s="572"/>
      <c r="AC27" s="588"/>
      <c r="AD27" s="563"/>
      <c r="AE27" s="572"/>
      <c r="AF27" s="572"/>
      <c r="AG27" s="572"/>
      <c r="AH27" s="572"/>
      <c r="AI27" s="572"/>
      <c r="AJ27" s="588"/>
      <c r="AK27" s="563"/>
      <c r="AL27" s="572"/>
      <c r="AM27" s="572"/>
      <c r="AN27" s="572"/>
      <c r="AO27" s="572"/>
      <c r="AP27" s="572"/>
      <c r="AQ27" s="588"/>
      <c r="AR27" s="563"/>
      <c r="AS27" s="572"/>
      <c r="AT27" s="588"/>
      <c r="AU27" s="611">
        <f t="shared" si="1"/>
        <v>0</v>
      </c>
      <c r="AV27" s="619"/>
      <c r="AW27" s="623">
        <f t="shared" si="2"/>
        <v>0</v>
      </c>
      <c r="AX27" s="626"/>
      <c r="AY27" s="632"/>
      <c r="AZ27" s="637"/>
      <c r="BA27" s="637"/>
      <c r="BB27" s="637"/>
      <c r="BC27" s="637"/>
      <c r="BD27" s="642"/>
    </row>
    <row r="28" spans="2:56" ht="39.950000000000003" customHeight="1">
      <c r="B28" s="471">
        <f t="shared" si="3"/>
        <v>15</v>
      </c>
      <c r="C28" s="480"/>
      <c r="D28" s="494"/>
      <c r="E28" s="504"/>
      <c r="F28" s="509"/>
      <c r="G28" s="514"/>
      <c r="H28" s="518"/>
      <c r="I28" s="518"/>
      <c r="J28" s="518"/>
      <c r="K28" s="534"/>
      <c r="L28" s="541"/>
      <c r="M28" s="545"/>
      <c r="N28" s="545"/>
      <c r="O28" s="554"/>
      <c r="P28" s="563"/>
      <c r="Q28" s="572"/>
      <c r="R28" s="572"/>
      <c r="S28" s="572"/>
      <c r="T28" s="572"/>
      <c r="U28" s="572"/>
      <c r="V28" s="588"/>
      <c r="W28" s="563"/>
      <c r="X28" s="572"/>
      <c r="Y28" s="572"/>
      <c r="Z28" s="572"/>
      <c r="AA28" s="572"/>
      <c r="AB28" s="572"/>
      <c r="AC28" s="588"/>
      <c r="AD28" s="563"/>
      <c r="AE28" s="572"/>
      <c r="AF28" s="572"/>
      <c r="AG28" s="572"/>
      <c r="AH28" s="572"/>
      <c r="AI28" s="572"/>
      <c r="AJ28" s="588"/>
      <c r="AK28" s="563"/>
      <c r="AL28" s="572"/>
      <c r="AM28" s="572"/>
      <c r="AN28" s="572"/>
      <c r="AO28" s="572"/>
      <c r="AP28" s="572"/>
      <c r="AQ28" s="588"/>
      <c r="AR28" s="563"/>
      <c r="AS28" s="572"/>
      <c r="AT28" s="588"/>
      <c r="AU28" s="611">
        <f t="shared" si="1"/>
        <v>0</v>
      </c>
      <c r="AV28" s="619"/>
      <c r="AW28" s="623">
        <f t="shared" si="2"/>
        <v>0</v>
      </c>
      <c r="AX28" s="626"/>
      <c r="AY28" s="632"/>
      <c r="AZ28" s="637"/>
      <c r="BA28" s="637"/>
      <c r="BB28" s="637"/>
      <c r="BC28" s="637"/>
      <c r="BD28" s="642"/>
    </row>
    <row r="29" spans="2:56" ht="39.950000000000003" customHeight="1">
      <c r="B29" s="471">
        <f t="shared" si="3"/>
        <v>16</v>
      </c>
      <c r="C29" s="480"/>
      <c r="D29" s="494"/>
      <c r="E29" s="504"/>
      <c r="F29" s="509"/>
      <c r="G29" s="514"/>
      <c r="H29" s="518"/>
      <c r="I29" s="518"/>
      <c r="J29" s="518"/>
      <c r="K29" s="534"/>
      <c r="L29" s="541"/>
      <c r="M29" s="545"/>
      <c r="N29" s="545"/>
      <c r="O29" s="554"/>
      <c r="P29" s="563"/>
      <c r="Q29" s="572"/>
      <c r="R29" s="572"/>
      <c r="S29" s="572"/>
      <c r="T29" s="572"/>
      <c r="U29" s="572"/>
      <c r="V29" s="588"/>
      <c r="W29" s="563"/>
      <c r="X29" s="572"/>
      <c r="Y29" s="572"/>
      <c r="Z29" s="572"/>
      <c r="AA29" s="572"/>
      <c r="AB29" s="572"/>
      <c r="AC29" s="588"/>
      <c r="AD29" s="563"/>
      <c r="AE29" s="572"/>
      <c r="AF29" s="572"/>
      <c r="AG29" s="572"/>
      <c r="AH29" s="572"/>
      <c r="AI29" s="572"/>
      <c r="AJ29" s="588"/>
      <c r="AK29" s="563"/>
      <c r="AL29" s="572"/>
      <c r="AM29" s="572"/>
      <c r="AN29" s="572"/>
      <c r="AO29" s="572"/>
      <c r="AP29" s="572"/>
      <c r="AQ29" s="588"/>
      <c r="AR29" s="563"/>
      <c r="AS29" s="572"/>
      <c r="AT29" s="588"/>
      <c r="AU29" s="611">
        <f t="shared" si="1"/>
        <v>0</v>
      </c>
      <c r="AV29" s="619"/>
      <c r="AW29" s="623">
        <f t="shared" si="2"/>
        <v>0</v>
      </c>
      <c r="AX29" s="626"/>
      <c r="AY29" s="632"/>
      <c r="AZ29" s="637"/>
      <c r="BA29" s="637"/>
      <c r="BB29" s="637"/>
      <c r="BC29" s="637"/>
      <c r="BD29" s="642"/>
    </row>
    <row r="30" spans="2:56" ht="39.950000000000003" customHeight="1">
      <c r="B30" s="471">
        <f t="shared" si="3"/>
        <v>17</v>
      </c>
      <c r="C30" s="480"/>
      <c r="D30" s="494"/>
      <c r="E30" s="504"/>
      <c r="F30" s="509"/>
      <c r="G30" s="514"/>
      <c r="H30" s="518"/>
      <c r="I30" s="518"/>
      <c r="J30" s="518"/>
      <c r="K30" s="534"/>
      <c r="L30" s="541"/>
      <c r="M30" s="545"/>
      <c r="N30" s="545"/>
      <c r="O30" s="554"/>
      <c r="P30" s="563"/>
      <c r="Q30" s="572"/>
      <c r="R30" s="572"/>
      <c r="S30" s="572"/>
      <c r="T30" s="572"/>
      <c r="U30" s="572"/>
      <c r="V30" s="588"/>
      <c r="W30" s="563"/>
      <c r="X30" s="572"/>
      <c r="Y30" s="572"/>
      <c r="Z30" s="572"/>
      <c r="AA30" s="572"/>
      <c r="AB30" s="572"/>
      <c r="AC30" s="588"/>
      <c r="AD30" s="563"/>
      <c r="AE30" s="572"/>
      <c r="AF30" s="572"/>
      <c r="AG30" s="572"/>
      <c r="AH30" s="572"/>
      <c r="AI30" s="572"/>
      <c r="AJ30" s="588"/>
      <c r="AK30" s="563"/>
      <c r="AL30" s="572"/>
      <c r="AM30" s="572"/>
      <c r="AN30" s="572"/>
      <c r="AO30" s="572"/>
      <c r="AP30" s="572"/>
      <c r="AQ30" s="588"/>
      <c r="AR30" s="563"/>
      <c r="AS30" s="572"/>
      <c r="AT30" s="588"/>
      <c r="AU30" s="611">
        <f t="shared" si="1"/>
        <v>0</v>
      </c>
      <c r="AV30" s="619"/>
      <c r="AW30" s="623">
        <f t="shared" si="2"/>
        <v>0</v>
      </c>
      <c r="AX30" s="626"/>
      <c r="AY30" s="632"/>
      <c r="AZ30" s="637"/>
      <c r="BA30" s="637"/>
      <c r="BB30" s="637"/>
      <c r="BC30" s="637"/>
      <c r="BD30" s="642"/>
    </row>
    <row r="31" spans="2:56" ht="39.950000000000003" customHeight="1">
      <c r="B31" s="472">
        <f t="shared" si="3"/>
        <v>18</v>
      </c>
      <c r="C31" s="481"/>
      <c r="D31" s="495"/>
      <c r="E31" s="505"/>
      <c r="F31" s="510"/>
      <c r="G31" s="515"/>
      <c r="H31" s="519"/>
      <c r="I31" s="519"/>
      <c r="J31" s="519"/>
      <c r="K31" s="535"/>
      <c r="L31" s="542"/>
      <c r="M31" s="546"/>
      <c r="N31" s="546"/>
      <c r="O31" s="555"/>
      <c r="P31" s="564"/>
      <c r="Q31" s="573"/>
      <c r="R31" s="573"/>
      <c r="S31" s="573"/>
      <c r="T31" s="573"/>
      <c r="U31" s="573"/>
      <c r="V31" s="589"/>
      <c r="W31" s="564"/>
      <c r="X31" s="573"/>
      <c r="Y31" s="573"/>
      <c r="Z31" s="573"/>
      <c r="AA31" s="573"/>
      <c r="AB31" s="573"/>
      <c r="AC31" s="589"/>
      <c r="AD31" s="564"/>
      <c r="AE31" s="573"/>
      <c r="AF31" s="573"/>
      <c r="AG31" s="573"/>
      <c r="AH31" s="573"/>
      <c r="AI31" s="573"/>
      <c r="AJ31" s="589"/>
      <c r="AK31" s="564"/>
      <c r="AL31" s="573"/>
      <c r="AM31" s="573"/>
      <c r="AN31" s="573"/>
      <c r="AO31" s="573"/>
      <c r="AP31" s="573"/>
      <c r="AQ31" s="589"/>
      <c r="AR31" s="564"/>
      <c r="AS31" s="573"/>
      <c r="AT31" s="589"/>
      <c r="AU31" s="612">
        <f t="shared" si="1"/>
        <v>0</v>
      </c>
      <c r="AV31" s="620"/>
      <c r="AW31" s="624">
        <f t="shared" si="2"/>
        <v>0</v>
      </c>
      <c r="AX31" s="627"/>
      <c r="AY31" s="633"/>
      <c r="AZ31" s="638"/>
      <c r="BA31" s="638"/>
      <c r="BB31" s="638"/>
      <c r="BC31" s="638"/>
      <c r="BD31" s="643"/>
    </row>
    <row r="32" spans="2:56" ht="20.25" customHeight="1">
      <c r="C32" s="482"/>
      <c r="D32" s="496"/>
      <c r="E32" s="506"/>
      <c r="AC32" s="475"/>
    </row>
    <row r="33" spans="2:26" ht="20.25" customHeight="1">
      <c r="B33" s="473" t="s">
        <v>259</v>
      </c>
      <c r="C33" s="473"/>
      <c r="D33" s="473"/>
      <c r="E33" s="473"/>
      <c r="F33" s="473"/>
      <c r="G33" s="473"/>
      <c r="H33" s="473"/>
      <c r="I33" s="473"/>
      <c r="J33" s="473"/>
      <c r="K33" s="473"/>
      <c r="L33" s="486"/>
      <c r="M33" s="473"/>
      <c r="N33" s="473"/>
      <c r="O33" s="473"/>
      <c r="P33" s="473"/>
      <c r="Q33" s="473"/>
      <c r="R33" s="473"/>
      <c r="S33" s="473"/>
      <c r="T33" s="473" t="s">
        <v>257</v>
      </c>
      <c r="U33" s="473"/>
      <c r="V33" s="473"/>
      <c r="W33" s="473"/>
      <c r="X33" s="473"/>
      <c r="Y33" s="473"/>
      <c r="Z33" s="580"/>
    </row>
    <row r="34" spans="2:26" ht="20.25" customHeight="1">
      <c r="B34" s="473"/>
      <c r="C34" s="484" t="s">
        <v>256</v>
      </c>
      <c r="D34" s="484"/>
      <c r="E34" s="484" t="s">
        <v>255</v>
      </c>
      <c r="F34" s="484"/>
      <c r="G34" s="484"/>
      <c r="H34" s="484"/>
      <c r="I34" s="473"/>
      <c r="J34" s="528" t="s">
        <v>252</v>
      </c>
      <c r="K34" s="528"/>
      <c r="L34" s="528"/>
      <c r="M34" s="528"/>
      <c r="N34" s="473"/>
      <c r="O34" s="473"/>
      <c r="P34" s="565" t="s">
        <v>226</v>
      </c>
      <c r="Q34" s="565"/>
      <c r="R34" s="473"/>
      <c r="S34" s="473"/>
      <c r="T34" s="485" t="s">
        <v>254</v>
      </c>
      <c r="U34" s="497"/>
      <c r="V34" s="485" t="s">
        <v>253</v>
      </c>
      <c r="W34" s="499"/>
      <c r="X34" s="499"/>
      <c r="Y34" s="497"/>
      <c r="Z34" s="580"/>
    </row>
    <row r="35" spans="2:26" ht="20.25" customHeight="1">
      <c r="B35" s="473"/>
      <c r="C35" s="483"/>
      <c r="D35" s="483"/>
      <c r="E35" s="483" t="s">
        <v>251</v>
      </c>
      <c r="F35" s="483"/>
      <c r="G35" s="483" t="s">
        <v>250</v>
      </c>
      <c r="H35" s="483"/>
      <c r="I35" s="473"/>
      <c r="J35" s="483" t="s">
        <v>251</v>
      </c>
      <c r="K35" s="483"/>
      <c r="L35" s="483" t="s">
        <v>250</v>
      </c>
      <c r="M35" s="483"/>
      <c r="N35" s="473"/>
      <c r="O35" s="473"/>
      <c r="P35" s="565" t="s">
        <v>249</v>
      </c>
      <c r="Q35" s="565"/>
      <c r="R35" s="473"/>
      <c r="S35" s="473"/>
      <c r="T35" s="485" t="s">
        <v>165</v>
      </c>
      <c r="U35" s="497"/>
      <c r="V35" s="485" t="s">
        <v>78</v>
      </c>
      <c r="W35" s="499"/>
      <c r="X35" s="499"/>
      <c r="Y35" s="497"/>
      <c r="Z35" s="598"/>
    </row>
    <row r="36" spans="2:26" ht="20.25" customHeight="1">
      <c r="B36" s="473"/>
      <c r="C36" s="485" t="s">
        <v>165</v>
      </c>
      <c r="D36" s="497"/>
      <c r="E36" s="507">
        <f>SUMIFS($AU$14:$AV$31,$C$14:$D$31,"介護支援専門員",$E$14:$F$31,"A")</f>
        <v>0</v>
      </c>
      <c r="F36" s="511"/>
      <c r="G36" s="516">
        <f>SUMIFS($AW$14:$AX$31,$C$14:$D$31,"介護支援専門員",$E$14:$F$31,"A")</f>
        <v>0</v>
      </c>
      <c r="H36" s="520"/>
      <c r="I36" s="523"/>
      <c r="J36" s="529">
        <v>0</v>
      </c>
      <c r="K36" s="536"/>
      <c r="L36" s="529">
        <v>0</v>
      </c>
      <c r="M36" s="536"/>
      <c r="N36" s="523"/>
      <c r="O36" s="523"/>
      <c r="P36" s="529">
        <v>0</v>
      </c>
      <c r="Q36" s="536"/>
      <c r="R36" s="473"/>
      <c r="S36" s="473"/>
      <c r="T36" s="485" t="s">
        <v>247</v>
      </c>
      <c r="U36" s="497"/>
      <c r="V36" s="485" t="s">
        <v>248</v>
      </c>
      <c r="W36" s="499"/>
      <c r="X36" s="499"/>
      <c r="Y36" s="497"/>
      <c r="Z36" s="579"/>
    </row>
    <row r="37" spans="2:26" ht="20.25" customHeight="1">
      <c r="B37" s="473"/>
      <c r="C37" s="485" t="s">
        <v>247</v>
      </c>
      <c r="D37" s="497"/>
      <c r="E37" s="507">
        <f>SUMIFS($AU$14:$AV$31,$C$14:$D$31,"介護支援専門員",$E$14:$F$31,"B")</f>
        <v>0</v>
      </c>
      <c r="F37" s="511"/>
      <c r="G37" s="516">
        <f>SUMIFS($AW$14:$AX$31,$C$14:$D$31,"介護支援専門員",$E$14:$F$31,"B")</f>
        <v>0</v>
      </c>
      <c r="H37" s="520"/>
      <c r="I37" s="523"/>
      <c r="J37" s="529">
        <v>0</v>
      </c>
      <c r="K37" s="536"/>
      <c r="L37" s="529">
        <v>0</v>
      </c>
      <c r="M37" s="536"/>
      <c r="N37" s="523"/>
      <c r="O37" s="523"/>
      <c r="P37" s="529">
        <v>0</v>
      </c>
      <c r="Q37" s="536"/>
      <c r="R37" s="473"/>
      <c r="S37" s="473"/>
      <c r="T37" s="485" t="s">
        <v>245</v>
      </c>
      <c r="U37" s="497"/>
      <c r="V37" s="485" t="s">
        <v>246</v>
      </c>
      <c r="W37" s="499"/>
      <c r="X37" s="499"/>
      <c r="Y37" s="497"/>
      <c r="Z37" s="579"/>
    </row>
    <row r="38" spans="2:26" ht="20.25" customHeight="1">
      <c r="B38" s="473"/>
      <c r="C38" s="485" t="s">
        <v>245</v>
      </c>
      <c r="D38" s="497"/>
      <c r="E38" s="507">
        <f>SUMIFS($AU$14:$AV$31,$C$14:$D$31,"介護支援専門員",$E$14:$F$31,"C")</f>
        <v>0</v>
      </c>
      <c r="F38" s="511"/>
      <c r="G38" s="516">
        <f>SUMIFS($AW$14:$AX$31,$C$14:$D$31,"介護支援専門員",$E$14:$F$31,"C")</f>
        <v>0</v>
      </c>
      <c r="H38" s="520"/>
      <c r="I38" s="523"/>
      <c r="J38" s="529">
        <v>0</v>
      </c>
      <c r="K38" s="536"/>
      <c r="L38" s="529">
        <v>0</v>
      </c>
      <c r="M38" s="536"/>
      <c r="N38" s="523"/>
      <c r="O38" s="523"/>
      <c r="P38" s="507" t="s">
        <v>242</v>
      </c>
      <c r="Q38" s="511"/>
      <c r="R38" s="473"/>
      <c r="S38" s="473"/>
      <c r="T38" s="485" t="s">
        <v>244</v>
      </c>
      <c r="U38" s="497"/>
      <c r="V38" s="485" t="s">
        <v>74</v>
      </c>
      <c r="W38" s="499"/>
      <c r="X38" s="499"/>
      <c r="Y38" s="497"/>
      <c r="Z38" s="599"/>
    </row>
    <row r="39" spans="2:26" ht="20.25" customHeight="1">
      <c r="B39" s="473"/>
      <c r="C39" s="485" t="s">
        <v>244</v>
      </c>
      <c r="D39" s="497"/>
      <c r="E39" s="507">
        <f>SUMIFS($AU$14:$AV$31,$C$14:$D$31,"介護支援専門員",$E$14:$F$31,"D")</f>
        <v>0</v>
      </c>
      <c r="F39" s="511"/>
      <c r="G39" s="516">
        <f>SUMIFS($AW$14:$AX$31,$C$14:$D$31,"介護支援専門員",$E$14:$F$31,"D")</f>
        <v>0</v>
      </c>
      <c r="H39" s="520"/>
      <c r="I39" s="523"/>
      <c r="J39" s="529">
        <v>0</v>
      </c>
      <c r="K39" s="536"/>
      <c r="L39" s="529">
        <v>0</v>
      </c>
      <c r="M39" s="536"/>
      <c r="N39" s="523"/>
      <c r="O39" s="523"/>
      <c r="P39" s="507" t="s">
        <v>242</v>
      </c>
      <c r="Q39" s="511"/>
      <c r="R39" s="473"/>
      <c r="S39" s="473"/>
      <c r="T39" s="473"/>
      <c r="U39" s="579"/>
      <c r="V39" s="579"/>
      <c r="W39" s="592"/>
      <c r="X39" s="592"/>
      <c r="Y39" s="595"/>
      <c r="Z39" s="595"/>
    </row>
    <row r="40" spans="2:26" ht="20.25" customHeight="1">
      <c r="B40" s="473"/>
      <c r="C40" s="485" t="s">
        <v>223</v>
      </c>
      <c r="D40" s="497"/>
      <c r="E40" s="507">
        <f>SUM(E36:F39)</f>
        <v>0</v>
      </c>
      <c r="F40" s="511"/>
      <c r="G40" s="516">
        <f>SUM(G36:H39)</f>
        <v>0</v>
      </c>
      <c r="H40" s="520"/>
      <c r="I40" s="523"/>
      <c r="J40" s="507">
        <f>SUM(J36:K39)</f>
        <v>0</v>
      </c>
      <c r="K40" s="511"/>
      <c r="L40" s="507">
        <f>SUM(L36:M39)</f>
        <v>0</v>
      </c>
      <c r="M40" s="511"/>
      <c r="N40" s="523"/>
      <c r="O40" s="523"/>
      <c r="P40" s="507">
        <f>SUM(P36:Q37)</f>
        <v>0</v>
      </c>
      <c r="Q40" s="511"/>
      <c r="R40" s="473"/>
      <c r="S40" s="473"/>
      <c r="T40" s="473"/>
      <c r="U40" s="579"/>
      <c r="V40" s="579"/>
      <c r="W40" s="592"/>
      <c r="X40" s="592"/>
      <c r="Y40" s="596"/>
      <c r="Z40" s="596"/>
    </row>
    <row r="41" spans="2:26" ht="20.25" customHeight="1">
      <c r="B41" s="473"/>
      <c r="C41" s="473"/>
      <c r="D41" s="473"/>
      <c r="E41" s="473"/>
      <c r="F41" s="473"/>
      <c r="G41" s="473"/>
      <c r="H41" s="473"/>
      <c r="I41" s="473"/>
      <c r="J41" s="473"/>
      <c r="K41" s="473"/>
      <c r="L41" s="486"/>
      <c r="M41" s="473"/>
      <c r="N41" s="473"/>
      <c r="O41" s="473"/>
      <c r="P41" s="473"/>
      <c r="Q41" s="473"/>
      <c r="R41" s="473"/>
      <c r="S41" s="473"/>
      <c r="T41" s="473"/>
      <c r="U41" s="580"/>
      <c r="V41" s="580"/>
      <c r="W41" s="580"/>
      <c r="X41" s="580"/>
      <c r="Y41" s="580"/>
      <c r="Z41" s="580"/>
    </row>
    <row r="42" spans="2:26" ht="20.25" customHeight="1">
      <c r="B42" s="473"/>
      <c r="C42" s="486" t="s">
        <v>241</v>
      </c>
      <c r="D42" s="473"/>
      <c r="E42" s="473"/>
      <c r="F42" s="473"/>
      <c r="G42" s="473"/>
      <c r="H42" s="473"/>
      <c r="I42" s="524" t="s">
        <v>239</v>
      </c>
      <c r="J42" s="530" t="s">
        <v>238</v>
      </c>
      <c r="K42" s="537"/>
      <c r="L42" s="543"/>
      <c r="M42" s="524"/>
      <c r="N42" s="473"/>
      <c r="O42" s="473"/>
      <c r="P42" s="473"/>
      <c r="Q42" s="473"/>
      <c r="R42" s="473"/>
      <c r="S42" s="473"/>
      <c r="T42" s="473"/>
      <c r="U42" s="581"/>
      <c r="V42" s="580"/>
      <c r="W42" s="580"/>
      <c r="X42" s="580"/>
      <c r="Y42" s="580"/>
      <c r="Z42" s="580"/>
    </row>
    <row r="43" spans="2:26" ht="20.25" customHeight="1">
      <c r="B43" s="473"/>
      <c r="C43" s="473" t="s">
        <v>236</v>
      </c>
      <c r="D43" s="473"/>
      <c r="E43" s="473"/>
      <c r="F43" s="473"/>
      <c r="G43" s="473"/>
      <c r="H43" s="473" t="s">
        <v>127</v>
      </c>
      <c r="I43" s="473"/>
      <c r="J43" s="473"/>
      <c r="K43" s="473"/>
      <c r="L43" s="486"/>
      <c r="M43" s="473"/>
      <c r="N43" s="473"/>
      <c r="O43" s="473"/>
      <c r="P43" s="473"/>
      <c r="Q43" s="473"/>
      <c r="R43" s="473"/>
      <c r="S43" s="473"/>
      <c r="T43" s="473"/>
      <c r="U43" s="580"/>
      <c r="V43" s="580"/>
      <c r="W43" s="580"/>
      <c r="X43" s="580"/>
      <c r="Y43" s="580"/>
      <c r="Z43" s="580"/>
    </row>
    <row r="44" spans="2:26" ht="20.25" customHeight="1">
      <c r="B44" s="473"/>
      <c r="C44" s="473" t="str">
        <f>IF($J$42="週","対象時間数（週平均）","対象時間数（当月合計）")</f>
        <v>対象時間数（週平均）</v>
      </c>
      <c r="D44" s="473"/>
      <c r="E44" s="473"/>
      <c r="F44" s="473"/>
      <c r="G44" s="473"/>
      <c r="H44" s="473" t="str">
        <f>IF($J$42="週","週に勤務すべき時間数","当月に勤務すべき時間数")</f>
        <v>週に勤務すべき時間数</v>
      </c>
      <c r="I44" s="473"/>
      <c r="J44" s="473"/>
      <c r="K44" s="473"/>
      <c r="L44" s="486"/>
      <c r="M44" s="483" t="s">
        <v>234</v>
      </c>
      <c r="N44" s="483"/>
      <c r="O44" s="483"/>
      <c r="P44" s="483"/>
      <c r="Q44" s="473"/>
      <c r="R44" s="473"/>
      <c r="S44" s="473"/>
      <c r="T44" s="473"/>
      <c r="U44" s="580"/>
      <c r="V44" s="580"/>
      <c r="W44" s="580"/>
      <c r="X44" s="580"/>
      <c r="Y44" s="580"/>
      <c r="Z44" s="580"/>
    </row>
    <row r="45" spans="2:26" ht="20.25" customHeight="1">
      <c r="B45" s="473"/>
      <c r="C45" s="487">
        <f>IF($J$42="週",L40,J40)</f>
        <v>0</v>
      </c>
      <c r="D45" s="498"/>
      <c r="E45" s="498"/>
      <c r="F45" s="512"/>
      <c r="G45" s="484" t="s">
        <v>232</v>
      </c>
      <c r="H45" s="485">
        <f>IF($J$42="週",$AV$5,$AZ$5)</f>
        <v>40</v>
      </c>
      <c r="I45" s="499"/>
      <c r="J45" s="499"/>
      <c r="K45" s="497"/>
      <c r="L45" s="484" t="s">
        <v>221</v>
      </c>
      <c r="M45" s="521">
        <f>ROUNDDOWN(C45/H45,1)</f>
        <v>0</v>
      </c>
      <c r="N45" s="525"/>
      <c r="O45" s="525"/>
      <c r="P45" s="538"/>
      <c r="Q45" s="473"/>
      <c r="R45" s="473"/>
      <c r="S45" s="473"/>
      <c r="T45" s="473"/>
      <c r="U45" s="582"/>
      <c r="V45" s="582"/>
      <c r="W45" s="582"/>
      <c r="X45" s="582"/>
      <c r="Y45" s="579"/>
      <c r="Z45" s="580"/>
    </row>
    <row r="46" spans="2:26" ht="20.25" customHeight="1">
      <c r="B46" s="473"/>
      <c r="C46" s="473"/>
      <c r="D46" s="473"/>
      <c r="E46" s="473"/>
      <c r="F46" s="473"/>
      <c r="G46" s="473"/>
      <c r="H46" s="473"/>
      <c r="I46" s="473"/>
      <c r="J46" s="473"/>
      <c r="K46" s="473"/>
      <c r="L46" s="486"/>
      <c r="M46" s="473" t="s">
        <v>230</v>
      </c>
      <c r="N46" s="473"/>
      <c r="O46" s="473"/>
      <c r="P46" s="473"/>
      <c r="Q46" s="473"/>
      <c r="R46" s="473"/>
      <c r="S46" s="473"/>
      <c r="T46" s="473"/>
      <c r="U46" s="580"/>
      <c r="V46" s="580"/>
      <c r="W46" s="580"/>
      <c r="X46" s="580"/>
      <c r="Y46" s="580"/>
      <c r="Z46" s="580"/>
    </row>
    <row r="47" spans="2:26" ht="20.25" customHeight="1">
      <c r="B47" s="473"/>
      <c r="C47" s="473" t="s">
        <v>228</v>
      </c>
      <c r="D47" s="473"/>
      <c r="E47" s="473"/>
      <c r="F47" s="473"/>
      <c r="G47" s="473"/>
      <c r="H47" s="473"/>
      <c r="I47" s="473"/>
      <c r="J47" s="473"/>
      <c r="K47" s="473"/>
      <c r="L47" s="486"/>
      <c r="M47" s="473"/>
      <c r="N47" s="473"/>
      <c r="O47" s="473"/>
      <c r="P47" s="473"/>
      <c r="Q47" s="473"/>
      <c r="R47" s="473"/>
      <c r="S47" s="473"/>
      <c r="T47" s="473"/>
      <c r="U47" s="473"/>
      <c r="V47" s="590"/>
      <c r="W47" s="593"/>
      <c r="X47" s="593"/>
      <c r="Y47" s="473"/>
      <c r="Z47" s="473"/>
    </row>
    <row r="48" spans="2:26" ht="20.25" customHeight="1">
      <c r="B48" s="473"/>
      <c r="C48" s="473" t="s">
        <v>226</v>
      </c>
      <c r="D48" s="473"/>
      <c r="E48" s="473"/>
      <c r="F48" s="473"/>
      <c r="G48" s="473"/>
      <c r="H48" s="473"/>
      <c r="I48" s="473"/>
      <c r="J48" s="473"/>
      <c r="K48" s="473"/>
      <c r="L48" s="486"/>
      <c r="M48" s="484"/>
      <c r="N48" s="484"/>
      <c r="O48" s="484"/>
      <c r="P48" s="484"/>
      <c r="Q48" s="473"/>
      <c r="R48" s="473"/>
      <c r="S48" s="473"/>
      <c r="T48" s="473"/>
      <c r="U48" s="473"/>
      <c r="V48" s="590"/>
      <c r="W48" s="593"/>
      <c r="X48" s="593"/>
      <c r="Y48" s="473"/>
      <c r="Z48" s="473"/>
    </row>
    <row r="49" spans="2:58" ht="20.25" customHeight="1">
      <c r="B49" s="473"/>
      <c r="C49" s="473" t="s">
        <v>120</v>
      </c>
      <c r="D49" s="473"/>
      <c r="E49" s="473"/>
      <c r="F49" s="473"/>
      <c r="G49" s="473"/>
      <c r="H49" s="473" t="s">
        <v>224</v>
      </c>
      <c r="I49" s="473"/>
      <c r="J49" s="473"/>
      <c r="K49" s="473"/>
      <c r="L49" s="473"/>
      <c r="M49" s="483" t="s">
        <v>223</v>
      </c>
      <c r="N49" s="483"/>
      <c r="O49" s="483"/>
      <c r="P49" s="483"/>
      <c r="Q49" s="473"/>
      <c r="R49" s="473"/>
      <c r="S49" s="473"/>
      <c r="T49" s="473"/>
      <c r="U49" s="473"/>
      <c r="V49" s="590"/>
      <c r="W49" s="593"/>
      <c r="X49" s="593"/>
      <c r="Y49" s="473"/>
      <c r="Z49" s="473"/>
    </row>
    <row r="50" spans="2:58" ht="20.25" customHeight="1">
      <c r="B50" s="473"/>
      <c r="C50" s="485">
        <f>P40</f>
        <v>0</v>
      </c>
      <c r="D50" s="499"/>
      <c r="E50" s="499"/>
      <c r="F50" s="497"/>
      <c r="G50" s="484" t="s">
        <v>84</v>
      </c>
      <c r="H50" s="521">
        <f>M45</f>
        <v>0</v>
      </c>
      <c r="I50" s="525"/>
      <c r="J50" s="525"/>
      <c r="K50" s="538"/>
      <c r="L50" s="484" t="s">
        <v>221</v>
      </c>
      <c r="M50" s="547">
        <f>ROUNDDOWN(C50+H50,1)</f>
        <v>0</v>
      </c>
      <c r="N50" s="548"/>
      <c r="O50" s="548"/>
      <c r="P50" s="566"/>
      <c r="Q50" s="473"/>
      <c r="R50" s="473"/>
      <c r="S50" s="473"/>
      <c r="T50" s="473"/>
      <c r="U50" s="473"/>
      <c r="V50" s="590"/>
      <c r="W50" s="593"/>
      <c r="X50" s="593"/>
      <c r="Y50" s="473"/>
      <c r="Z50" s="473"/>
    </row>
    <row r="51" spans="2:58" ht="20.25" customHeight="1">
      <c r="B51" s="473"/>
      <c r="C51" s="473"/>
      <c r="D51" s="473"/>
      <c r="E51" s="473"/>
      <c r="F51" s="473"/>
      <c r="G51" s="473"/>
      <c r="H51" s="473"/>
      <c r="I51" s="473"/>
      <c r="J51" s="473"/>
      <c r="K51" s="473"/>
      <c r="L51" s="473"/>
      <c r="M51" s="473"/>
      <c r="N51" s="486"/>
      <c r="O51" s="473"/>
      <c r="P51" s="473"/>
      <c r="Q51" s="473"/>
      <c r="R51" s="473"/>
      <c r="S51" s="473"/>
      <c r="T51" s="473"/>
      <c r="U51" s="473"/>
      <c r="V51" s="590"/>
      <c r="W51" s="593"/>
      <c r="X51" s="593"/>
      <c r="Y51" s="473"/>
      <c r="Z51" s="473"/>
    </row>
    <row r="52" spans="2:58" ht="20.25" customHeight="1">
      <c r="C52" s="475"/>
      <c r="D52" s="475"/>
      <c r="T52" s="475"/>
      <c r="AJ52" s="488"/>
      <c r="AK52" s="583"/>
      <c r="AL52" s="583"/>
      <c r="BE52" s="583"/>
    </row>
    <row r="53" spans="2:58" ht="20.25" customHeight="1">
      <c r="C53" s="475"/>
      <c r="D53" s="475"/>
      <c r="U53" s="475"/>
      <c r="AK53" s="488"/>
      <c r="AL53" s="583"/>
      <c r="AM53" s="583"/>
      <c r="BF53" s="583"/>
    </row>
    <row r="54" spans="2:58" ht="20.25" customHeight="1">
      <c r="D54" s="475"/>
      <c r="U54" s="475"/>
      <c r="AK54" s="488"/>
      <c r="AL54" s="583"/>
      <c r="AM54" s="583"/>
      <c r="BF54" s="583"/>
    </row>
    <row r="55" spans="2:58" ht="20.25" customHeight="1">
      <c r="C55" s="475"/>
      <c r="D55" s="475"/>
      <c r="U55" s="475"/>
      <c r="AK55" s="488"/>
      <c r="AL55" s="583"/>
      <c r="AM55" s="583"/>
      <c r="BF55" s="583"/>
    </row>
    <row r="56" spans="2:58" ht="20.25" customHeight="1">
      <c r="C56" s="488"/>
      <c r="D56" s="488"/>
      <c r="E56" s="488"/>
      <c r="F56" s="488"/>
      <c r="G56" s="488"/>
      <c r="H56" s="488"/>
      <c r="I56" s="488"/>
      <c r="J56" s="488"/>
      <c r="K56" s="488"/>
      <c r="L56" s="488"/>
      <c r="M56" s="488"/>
      <c r="N56" s="488"/>
      <c r="O56" s="488"/>
      <c r="P56" s="488"/>
      <c r="Q56" s="488"/>
      <c r="R56" s="488"/>
      <c r="S56" s="488"/>
      <c r="T56" s="488"/>
      <c r="U56" s="583"/>
      <c r="V56" s="583"/>
      <c r="W56" s="488"/>
      <c r="X56" s="488"/>
      <c r="Y56" s="488"/>
      <c r="Z56" s="488"/>
      <c r="AA56" s="488"/>
      <c r="AB56" s="488"/>
      <c r="AC56" s="488"/>
      <c r="AD56" s="488"/>
      <c r="AE56" s="488"/>
      <c r="AF56" s="488"/>
      <c r="AG56" s="488"/>
      <c r="AH56" s="488"/>
      <c r="AI56" s="488"/>
      <c r="AJ56" s="488"/>
      <c r="AK56" s="488"/>
      <c r="AL56" s="583"/>
      <c r="AM56" s="583"/>
      <c r="BF56" s="583"/>
    </row>
    <row r="57" spans="2:58" ht="20.25" customHeight="1">
      <c r="C57" s="488"/>
      <c r="D57" s="488"/>
      <c r="E57" s="488"/>
      <c r="F57" s="488"/>
      <c r="G57" s="488"/>
      <c r="H57" s="488"/>
      <c r="I57" s="488"/>
      <c r="J57" s="488"/>
      <c r="K57" s="488"/>
      <c r="L57" s="488"/>
      <c r="M57" s="488"/>
      <c r="N57" s="488"/>
      <c r="O57" s="488"/>
      <c r="P57" s="488"/>
      <c r="Q57" s="488"/>
      <c r="R57" s="488"/>
      <c r="S57" s="488"/>
      <c r="T57" s="488"/>
      <c r="U57" s="583"/>
      <c r="V57" s="583"/>
      <c r="W57" s="488"/>
      <c r="X57" s="488"/>
      <c r="Y57" s="488"/>
      <c r="Z57" s="488"/>
      <c r="AA57" s="488"/>
      <c r="AB57" s="488"/>
      <c r="AC57" s="488"/>
      <c r="AD57" s="488"/>
      <c r="AE57" s="488"/>
      <c r="AF57" s="488"/>
      <c r="AG57" s="488"/>
      <c r="AH57" s="488"/>
      <c r="AI57" s="488"/>
      <c r="AJ57" s="488"/>
      <c r="AK57" s="488"/>
      <c r="AL57" s="583"/>
      <c r="AM57" s="583"/>
      <c r="BF57" s="583"/>
    </row>
  </sheetData>
  <mergeCells count="212">
    <mergeCell ref="AM1:BA1"/>
    <mergeCell ref="U2:V2"/>
    <mergeCell ref="X2:Y2"/>
    <mergeCell ref="AB2:AC2"/>
    <mergeCell ref="AM2:BA2"/>
    <mergeCell ref="AZ3:BC3"/>
    <mergeCell ref="AZ4:BC4"/>
    <mergeCell ref="AV5:AW5"/>
    <mergeCell ref="AZ5:BA5"/>
    <mergeCell ref="AZ6:BA6"/>
    <mergeCell ref="AZ7:BA7"/>
    <mergeCell ref="P9:AT9"/>
    <mergeCell ref="P10:V10"/>
    <mergeCell ref="W10:AC10"/>
    <mergeCell ref="AD10:AJ10"/>
    <mergeCell ref="AK10:AQ10"/>
    <mergeCell ref="AR10:AT10"/>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E34:H34"/>
    <mergeCell ref="J34:M34"/>
    <mergeCell ref="T34:U34"/>
    <mergeCell ref="V34:Y34"/>
    <mergeCell ref="E35:F35"/>
    <mergeCell ref="G35:H35"/>
    <mergeCell ref="J35:K35"/>
    <mergeCell ref="L35:M35"/>
    <mergeCell ref="T35:U35"/>
    <mergeCell ref="V35:Y35"/>
    <mergeCell ref="C36:D36"/>
    <mergeCell ref="E36:F36"/>
    <mergeCell ref="G36:H36"/>
    <mergeCell ref="J36:K36"/>
    <mergeCell ref="L36:M36"/>
    <mergeCell ref="P36:Q36"/>
    <mergeCell ref="T36:U36"/>
    <mergeCell ref="V36:Y36"/>
    <mergeCell ref="C37:D37"/>
    <mergeCell ref="E37:F37"/>
    <mergeCell ref="G37:H37"/>
    <mergeCell ref="J37:K37"/>
    <mergeCell ref="L37:M37"/>
    <mergeCell ref="P37:Q37"/>
    <mergeCell ref="T37:U37"/>
    <mergeCell ref="V37:Y37"/>
    <mergeCell ref="C38:D38"/>
    <mergeCell ref="E38:F38"/>
    <mergeCell ref="G38:H38"/>
    <mergeCell ref="J38:K38"/>
    <mergeCell ref="L38:M38"/>
    <mergeCell ref="P38:Q38"/>
    <mergeCell ref="T38:U38"/>
    <mergeCell ref="V38:Y38"/>
    <mergeCell ref="C39:D39"/>
    <mergeCell ref="E39:F39"/>
    <mergeCell ref="G39:H39"/>
    <mergeCell ref="J39:K39"/>
    <mergeCell ref="L39:M39"/>
    <mergeCell ref="P39:Q39"/>
    <mergeCell ref="U39:V39"/>
    <mergeCell ref="W39:X39"/>
    <mergeCell ref="C40:D40"/>
    <mergeCell ref="E40:F40"/>
    <mergeCell ref="G40:H40"/>
    <mergeCell ref="J40:K40"/>
    <mergeCell ref="L40:M40"/>
    <mergeCell ref="P40:Q40"/>
    <mergeCell ref="U40:V40"/>
    <mergeCell ref="W40:X40"/>
    <mergeCell ref="J42:K42"/>
    <mergeCell ref="M44:P44"/>
    <mergeCell ref="C45:F45"/>
    <mergeCell ref="H45:K45"/>
    <mergeCell ref="M45:P45"/>
    <mergeCell ref="U45:X45"/>
    <mergeCell ref="M49:P49"/>
    <mergeCell ref="C50:F50"/>
    <mergeCell ref="H50:K50"/>
    <mergeCell ref="M50:P50"/>
    <mergeCell ref="B9:B13"/>
    <mergeCell ref="C9:D13"/>
    <mergeCell ref="E9:F13"/>
    <mergeCell ref="G9:K13"/>
    <mergeCell ref="L9:O13"/>
    <mergeCell ref="AU9:AV13"/>
    <mergeCell ref="AW9:AX13"/>
    <mergeCell ref="AY9:BD13"/>
    <mergeCell ref="C34:D35"/>
  </mergeCells>
  <phoneticPr fontId="21"/>
  <conditionalFormatting sqref="C45:F45">
    <cfRule type="expression" dxfId="8" priority="2">
      <formula>INDIRECT(ADDRESS(ROW(),COLUMN()))=TRUNC(INDIRECT(ADDRESS(ROW(),COLUMN())))</formula>
    </cfRule>
  </conditionalFormatting>
  <conditionalFormatting sqref="E36:Q40">
    <cfRule type="expression" dxfId="7" priority="1">
      <formula>INDIRECT(ADDRESS(ROW(),COLUMN()))=TRUNC(INDIRECT(ADDRESS(ROW(),COLUMN())))</formula>
    </cfRule>
  </conditionalFormatting>
  <conditionalFormatting sqref="AU14:AX31">
    <cfRule type="expression" dxfId="6" priority="3">
      <formula>INDIRECT(ADDRESS(ROW(),COLUMN()))=TRUNC(INDIRECT(ADDRESS(ROW(),COLUMN())))</formula>
    </cfRule>
  </conditionalFormatting>
  <dataValidations count="7">
    <dataValidation allowBlank="1" showDropDown="0" showInputMessage="1" showErrorMessage="1" error="入力可能範囲　32～40" sqref="AZ6"/>
    <dataValidation type="list" allowBlank="1" showDropDown="0" showInputMessage="1" showErrorMessage="0" sqref="E14:F31">
      <formula1>"A, B, C, D"</formula1>
    </dataValidation>
    <dataValidation type="list" allowBlank="1" showDropDown="0" showInputMessage="1" showErrorMessage="1" sqref="AZ4:BC4">
      <formula1>"予定,実績,予定・実績"</formula1>
    </dataValidation>
    <dataValidation type="list" allowBlank="1" showDropDown="0" showInputMessage="1" showErrorMessage="0" sqref="C14:D31">
      <formula1>職種</formula1>
    </dataValidation>
    <dataValidation type="list" allowBlank="1" showDropDown="0" showInputMessage="1" showErrorMessage="1" sqref="AZ3">
      <formula1>"４週,暦月"</formula1>
    </dataValidation>
    <dataValidation type="list" allowBlank="1" showDropDown="0" showInputMessage="1" showErrorMessage="1" sqref="J42:K42">
      <formula1>"週,暦月"</formula1>
    </dataValidation>
    <dataValidation type="decimal" allowBlank="1" showDropDown="0" showInputMessage="1" showErrorMessage="1" error="入力可能範囲　32～40" sqref="AV5">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41" fitToWidth="1" fitToHeight="0" orientation="landscape" usePrinterDefaults="1"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'標準様式１プルダウン・リスト'!$C$4:$C$8</xm:f>
          </x14:formula1>
          <xm:sqref>AM1:BA1</xm:sqref>
        </x14:dataValidation>
      </x14:dataValidations>
    </ext>
  </extLs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13</vt:i4>
      </vt:variant>
    </vt:vector>
  </HeadingPairs>
  <TitlesOfParts>
    <vt:vector size="13" baseType="lpstr">
      <vt:lpstr>別紙１（届出書）</vt:lpstr>
      <vt:lpstr>別紙２</vt:lpstr>
      <vt:lpstr>別紙３</vt:lpstr>
      <vt:lpstr>別紙４</vt:lpstr>
      <vt:lpstr>別紙４－２</vt:lpstr>
      <vt:lpstr>別紙５</vt:lpstr>
      <vt:lpstr>参考様式１</vt:lpstr>
      <vt:lpstr>参考様式２</vt:lpstr>
      <vt:lpstr>標準様式１（１枚版）</vt:lpstr>
      <vt:lpstr>標準様式１（100名）</vt:lpstr>
      <vt:lpstr>【記載例】標準様式１</vt:lpstr>
      <vt:lpstr>標準様式１記入方法</vt:lpstr>
      <vt:lpstr>標準様式１プルダウン・リスト</vt:lpstr>
    </vt:vector>
  </TitlesOfParts>
  <Manager>
  </Manager>
  <Company>
  </Company>
  <LinksUpToDate>false</LinksUpToDate>
  <SharedDoc>false</SharedDoc>
  <HyperlinkBase>
  </HyperlinkBase>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
  </dc:title>
  <dc:subject>
  </dc:subject>
  <dc:creator>小林 茉優花(kobayashi-mayuka.tl3)</dc:creator>
  <cp:keywords>
  </cp:keywords>
  <dc:description>
  </dc:description>
  <cp:lastModifiedBy>Administrator</cp:lastModifiedBy>
  <cp:lastPrinted>2024-04-04T23:30:32Z</cp:lastPrinted>
  <dcterms:created xsi:type="dcterms:W3CDTF">2023-01-16T02:34:32Z</dcterms:created>
  <dcterms:modified xsi:type="dcterms:W3CDTF">2026-06-22T08:53:44Z</dcterms:modified>
  <cp:category>
  </cp:category>
  <cp:contentStatus xml:space="preserve">
  </cp:contentStatus>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3.1.8.0</vt:lpwstr>
    </vt:vector>
  </property>
  <property fmtid="{DCFEDD21-7773-49B2-8022-6FC58DB5260B}" pid="3" name="LastSavedVersion">
    <vt:lpwstr>3.1.10.0</vt:lpwstr>
  </property>
  <property fmtid="{DCFEDD21-7773-49B2-8022-6FC58DB5260B}" pid="4" name="LastSavedDate">
    <vt:filetime>2026-06-22T08:53:44Z</vt:filetime>
  </property>
</Properties>
</file>